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K:\IV.VZ\Zakazky\Stavební_práce\CZ\Střední lesnická škola Žlutice\P25V00000084_Zelená učebna s celoročním provozem – stavební práce\vysvětlení_3\"/>
    </mc:Choice>
  </mc:AlternateContent>
  <xr:revisionPtr revIDLastSave="0" documentId="8_{33739702-E9E9-427F-B37B-5C1D6CE46E7E}" xr6:coauthVersionLast="36" xr6:coauthVersionMax="36" xr10:uidLastSave="{00000000-0000-0000-0000-000000000000}"/>
  <bookViews>
    <workbookView xWindow="0" yWindow="0" windowWidth="21570" windowHeight="7980" xr2:uid="{00000000-000D-0000-FFFF-FFFF00000000}"/>
  </bookViews>
  <sheets>
    <sheet name="Rekapitulace stavby" sheetId="1" r:id="rId1"/>
    <sheet name="SO 01 - Zelená učebna s c..." sheetId="2" r:id="rId2"/>
    <sheet name="SO 02 - Zázemí venkovní u..." sheetId="3" r:id="rId3"/>
    <sheet name="SO 03 - Přístřešek" sheetId="4" r:id="rId4"/>
    <sheet name="SO 04 - Terénní úpravy - ..." sheetId="5" r:id="rId5"/>
    <sheet name="005 - VRN" sheetId="6" r:id="rId6"/>
    <sheet name="D.1.4.1 - Zdravotně techn..." sheetId="7" r:id="rId7"/>
    <sheet name="D.1.4.2 - Vzduchotechnika" sheetId="8" r:id="rId8"/>
    <sheet name="D.1.4.3 - Vytápění" sheetId="9" r:id="rId9"/>
    <sheet name="D.1.4.4 - Silnoproudá ele..." sheetId="10" r:id="rId10"/>
    <sheet name="D.1.4.4-1 - Elektromateriál" sheetId="11" r:id="rId11"/>
    <sheet name="D.1.4.7 - Měření a regulace " sheetId="12" r:id="rId12"/>
    <sheet name="D.1.4.6 - Strukturovaná k..." sheetId="13" r:id="rId13"/>
    <sheet name="Pokyny pro vyplnění" sheetId="14" r:id="rId14"/>
  </sheets>
  <definedNames>
    <definedName name="_xlnm._FilterDatabase" localSheetId="5" hidden="1">'005 - VRN'!$C$84:$K$120</definedName>
    <definedName name="_xlnm._FilterDatabase" localSheetId="6" hidden="1">'D.1.4.1 - Zdravotně techn...'!$C$88:$K$482</definedName>
    <definedName name="_xlnm._FilterDatabase" localSheetId="7" hidden="1">'D.1.4.2 - Vzduchotechnika'!$C$80:$K$144</definedName>
    <definedName name="_xlnm._FilterDatabase" localSheetId="8" hidden="1">'D.1.4.3 - Vytápění'!$C$88:$K$385</definedName>
    <definedName name="_xlnm._FilterDatabase" localSheetId="9" hidden="1">'D.1.4.4 - Silnoproudá ele...'!$C$88:$K$234</definedName>
    <definedName name="_xlnm._FilterDatabase" localSheetId="10" hidden="1">'D.1.4.4-1 - Elektromateriál'!$C$93:$K$302</definedName>
    <definedName name="_xlnm._FilterDatabase" localSheetId="12" hidden="1">'D.1.4.6 - Strukturovaná k...'!$C$108:$K$383</definedName>
    <definedName name="_xlnm._FilterDatabase" localSheetId="11" hidden="1">'D.1.4.7 - Měření a regulace '!$C$86:$K$95</definedName>
    <definedName name="_xlnm._FilterDatabase" localSheetId="1" hidden="1">'SO 01 - Zelená učebna s c...'!$C$107:$K$1160</definedName>
    <definedName name="_xlnm._FilterDatabase" localSheetId="2" hidden="1">'SO 02 - Zázemí venkovní u...'!$C$103:$K$1117</definedName>
    <definedName name="_xlnm._FilterDatabase" localSheetId="3" hidden="1">'SO 03 - Přístřešek'!$C$87:$K$201</definedName>
    <definedName name="_xlnm._FilterDatabase" localSheetId="4" hidden="1">'SO 04 - Terénní úpravy - ...'!$C$90:$K$307</definedName>
    <definedName name="_xlnm.Print_Titles" localSheetId="5">'005 - VRN'!$84:$84</definedName>
    <definedName name="_xlnm.Print_Titles" localSheetId="6">'D.1.4.1 - Zdravotně techn...'!$88:$88</definedName>
    <definedName name="_xlnm.Print_Titles" localSheetId="7">'D.1.4.2 - Vzduchotechnika'!$80:$80</definedName>
    <definedName name="_xlnm.Print_Titles" localSheetId="8">'D.1.4.3 - Vytápění'!$88:$88</definedName>
    <definedName name="_xlnm.Print_Titles" localSheetId="9">'D.1.4.4 - Silnoproudá ele...'!$88:$88</definedName>
    <definedName name="_xlnm.Print_Titles" localSheetId="10">'D.1.4.4-1 - Elektromateriál'!$93:$93</definedName>
    <definedName name="_xlnm.Print_Titles" localSheetId="12">'D.1.4.6 - Strukturovaná k...'!$108:$108</definedName>
    <definedName name="_xlnm.Print_Titles" localSheetId="11">'D.1.4.7 - Měření a regulace '!$86:$86</definedName>
    <definedName name="_xlnm.Print_Titles" localSheetId="0">'Rekapitulace stavby'!$52:$52</definedName>
    <definedName name="_xlnm.Print_Titles" localSheetId="1">'SO 01 - Zelená učebna s c...'!$107:$107</definedName>
    <definedName name="_xlnm.Print_Titles" localSheetId="2">'SO 02 - Zázemí venkovní u...'!$103:$103</definedName>
    <definedName name="_xlnm.Print_Titles" localSheetId="3">'SO 03 - Přístřešek'!$87:$87</definedName>
    <definedName name="_xlnm.Print_Titles" localSheetId="4">'SO 04 - Terénní úpravy - ...'!$90:$90</definedName>
    <definedName name="_xlnm.Print_Area" localSheetId="5">'005 - VRN'!$C$4:$J$39,'005 - VRN'!$C$45:$J$66,'005 - VRN'!$C$72:$K$120</definedName>
    <definedName name="_xlnm.Print_Area" localSheetId="6">'D.1.4.1 - Zdravotně techn...'!$C$4:$J$39,'D.1.4.1 - Zdravotně techn...'!$C$45:$J$70,'D.1.4.1 - Zdravotně techn...'!$C$76:$K$482</definedName>
    <definedName name="_xlnm.Print_Area" localSheetId="7">'D.1.4.2 - Vzduchotechnika'!$C$4:$J$39,'D.1.4.2 - Vzduchotechnika'!$C$45:$J$62,'D.1.4.2 - Vzduchotechnika'!$C$68:$K$144</definedName>
    <definedName name="_xlnm.Print_Area" localSheetId="8">'D.1.4.3 - Vytápění'!$C$4:$J$39,'D.1.4.3 - Vytápění'!$C$45:$J$70,'D.1.4.3 - Vytápění'!$C$76:$K$385</definedName>
    <definedName name="_xlnm.Print_Area" localSheetId="9">'D.1.4.4 - Silnoproudá ele...'!$C$4:$J$39,'D.1.4.4 - Silnoproudá ele...'!$C$45:$J$70,'D.1.4.4 - Silnoproudá ele...'!$C$76:$K$234</definedName>
    <definedName name="_xlnm.Print_Area" localSheetId="10">'D.1.4.4-1 - Elektromateriál'!$C$4:$J$41,'D.1.4.4-1 - Elektromateriál'!$C$47:$J$73,'D.1.4.4-1 - Elektromateriál'!$C$79:$K$302</definedName>
    <definedName name="_xlnm.Print_Area" localSheetId="12">'D.1.4.6 - Strukturovaná k...'!$C$4:$J$39,'D.1.4.6 - Strukturovaná k...'!$C$45:$J$90,'D.1.4.6 - Strukturovaná k...'!$C$96:$K$383</definedName>
    <definedName name="_xlnm.Print_Area" localSheetId="11">'D.1.4.7 - Měření a regulace '!$C$4:$J$41,'D.1.4.7 - Měření a regulace '!$C$47:$J$66,'D.1.4.7 - Měření a regulace '!$C$72:$K$95</definedName>
    <definedName name="_xlnm.Print_Area" localSheetId="13">'Pokyny pro vyplnění'!$B$2:$K$71,'Pokyny pro vyplnění'!$B$74:$K$118,'Pokyny pro vyplnění'!$B$121:$K$161,'Pokyny pro vyplnění'!$B$164:$K$219</definedName>
    <definedName name="_xlnm.Print_Area" localSheetId="0">'Rekapitulace stavby'!$D$4:$AO$36,'Rekapitulace stavby'!$C$42:$AQ$68</definedName>
    <definedName name="_xlnm.Print_Area" localSheetId="1">'SO 01 - Zelená učebna s c...'!$C$4:$J$39,'SO 01 - Zelená učebna s c...'!$C$45:$J$89,'SO 01 - Zelená učebna s c...'!$C$95:$K$1160</definedName>
    <definedName name="_xlnm.Print_Area" localSheetId="2">'SO 02 - Zázemí venkovní u...'!$C$4:$J$39,'SO 02 - Zázemí venkovní u...'!$C$45:$J$85,'SO 02 - Zázemí venkovní u...'!$C$91:$K$1117</definedName>
    <definedName name="_xlnm.Print_Area" localSheetId="3">'SO 03 - Přístřešek'!$C$4:$J$39,'SO 03 - Přístřešek'!$C$45:$J$69,'SO 03 - Přístřešek'!$C$75:$K$201</definedName>
    <definedName name="_xlnm.Print_Area" localSheetId="4">'SO 04 - Terénní úpravy - ...'!$C$4:$J$39,'SO 04 - Terénní úpravy - ...'!$C$45:$J$72,'SO 04 - Terénní úpravy - ...'!$C$78:$K$307</definedName>
  </definedNames>
  <calcPr calcId="191029"/>
</workbook>
</file>

<file path=xl/calcChain.xml><?xml version="1.0" encoding="utf-8"?>
<calcChain xmlns="http://schemas.openxmlformats.org/spreadsheetml/2006/main">
  <c r="J37" i="13" l="1"/>
  <c r="J36" i="13"/>
  <c r="AY67" i="1"/>
  <c r="J35" i="13"/>
  <c r="AX67" i="1"/>
  <c r="BI382" i="13"/>
  <c r="BH382" i="13"/>
  <c r="BG382" i="13"/>
  <c r="BF382" i="13"/>
  <c r="T382" i="13"/>
  <c r="R382" i="13"/>
  <c r="P382" i="13"/>
  <c r="BI380" i="13"/>
  <c r="BH380" i="13"/>
  <c r="BG380" i="13"/>
  <c r="BF380" i="13"/>
  <c r="T380" i="13"/>
  <c r="R380" i="13"/>
  <c r="P380" i="13"/>
  <c r="BI378" i="13"/>
  <c r="BH378" i="13"/>
  <c r="BG378" i="13"/>
  <c r="BF378" i="13"/>
  <c r="T378" i="13"/>
  <c r="R378" i="13"/>
  <c r="P378" i="13"/>
  <c r="BI376" i="13"/>
  <c r="BH376" i="13"/>
  <c r="BG376" i="13"/>
  <c r="BF376" i="13"/>
  <c r="T376" i="13"/>
  <c r="R376" i="13"/>
  <c r="P376" i="13"/>
  <c r="BI374" i="13"/>
  <c r="BH374" i="13"/>
  <c r="BG374" i="13"/>
  <c r="BF374" i="13"/>
  <c r="T374" i="13"/>
  <c r="R374" i="13"/>
  <c r="P374" i="13"/>
  <c r="BI371" i="13"/>
  <c r="BH371" i="13"/>
  <c r="BG371" i="13"/>
  <c r="BF371" i="13"/>
  <c r="T371" i="13"/>
  <c r="R371" i="13"/>
  <c r="P371" i="13"/>
  <c r="BI369" i="13"/>
  <c r="BH369" i="13"/>
  <c r="BG369" i="13"/>
  <c r="BF369" i="13"/>
  <c r="T369" i="13"/>
  <c r="R369" i="13"/>
  <c r="P369" i="13"/>
  <c r="BI367" i="13"/>
  <c r="BH367" i="13"/>
  <c r="BG367" i="13"/>
  <c r="BF367" i="13"/>
  <c r="T367" i="13"/>
  <c r="R367" i="13"/>
  <c r="P367" i="13"/>
  <c r="BI365" i="13"/>
  <c r="BH365" i="13"/>
  <c r="BG365" i="13"/>
  <c r="BF365" i="13"/>
  <c r="T365" i="13"/>
  <c r="R365" i="13"/>
  <c r="P365" i="13"/>
  <c r="BI363" i="13"/>
  <c r="BH363" i="13"/>
  <c r="BG363" i="13"/>
  <c r="BF363" i="13"/>
  <c r="T363" i="13"/>
  <c r="R363" i="13"/>
  <c r="P363" i="13"/>
  <c r="BI360" i="13"/>
  <c r="BH360" i="13"/>
  <c r="BG360" i="13"/>
  <c r="BF360" i="13"/>
  <c r="T360" i="13"/>
  <c r="R360" i="13"/>
  <c r="P360" i="13"/>
  <c r="BI358" i="13"/>
  <c r="BH358" i="13"/>
  <c r="BG358" i="13"/>
  <c r="BF358" i="13"/>
  <c r="T358" i="13"/>
  <c r="R358" i="13"/>
  <c r="P358" i="13"/>
  <c r="BI355" i="13"/>
  <c r="BH355" i="13"/>
  <c r="BG355" i="13"/>
  <c r="BF355" i="13"/>
  <c r="T355" i="13"/>
  <c r="T354" i="13"/>
  <c r="R355" i="13"/>
  <c r="R354" i="13"/>
  <c r="P355" i="13"/>
  <c r="P354" i="13"/>
  <c r="BI352" i="13"/>
  <c r="BH352" i="13"/>
  <c r="BG352" i="13"/>
  <c r="BF352" i="13"/>
  <c r="T352" i="13"/>
  <c r="R352" i="13"/>
  <c r="P352" i="13"/>
  <c r="BI350" i="13"/>
  <c r="BH350" i="13"/>
  <c r="BG350" i="13"/>
  <c r="BF350" i="13"/>
  <c r="T350" i="13"/>
  <c r="R350" i="13"/>
  <c r="P350" i="13"/>
  <c r="BI347" i="13"/>
  <c r="BH347" i="13"/>
  <c r="BG347" i="13"/>
  <c r="BF347" i="13"/>
  <c r="T347" i="13"/>
  <c r="T346" i="13"/>
  <c r="R347" i="13"/>
  <c r="R346" i="13"/>
  <c r="P347" i="13"/>
  <c r="P346" i="13"/>
  <c r="BI343" i="13"/>
  <c r="BH343" i="13"/>
  <c r="BG343" i="13"/>
  <c r="BF343" i="13"/>
  <c r="T343" i="13"/>
  <c r="R343" i="13"/>
  <c r="P343" i="13"/>
  <c r="BI341" i="13"/>
  <c r="BH341" i="13"/>
  <c r="BG341" i="13"/>
  <c r="BF341" i="13"/>
  <c r="T341" i="13"/>
  <c r="R341" i="13"/>
  <c r="P341" i="13"/>
  <c r="BI339" i="13"/>
  <c r="BH339" i="13"/>
  <c r="BG339" i="13"/>
  <c r="BF339" i="13"/>
  <c r="T339" i="13"/>
  <c r="R339" i="13"/>
  <c r="P339" i="13"/>
  <c r="BI337" i="13"/>
  <c r="BH337" i="13"/>
  <c r="BG337" i="13"/>
  <c r="BF337" i="13"/>
  <c r="T337" i="13"/>
  <c r="R337" i="13"/>
  <c r="P337" i="13"/>
  <c r="BI335" i="13"/>
  <c r="BH335" i="13"/>
  <c r="BG335" i="13"/>
  <c r="BF335" i="13"/>
  <c r="T335" i="13"/>
  <c r="R335" i="13"/>
  <c r="P335" i="13"/>
  <c r="BI332" i="13"/>
  <c r="BH332" i="13"/>
  <c r="BG332" i="13"/>
  <c r="BF332" i="13"/>
  <c r="T332" i="13"/>
  <c r="T331" i="13" s="1"/>
  <c r="R332" i="13"/>
  <c r="R331" i="13" s="1"/>
  <c r="P332" i="13"/>
  <c r="P331" i="13" s="1"/>
  <c r="BI329" i="13"/>
  <c r="BH329" i="13"/>
  <c r="BG329" i="13"/>
  <c r="BF329" i="13"/>
  <c r="T329" i="13"/>
  <c r="R329" i="13"/>
  <c r="P329" i="13"/>
  <c r="BI327" i="13"/>
  <c r="BH327" i="13"/>
  <c r="BG327" i="13"/>
  <c r="BF327" i="13"/>
  <c r="T327" i="13"/>
  <c r="R327" i="13"/>
  <c r="P327" i="13"/>
  <c r="BI325" i="13"/>
  <c r="BH325" i="13"/>
  <c r="BG325" i="13"/>
  <c r="BF325" i="13"/>
  <c r="T325" i="13"/>
  <c r="R325" i="13"/>
  <c r="P325" i="13"/>
  <c r="BI323" i="13"/>
  <c r="BH323" i="13"/>
  <c r="BG323" i="13"/>
  <c r="BF323" i="13"/>
  <c r="T323" i="13"/>
  <c r="R323" i="13"/>
  <c r="P323" i="13"/>
  <c r="BI321" i="13"/>
  <c r="BH321" i="13"/>
  <c r="BG321" i="13"/>
  <c r="BF321" i="13"/>
  <c r="T321" i="13"/>
  <c r="R321" i="13"/>
  <c r="P321" i="13"/>
  <c r="BI319" i="13"/>
  <c r="BH319" i="13"/>
  <c r="BG319" i="13"/>
  <c r="BF319" i="13"/>
  <c r="T319" i="13"/>
  <c r="R319" i="13"/>
  <c r="P319" i="13"/>
  <c r="BI317" i="13"/>
  <c r="BH317" i="13"/>
  <c r="BG317" i="13"/>
  <c r="BF317" i="13"/>
  <c r="T317" i="13"/>
  <c r="R317" i="13"/>
  <c r="P317" i="13"/>
  <c r="BI313" i="13"/>
  <c r="BH313" i="13"/>
  <c r="BG313" i="13"/>
  <c r="BF313" i="13"/>
  <c r="T313" i="13"/>
  <c r="R313" i="13"/>
  <c r="P313" i="13"/>
  <c r="BI311" i="13"/>
  <c r="BH311" i="13"/>
  <c r="BG311" i="13"/>
  <c r="BF311" i="13"/>
  <c r="T311" i="13"/>
  <c r="R311" i="13"/>
  <c r="P311" i="13"/>
  <c r="BI309" i="13"/>
  <c r="BH309" i="13"/>
  <c r="BG309" i="13"/>
  <c r="BF309" i="13"/>
  <c r="T309" i="13"/>
  <c r="R309" i="13"/>
  <c r="P309" i="13"/>
  <c r="BI307" i="13"/>
  <c r="BH307" i="13"/>
  <c r="BG307" i="13"/>
  <c r="BF307" i="13"/>
  <c r="T307" i="13"/>
  <c r="R307" i="13"/>
  <c r="P307" i="13"/>
  <c r="BI304" i="13"/>
  <c r="BH304" i="13"/>
  <c r="BG304" i="13"/>
  <c r="BF304" i="13"/>
  <c r="T304" i="13"/>
  <c r="T303" i="13"/>
  <c r="R304" i="13"/>
  <c r="R303" i="13"/>
  <c r="P304" i="13"/>
  <c r="P303" i="13"/>
  <c r="BI301" i="13"/>
  <c r="BH301" i="13"/>
  <c r="BG301" i="13"/>
  <c r="BF301" i="13"/>
  <c r="T301" i="13"/>
  <c r="R301" i="13"/>
  <c r="P301" i="13"/>
  <c r="BI299" i="13"/>
  <c r="BH299" i="13"/>
  <c r="BG299" i="13"/>
  <c r="BF299" i="13"/>
  <c r="T299" i="13"/>
  <c r="R299" i="13"/>
  <c r="P299" i="13"/>
  <c r="BI297" i="13"/>
  <c r="BH297" i="13"/>
  <c r="BG297" i="13"/>
  <c r="BF297" i="13"/>
  <c r="T297" i="13"/>
  <c r="R297" i="13"/>
  <c r="P297" i="13"/>
  <c r="BI295" i="13"/>
  <c r="BH295" i="13"/>
  <c r="BG295" i="13"/>
  <c r="BF295" i="13"/>
  <c r="T295" i="13"/>
  <c r="R295" i="13"/>
  <c r="P295" i="13"/>
  <c r="BI293" i="13"/>
  <c r="BH293" i="13"/>
  <c r="BG293" i="13"/>
  <c r="BF293" i="13"/>
  <c r="T293" i="13"/>
  <c r="R293" i="13"/>
  <c r="P293" i="13"/>
  <c r="BI289" i="13"/>
  <c r="BH289" i="13"/>
  <c r="BG289" i="13"/>
  <c r="BF289" i="13"/>
  <c r="T289" i="13"/>
  <c r="R289" i="13"/>
  <c r="P289" i="13"/>
  <c r="BI287" i="13"/>
  <c r="BH287" i="13"/>
  <c r="BG287" i="13"/>
  <c r="BF287" i="13"/>
  <c r="T287" i="13"/>
  <c r="R287" i="13"/>
  <c r="P287" i="13"/>
  <c r="BI285" i="13"/>
  <c r="BH285" i="13"/>
  <c r="BG285" i="13"/>
  <c r="BF285" i="13"/>
  <c r="T285" i="13"/>
  <c r="R285" i="13"/>
  <c r="P285" i="13"/>
  <c r="BI283" i="13"/>
  <c r="BH283" i="13"/>
  <c r="BG283" i="13"/>
  <c r="BF283" i="13"/>
  <c r="T283" i="13"/>
  <c r="R283" i="13"/>
  <c r="P283" i="13"/>
  <c r="BI281" i="13"/>
  <c r="BH281" i="13"/>
  <c r="BG281" i="13"/>
  <c r="BF281" i="13"/>
  <c r="T281" i="13"/>
  <c r="R281" i="13"/>
  <c r="P281" i="13"/>
  <c r="BI279" i="13"/>
  <c r="BH279" i="13"/>
  <c r="BG279" i="13"/>
  <c r="BF279" i="13"/>
  <c r="T279" i="13"/>
  <c r="R279" i="13"/>
  <c r="P279" i="13"/>
  <c r="BI277" i="13"/>
  <c r="BH277" i="13"/>
  <c r="BG277" i="13"/>
  <c r="BF277" i="13"/>
  <c r="T277" i="13"/>
  <c r="R277" i="13"/>
  <c r="P277" i="13"/>
  <c r="BI275" i="13"/>
  <c r="BH275" i="13"/>
  <c r="BG275" i="13"/>
  <c r="BF275" i="13"/>
  <c r="T275" i="13"/>
  <c r="R275" i="13"/>
  <c r="P275" i="13"/>
  <c r="BI273" i="13"/>
  <c r="BH273" i="13"/>
  <c r="BG273" i="13"/>
  <c r="BF273" i="13"/>
  <c r="T273" i="13"/>
  <c r="R273" i="13"/>
  <c r="P273" i="13"/>
  <c r="BI271" i="13"/>
  <c r="BH271" i="13"/>
  <c r="BG271" i="13"/>
  <c r="BF271" i="13"/>
  <c r="T271" i="13"/>
  <c r="R271" i="13"/>
  <c r="P271" i="13"/>
  <c r="BI269" i="13"/>
  <c r="BH269" i="13"/>
  <c r="BG269" i="13"/>
  <c r="BF269" i="13"/>
  <c r="T269" i="13"/>
  <c r="R269" i="13"/>
  <c r="P269" i="13"/>
  <c r="BI267" i="13"/>
  <c r="BH267" i="13"/>
  <c r="BG267" i="13"/>
  <c r="BF267" i="13"/>
  <c r="T267" i="13"/>
  <c r="R267" i="13"/>
  <c r="P267" i="13"/>
  <c r="BI265" i="13"/>
  <c r="BH265" i="13"/>
  <c r="BG265" i="13"/>
  <c r="BF265" i="13"/>
  <c r="T265" i="13"/>
  <c r="R265" i="13"/>
  <c r="P265" i="13"/>
  <c r="BI263" i="13"/>
  <c r="BH263" i="13"/>
  <c r="BG263" i="13"/>
  <c r="BF263" i="13"/>
  <c r="T263" i="13"/>
  <c r="R263" i="13"/>
  <c r="P263" i="13"/>
  <c r="BI261" i="13"/>
  <c r="BH261" i="13"/>
  <c r="BG261" i="13"/>
  <c r="BF261" i="13"/>
  <c r="T261" i="13"/>
  <c r="R261" i="13"/>
  <c r="P261" i="13"/>
  <c r="BI259" i="13"/>
  <c r="BH259" i="13"/>
  <c r="BG259" i="13"/>
  <c r="BF259" i="13"/>
  <c r="T259" i="13"/>
  <c r="R259" i="13"/>
  <c r="P259" i="13"/>
  <c r="BI256" i="13"/>
  <c r="BH256" i="13"/>
  <c r="BG256" i="13"/>
  <c r="BF256" i="13"/>
  <c r="T256" i="13"/>
  <c r="T255" i="13" s="1"/>
  <c r="R256" i="13"/>
  <c r="R255" i="13" s="1"/>
  <c r="P256" i="13"/>
  <c r="P255" i="13" s="1"/>
  <c r="BI253" i="13"/>
  <c r="BH253" i="13"/>
  <c r="BG253" i="13"/>
  <c r="BF253" i="13"/>
  <c r="T253" i="13"/>
  <c r="R253" i="13"/>
  <c r="P253" i="13"/>
  <c r="BI251" i="13"/>
  <c r="BH251" i="13"/>
  <c r="BG251" i="13"/>
  <c r="BF251" i="13"/>
  <c r="T251" i="13"/>
  <c r="R251" i="13"/>
  <c r="P251" i="13"/>
  <c r="BI249" i="13"/>
  <c r="BH249" i="13"/>
  <c r="BG249" i="13"/>
  <c r="BF249" i="13"/>
  <c r="T249" i="13"/>
  <c r="R249" i="13"/>
  <c r="P249" i="13"/>
  <c r="BI247" i="13"/>
  <c r="BH247" i="13"/>
  <c r="BG247" i="13"/>
  <c r="BF247" i="13"/>
  <c r="T247" i="13"/>
  <c r="R247" i="13"/>
  <c r="P247" i="13"/>
  <c r="BI245" i="13"/>
  <c r="BH245" i="13"/>
  <c r="BG245" i="13"/>
  <c r="BF245" i="13"/>
  <c r="T245" i="13"/>
  <c r="R245" i="13"/>
  <c r="P245" i="13"/>
  <c r="BI243" i="13"/>
  <c r="BH243" i="13"/>
  <c r="BG243" i="13"/>
  <c r="BF243" i="13"/>
  <c r="T243" i="13"/>
  <c r="R243" i="13"/>
  <c r="P243" i="13"/>
  <c r="BI241" i="13"/>
  <c r="BH241" i="13"/>
  <c r="BG241" i="13"/>
  <c r="BF241" i="13"/>
  <c r="T241" i="13"/>
  <c r="R241" i="13"/>
  <c r="P241" i="13"/>
  <c r="BI238" i="13"/>
  <c r="BH238" i="13"/>
  <c r="BG238" i="13"/>
  <c r="BF238" i="13"/>
  <c r="T238" i="13"/>
  <c r="R238" i="13"/>
  <c r="P238" i="13"/>
  <c r="BI236" i="13"/>
  <c r="BH236" i="13"/>
  <c r="BG236" i="13"/>
  <c r="BF236" i="13"/>
  <c r="T236" i="13"/>
  <c r="R236" i="13"/>
  <c r="P236" i="13"/>
  <c r="BI234" i="13"/>
  <c r="BH234" i="13"/>
  <c r="BG234" i="13"/>
  <c r="BF234" i="13"/>
  <c r="T234" i="13"/>
  <c r="R234" i="13"/>
  <c r="P234" i="13"/>
  <c r="BI232" i="13"/>
  <c r="BH232" i="13"/>
  <c r="BG232" i="13"/>
  <c r="BF232" i="13"/>
  <c r="T232" i="13"/>
  <c r="R232" i="13"/>
  <c r="P232" i="13"/>
  <c r="BI229" i="13"/>
  <c r="BH229" i="13"/>
  <c r="BG229" i="13"/>
  <c r="BF229" i="13"/>
  <c r="T229" i="13"/>
  <c r="R229" i="13"/>
  <c r="P229" i="13"/>
  <c r="BI227" i="13"/>
  <c r="BH227" i="13"/>
  <c r="BG227" i="13"/>
  <c r="BF227" i="13"/>
  <c r="T227" i="13"/>
  <c r="R227" i="13"/>
  <c r="P227" i="13"/>
  <c r="BI225" i="13"/>
  <c r="BH225" i="13"/>
  <c r="BG225" i="13"/>
  <c r="BF225" i="13"/>
  <c r="T225" i="13"/>
  <c r="R225" i="13"/>
  <c r="P225" i="13"/>
  <c r="BI223" i="13"/>
  <c r="BH223" i="13"/>
  <c r="BG223" i="13"/>
  <c r="BF223" i="13"/>
  <c r="T223" i="13"/>
  <c r="R223" i="13"/>
  <c r="P223" i="13"/>
  <c r="BI221" i="13"/>
  <c r="BH221" i="13"/>
  <c r="BG221" i="13"/>
  <c r="BF221" i="13"/>
  <c r="T221" i="13"/>
  <c r="R221" i="13"/>
  <c r="P221" i="13"/>
  <c r="BI219" i="13"/>
  <c r="BH219" i="13"/>
  <c r="BG219" i="13"/>
  <c r="BF219" i="13"/>
  <c r="T219" i="13"/>
  <c r="R219" i="13"/>
  <c r="P219" i="13"/>
  <c r="BI217" i="13"/>
  <c r="BH217" i="13"/>
  <c r="BG217" i="13"/>
  <c r="BF217" i="13"/>
  <c r="T217" i="13"/>
  <c r="R217" i="13"/>
  <c r="P217" i="13"/>
  <c r="BI215" i="13"/>
  <c r="BH215" i="13"/>
  <c r="BG215" i="13"/>
  <c r="BF215" i="13"/>
  <c r="T215" i="13"/>
  <c r="R215" i="13"/>
  <c r="P215" i="13"/>
  <c r="BI212" i="13"/>
  <c r="BH212" i="13"/>
  <c r="BG212" i="13"/>
  <c r="BF212" i="13"/>
  <c r="T212" i="13"/>
  <c r="R212" i="13"/>
  <c r="P212" i="13"/>
  <c r="BI210" i="13"/>
  <c r="BH210" i="13"/>
  <c r="BG210" i="13"/>
  <c r="BF210" i="13"/>
  <c r="T210" i="13"/>
  <c r="R210" i="13"/>
  <c r="P210" i="13"/>
  <c r="BI208" i="13"/>
  <c r="BH208" i="13"/>
  <c r="BG208" i="13"/>
  <c r="BF208" i="13"/>
  <c r="T208" i="13"/>
  <c r="R208" i="13"/>
  <c r="P208" i="13"/>
  <c r="BI206" i="13"/>
  <c r="BH206" i="13"/>
  <c r="BG206" i="13"/>
  <c r="BF206" i="13"/>
  <c r="T206" i="13"/>
  <c r="R206" i="13"/>
  <c r="P206" i="13"/>
  <c r="BI204" i="13"/>
  <c r="BH204" i="13"/>
  <c r="BG204" i="13"/>
  <c r="BF204" i="13"/>
  <c r="T204" i="13"/>
  <c r="R204" i="13"/>
  <c r="P204" i="13"/>
  <c r="BI202" i="13"/>
  <c r="BH202" i="13"/>
  <c r="BG202" i="13"/>
  <c r="BF202" i="13"/>
  <c r="T202" i="13"/>
  <c r="R202" i="13"/>
  <c r="P202" i="13"/>
  <c r="BI200" i="13"/>
  <c r="BH200" i="13"/>
  <c r="BG200" i="13"/>
  <c r="BF200" i="13"/>
  <c r="T200" i="13"/>
  <c r="R200" i="13"/>
  <c r="P200" i="13"/>
  <c r="BI198" i="13"/>
  <c r="BH198" i="13"/>
  <c r="BG198" i="13"/>
  <c r="BF198" i="13"/>
  <c r="T198" i="13"/>
  <c r="R198" i="13"/>
  <c r="P198" i="13"/>
  <c r="BI195" i="13"/>
  <c r="BH195" i="13"/>
  <c r="BG195" i="13"/>
  <c r="BF195" i="13"/>
  <c r="T195" i="13"/>
  <c r="T194" i="13"/>
  <c r="R195" i="13"/>
  <c r="R194" i="13"/>
  <c r="P195" i="13"/>
  <c r="P194" i="13"/>
  <c r="BI192" i="13"/>
  <c r="BH192" i="13"/>
  <c r="BG192" i="13"/>
  <c r="BF192" i="13"/>
  <c r="T192" i="13"/>
  <c r="R192" i="13"/>
  <c r="P192" i="13"/>
  <c r="BI190" i="13"/>
  <c r="BH190" i="13"/>
  <c r="BG190" i="13"/>
  <c r="BF190" i="13"/>
  <c r="T190" i="13"/>
  <c r="R190" i="13"/>
  <c r="P190" i="13"/>
  <c r="BI188" i="13"/>
  <c r="BH188" i="13"/>
  <c r="BG188" i="13"/>
  <c r="BF188" i="13"/>
  <c r="T188" i="13"/>
  <c r="R188" i="13"/>
  <c r="P188" i="13"/>
  <c r="BI186" i="13"/>
  <c r="BH186" i="13"/>
  <c r="BG186" i="13"/>
  <c r="BF186" i="13"/>
  <c r="T186" i="13"/>
  <c r="R186" i="13"/>
  <c r="P186" i="13"/>
  <c r="BI184" i="13"/>
  <c r="BH184" i="13"/>
  <c r="BG184" i="13"/>
  <c r="BF184" i="13"/>
  <c r="T184" i="13"/>
  <c r="R184" i="13"/>
  <c r="P184" i="13"/>
  <c r="BI182" i="13"/>
  <c r="BH182" i="13"/>
  <c r="BG182" i="13"/>
  <c r="BF182" i="13"/>
  <c r="T182" i="13"/>
  <c r="R182" i="13"/>
  <c r="P182" i="13"/>
  <c r="BI180" i="13"/>
  <c r="BH180" i="13"/>
  <c r="BG180" i="13"/>
  <c r="BF180" i="13"/>
  <c r="T180" i="13"/>
  <c r="R180" i="13"/>
  <c r="P180" i="13"/>
  <c r="BI178" i="13"/>
  <c r="BH178" i="13"/>
  <c r="BG178" i="13"/>
  <c r="BF178" i="13"/>
  <c r="T178" i="13"/>
  <c r="R178" i="13"/>
  <c r="P178" i="13"/>
  <c r="BI174" i="13"/>
  <c r="BH174" i="13"/>
  <c r="BG174" i="13"/>
  <c r="BF174" i="13"/>
  <c r="T174" i="13"/>
  <c r="R174" i="13"/>
  <c r="P174" i="13"/>
  <c r="BI172" i="13"/>
  <c r="BH172" i="13"/>
  <c r="BG172" i="13"/>
  <c r="BF172" i="13"/>
  <c r="T172" i="13"/>
  <c r="R172" i="13"/>
  <c r="P172" i="13"/>
  <c r="BI170" i="13"/>
  <c r="BH170" i="13"/>
  <c r="BG170" i="13"/>
  <c r="BF170" i="13"/>
  <c r="T170" i="13"/>
  <c r="R170" i="13"/>
  <c r="P170" i="13"/>
  <c r="BI168" i="13"/>
  <c r="BH168" i="13"/>
  <c r="BG168" i="13"/>
  <c r="BF168" i="13"/>
  <c r="T168" i="13"/>
  <c r="R168" i="13"/>
  <c r="P168" i="13"/>
  <c r="BI166" i="13"/>
  <c r="BH166" i="13"/>
  <c r="BG166" i="13"/>
  <c r="BF166" i="13"/>
  <c r="T166" i="13"/>
  <c r="R166" i="13"/>
  <c r="P166" i="13"/>
  <c r="BI164" i="13"/>
  <c r="BH164" i="13"/>
  <c r="BG164" i="13"/>
  <c r="BF164" i="13"/>
  <c r="T164" i="13"/>
  <c r="R164" i="13"/>
  <c r="P164" i="13"/>
  <c r="BI162" i="13"/>
  <c r="BH162" i="13"/>
  <c r="BG162" i="13"/>
  <c r="BF162" i="13"/>
  <c r="T162" i="13"/>
  <c r="R162" i="13"/>
  <c r="P162" i="13"/>
  <c r="BI159" i="13"/>
  <c r="BH159" i="13"/>
  <c r="BG159" i="13"/>
  <c r="BF159" i="13"/>
  <c r="T159" i="13"/>
  <c r="R159" i="13"/>
  <c r="P159" i="13"/>
  <c r="BI157" i="13"/>
  <c r="BH157" i="13"/>
  <c r="BG157" i="13"/>
  <c r="BF157" i="13"/>
  <c r="T157" i="13"/>
  <c r="R157" i="13"/>
  <c r="P157" i="13"/>
  <c r="BI155" i="13"/>
  <c r="BH155" i="13"/>
  <c r="BG155" i="13"/>
  <c r="BF155" i="13"/>
  <c r="T155" i="13"/>
  <c r="R155" i="13"/>
  <c r="P155" i="13"/>
  <c r="BI153" i="13"/>
  <c r="BH153" i="13"/>
  <c r="BG153" i="13"/>
  <c r="BF153" i="13"/>
  <c r="T153" i="13"/>
  <c r="R153" i="13"/>
  <c r="P153" i="13"/>
  <c r="BI151" i="13"/>
  <c r="BH151" i="13"/>
  <c r="BG151" i="13"/>
  <c r="BF151" i="13"/>
  <c r="T151" i="13"/>
  <c r="R151" i="13"/>
  <c r="P151" i="13"/>
  <c r="BI149" i="13"/>
  <c r="BH149" i="13"/>
  <c r="BG149" i="13"/>
  <c r="BF149" i="13"/>
  <c r="T149" i="13"/>
  <c r="R149" i="13"/>
  <c r="P149" i="13"/>
  <c r="BI147" i="13"/>
  <c r="BH147" i="13"/>
  <c r="BG147" i="13"/>
  <c r="BF147" i="13"/>
  <c r="T147" i="13"/>
  <c r="R147" i="13"/>
  <c r="P147" i="13"/>
  <c r="BI143" i="13"/>
  <c r="BH143" i="13"/>
  <c r="BG143" i="13"/>
  <c r="BF143" i="13"/>
  <c r="T143" i="13"/>
  <c r="R143" i="13"/>
  <c r="P143" i="13"/>
  <c r="BI141" i="13"/>
  <c r="BH141" i="13"/>
  <c r="BG141" i="13"/>
  <c r="BF141" i="13"/>
  <c r="T141" i="13"/>
  <c r="R141" i="13"/>
  <c r="P141" i="13"/>
  <c r="BI139" i="13"/>
  <c r="BH139" i="13"/>
  <c r="BG139" i="13"/>
  <c r="BF139" i="13"/>
  <c r="T139" i="13"/>
  <c r="R139" i="13"/>
  <c r="P139" i="13"/>
  <c r="BI137" i="13"/>
  <c r="BH137" i="13"/>
  <c r="BG137" i="13"/>
  <c r="BF137" i="13"/>
  <c r="T137" i="13"/>
  <c r="R137" i="13"/>
  <c r="P137" i="13"/>
  <c r="BI135" i="13"/>
  <c r="BH135" i="13"/>
  <c r="BG135" i="13"/>
  <c r="BF135" i="13"/>
  <c r="T135" i="13"/>
  <c r="R135" i="13"/>
  <c r="P135" i="13"/>
  <c r="BI133" i="13"/>
  <c r="BH133" i="13"/>
  <c r="BG133" i="13"/>
  <c r="BF133" i="13"/>
  <c r="T133" i="13"/>
  <c r="R133" i="13"/>
  <c r="P133" i="13"/>
  <c r="BI131" i="13"/>
  <c r="BH131" i="13"/>
  <c r="BG131" i="13"/>
  <c r="BF131" i="13"/>
  <c r="T131" i="13"/>
  <c r="R131" i="13"/>
  <c r="P131" i="13"/>
  <c r="BI129" i="13"/>
  <c r="BH129" i="13"/>
  <c r="BG129" i="13"/>
  <c r="BF129" i="13"/>
  <c r="T129" i="13"/>
  <c r="R129" i="13"/>
  <c r="P129" i="13"/>
  <c r="BI126" i="13"/>
  <c r="BH126" i="13"/>
  <c r="BG126" i="13"/>
  <c r="BF126" i="13"/>
  <c r="T126" i="13"/>
  <c r="R126" i="13"/>
  <c r="P126" i="13"/>
  <c r="BI124" i="13"/>
  <c r="BH124" i="13"/>
  <c r="BG124" i="13"/>
  <c r="BF124" i="13"/>
  <c r="T124" i="13"/>
  <c r="R124" i="13"/>
  <c r="P124" i="13"/>
  <c r="BI122" i="13"/>
  <c r="BH122" i="13"/>
  <c r="BG122" i="13"/>
  <c r="BF122" i="13"/>
  <c r="T122" i="13"/>
  <c r="R122" i="13"/>
  <c r="P122" i="13"/>
  <c r="BI120" i="13"/>
  <c r="BH120" i="13"/>
  <c r="BG120" i="13"/>
  <c r="BF120" i="13"/>
  <c r="T120" i="13"/>
  <c r="R120" i="13"/>
  <c r="P120" i="13"/>
  <c r="BI118" i="13"/>
  <c r="BH118" i="13"/>
  <c r="BG118" i="13"/>
  <c r="BF118" i="13"/>
  <c r="T118" i="13"/>
  <c r="R118" i="13"/>
  <c r="P118" i="13"/>
  <c r="BI116" i="13"/>
  <c r="BH116" i="13"/>
  <c r="BG116" i="13"/>
  <c r="BF116" i="13"/>
  <c r="T116" i="13"/>
  <c r="R116" i="13"/>
  <c r="P116" i="13"/>
  <c r="BI114" i="13"/>
  <c r="BH114" i="13"/>
  <c r="BG114" i="13"/>
  <c r="BF114" i="13"/>
  <c r="T114" i="13"/>
  <c r="R114" i="13"/>
  <c r="P114" i="13"/>
  <c r="BI112" i="13"/>
  <c r="BH112" i="13"/>
  <c r="BG112" i="13"/>
  <c r="BF112" i="13"/>
  <c r="T112" i="13"/>
  <c r="R112" i="13"/>
  <c r="P112" i="13"/>
  <c r="J106" i="13"/>
  <c r="J105" i="13"/>
  <c r="F105" i="13"/>
  <c r="F103" i="13"/>
  <c r="E101" i="13"/>
  <c r="J55" i="13"/>
  <c r="J54" i="13"/>
  <c r="F54" i="13"/>
  <c r="F52" i="13"/>
  <c r="E50" i="13"/>
  <c r="J18" i="13"/>
  <c r="E18" i="13"/>
  <c r="F55" i="13" s="1"/>
  <c r="J17" i="13"/>
  <c r="J12" i="13"/>
  <c r="J103" i="13" s="1"/>
  <c r="E7" i="13"/>
  <c r="E48" i="13"/>
  <c r="J39" i="12"/>
  <c r="J38" i="12"/>
  <c r="AY66" i="1" s="1"/>
  <c r="J37" i="12"/>
  <c r="AX66" i="1"/>
  <c r="BI93" i="12"/>
  <c r="BH93" i="12"/>
  <c r="BG93" i="12"/>
  <c r="BF93" i="12"/>
  <c r="T93" i="12"/>
  <c r="R93" i="12"/>
  <c r="P93" i="12"/>
  <c r="BI90" i="12"/>
  <c r="BH90" i="12"/>
  <c r="BG90" i="12"/>
  <c r="BF90" i="12"/>
  <c r="T90" i="12"/>
  <c r="R90" i="12"/>
  <c r="P90" i="12"/>
  <c r="J84" i="12"/>
  <c r="J83" i="12"/>
  <c r="F83" i="12"/>
  <c r="F81" i="12"/>
  <c r="E79" i="12"/>
  <c r="J59" i="12"/>
  <c r="J58" i="12"/>
  <c r="F58" i="12"/>
  <c r="F56" i="12"/>
  <c r="E54" i="12"/>
  <c r="J20" i="12"/>
  <c r="E20" i="12"/>
  <c r="F84" i="12"/>
  <c r="J19" i="12"/>
  <c r="J14" i="12"/>
  <c r="J81" i="12"/>
  <c r="E7" i="12"/>
  <c r="E50" i="12" s="1"/>
  <c r="J39" i="11"/>
  <c r="J38" i="11"/>
  <c r="AY65" i="1" s="1"/>
  <c r="J37" i="11"/>
  <c r="AX65" i="1"/>
  <c r="BI300" i="11"/>
  <c r="BH300" i="11"/>
  <c r="BG300" i="11"/>
  <c r="BF300" i="11"/>
  <c r="T300" i="11"/>
  <c r="R300" i="11"/>
  <c r="P300" i="11"/>
  <c r="BI298" i="11"/>
  <c r="BH298" i="11"/>
  <c r="BG298" i="11"/>
  <c r="BF298" i="11"/>
  <c r="T298" i="11"/>
  <c r="R298" i="11"/>
  <c r="P298" i="11"/>
  <c r="BI296" i="11"/>
  <c r="BH296" i="11"/>
  <c r="BG296" i="11"/>
  <c r="BF296" i="11"/>
  <c r="T296" i="11"/>
  <c r="R296" i="11"/>
  <c r="P296" i="11"/>
  <c r="BI294" i="11"/>
  <c r="BH294" i="11"/>
  <c r="BG294" i="11"/>
  <c r="BF294" i="11"/>
  <c r="T294" i="11"/>
  <c r="R294" i="11"/>
  <c r="P294" i="11"/>
  <c r="BI292" i="11"/>
  <c r="BH292" i="11"/>
  <c r="BG292" i="11"/>
  <c r="BF292" i="11"/>
  <c r="T292" i="11"/>
  <c r="R292" i="11"/>
  <c r="P292" i="11"/>
  <c r="BI290" i="11"/>
  <c r="BH290" i="11"/>
  <c r="BG290" i="11"/>
  <c r="BF290" i="11"/>
  <c r="T290" i="11"/>
  <c r="R290" i="11"/>
  <c r="P290" i="11"/>
  <c r="BI288" i="11"/>
  <c r="BH288" i="11"/>
  <c r="BG288" i="11"/>
  <c r="BF288" i="11"/>
  <c r="T288" i="11"/>
  <c r="R288" i="11"/>
  <c r="P288" i="11"/>
  <c r="BI285" i="11"/>
  <c r="BH285" i="11"/>
  <c r="BG285" i="11"/>
  <c r="BF285" i="11"/>
  <c r="T285" i="11"/>
  <c r="R285" i="11"/>
  <c r="P285" i="11"/>
  <c r="BI283" i="11"/>
  <c r="BH283" i="11"/>
  <c r="BG283" i="11"/>
  <c r="BF283" i="11"/>
  <c r="T283" i="11"/>
  <c r="R283" i="11"/>
  <c r="P283" i="11"/>
  <c r="BI281" i="11"/>
  <c r="BH281" i="11"/>
  <c r="BG281" i="11"/>
  <c r="BF281" i="11"/>
  <c r="T281" i="11"/>
  <c r="R281" i="11"/>
  <c r="P281" i="11"/>
  <c r="BI279" i="11"/>
  <c r="BH279" i="11"/>
  <c r="BG279" i="11"/>
  <c r="BF279" i="11"/>
  <c r="T279" i="11"/>
  <c r="R279" i="11"/>
  <c r="P279" i="11"/>
  <c r="BI277" i="11"/>
  <c r="BH277" i="11"/>
  <c r="BG277" i="11"/>
  <c r="BF277" i="11"/>
  <c r="T277" i="11"/>
  <c r="R277" i="11"/>
  <c r="P277" i="11"/>
  <c r="BI275" i="11"/>
  <c r="BH275" i="11"/>
  <c r="BG275" i="11"/>
  <c r="BF275" i="11"/>
  <c r="T275" i="11"/>
  <c r="R275" i="11"/>
  <c r="P275" i="11"/>
  <c r="BI273" i="11"/>
  <c r="BH273" i="11"/>
  <c r="BG273" i="11"/>
  <c r="BF273" i="11"/>
  <c r="T273" i="11"/>
  <c r="R273" i="11"/>
  <c r="P273" i="11"/>
  <c r="BI271" i="11"/>
  <c r="BH271" i="11"/>
  <c r="BG271" i="11"/>
  <c r="BF271" i="11"/>
  <c r="T271" i="11"/>
  <c r="R271" i="11"/>
  <c r="P271" i="11"/>
  <c r="BI269" i="11"/>
  <c r="BH269" i="11"/>
  <c r="BG269" i="11"/>
  <c r="BF269" i="11"/>
  <c r="T269" i="11"/>
  <c r="R269" i="11"/>
  <c r="P269" i="11"/>
  <c r="BI266" i="11"/>
  <c r="BH266" i="11"/>
  <c r="BG266" i="11"/>
  <c r="BF266" i="11"/>
  <c r="T266" i="11"/>
  <c r="R266" i="11"/>
  <c r="P266" i="11"/>
  <c r="BI264" i="11"/>
  <c r="BH264" i="11"/>
  <c r="BG264" i="11"/>
  <c r="BF264" i="11"/>
  <c r="T264" i="11"/>
  <c r="R264" i="11"/>
  <c r="P264" i="11"/>
  <c r="BI262" i="11"/>
  <c r="BH262" i="11"/>
  <c r="BG262" i="11"/>
  <c r="BF262" i="11"/>
  <c r="T262" i="11"/>
  <c r="R262" i="11"/>
  <c r="P262" i="11"/>
  <c r="BI260" i="11"/>
  <c r="BH260" i="11"/>
  <c r="BG260" i="11"/>
  <c r="BF260" i="11"/>
  <c r="T260" i="11"/>
  <c r="R260" i="11"/>
  <c r="P260" i="11"/>
  <c r="BI258" i="11"/>
  <c r="BH258" i="11"/>
  <c r="BG258" i="11"/>
  <c r="BF258" i="11"/>
  <c r="T258" i="11"/>
  <c r="R258" i="11"/>
  <c r="P258" i="11"/>
  <c r="BI256" i="11"/>
  <c r="BH256" i="11"/>
  <c r="BG256" i="11"/>
  <c r="BF256" i="11"/>
  <c r="T256" i="11"/>
  <c r="R256" i="11"/>
  <c r="P256" i="11"/>
  <c r="BI254" i="11"/>
  <c r="BH254" i="11"/>
  <c r="BG254" i="11"/>
  <c r="BF254" i="11"/>
  <c r="T254" i="11"/>
  <c r="R254" i="11"/>
  <c r="P254" i="11"/>
  <c r="BI252" i="11"/>
  <c r="BH252" i="11"/>
  <c r="BG252" i="11"/>
  <c r="BF252" i="11"/>
  <c r="T252" i="11"/>
  <c r="R252" i="11"/>
  <c r="P252" i="11"/>
  <c r="BI250" i="11"/>
  <c r="BH250" i="11"/>
  <c r="BG250" i="11"/>
  <c r="BF250" i="11"/>
  <c r="T250" i="11"/>
  <c r="R250" i="11"/>
  <c r="P250" i="11"/>
  <c r="BI248" i="11"/>
  <c r="BH248" i="11"/>
  <c r="BG248" i="11"/>
  <c r="BF248" i="11"/>
  <c r="T248" i="11"/>
  <c r="R248" i="11"/>
  <c r="P248" i="11"/>
  <c r="BI246" i="11"/>
  <c r="BH246" i="11"/>
  <c r="BG246" i="11"/>
  <c r="BF246" i="11"/>
  <c r="T246" i="11"/>
  <c r="R246" i="11"/>
  <c r="P246" i="11"/>
  <c r="BI243" i="11"/>
  <c r="BH243" i="11"/>
  <c r="BG243" i="11"/>
  <c r="BF243" i="11"/>
  <c r="T243" i="11"/>
  <c r="R243" i="11"/>
  <c r="P243" i="11"/>
  <c r="BI241" i="11"/>
  <c r="BH241" i="11"/>
  <c r="BG241" i="11"/>
  <c r="BF241" i="11"/>
  <c r="T241" i="11"/>
  <c r="R241" i="11"/>
  <c r="P241" i="11"/>
  <c r="BI239" i="11"/>
  <c r="BH239" i="11"/>
  <c r="BG239" i="11"/>
  <c r="BF239" i="11"/>
  <c r="T239" i="11"/>
  <c r="R239" i="11"/>
  <c r="P239" i="11"/>
  <c r="BI237" i="11"/>
  <c r="BH237" i="11"/>
  <c r="BG237" i="11"/>
  <c r="BF237" i="11"/>
  <c r="T237" i="11"/>
  <c r="R237" i="11"/>
  <c r="P237" i="11"/>
  <c r="BI235" i="11"/>
  <c r="BH235" i="11"/>
  <c r="BG235" i="11"/>
  <c r="BF235" i="11"/>
  <c r="T235" i="11"/>
  <c r="R235" i="11"/>
  <c r="P235" i="11"/>
  <c r="BI233" i="11"/>
  <c r="BH233" i="11"/>
  <c r="BG233" i="11"/>
  <c r="BF233" i="11"/>
  <c r="T233" i="11"/>
  <c r="R233" i="11"/>
  <c r="P233" i="11"/>
  <c r="BI231" i="11"/>
  <c r="BH231" i="11"/>
  <c r="BG231" i="11"/>
  <c r="BF231" i="11"/>
  <c r="T231" i="11"/>
  <c r="R231" i="11"/>
  <c r="P231" i="11"/>
  <c r="BI229" i="11"/>
  <c r="BH229" i="11"/>
  <c r="BG229" i="11"/>
  <c r="BF229" i="11"/>
  <c r="T229" i="11"/>
  <c r="R229" i="11"/>
  <c r="P229" i="11"/>
  <c r="BI227" i="11"/>
  <c r="BH227" i="11"/>
  <c r="BG227" i="11"/>
  <c r="BF227" i="11"/>
  <c r="T227" i="11"/>
  <c r="R227" i="11"/>
  <c r="P227" i="11"/>
  <c r="BI225" i="11"/>
  <c r="BH225" i="11"/>
  <c r="BG225" i="11"/>
  <c r="BF225" i="11"/>
  <c r="T225" i="11"/>
  <c r="R225" i="11"/>
  <c r="P225" i="11"/>
  <c r="BI223" i="11"/>
  <c r="BH223" i="11"/>
  <c r="BG223" i="11"/>
  <c r="BF223" i="11"/>
  <c r="T223" i="11"/>
  <c r="R223" i="11"/>
  <c r="P223" i="11"/>
  <c r="BI221" i="11"/>
  <c r="BH221" i="11"/>
  <c r="BG221" i="11"/>
  <c r="BF221" i="11"/>
  <c r="T221" i="11"/>
  <c r="R221" i="11"/>
  <c r="P221" i="11"/>
  <c r="BI219" i="11"/>
  <c r="BH219" i="11"/>
  <c r="BG219" i="11"/>
  <c r="BF219" i="11"/>
  <c r="T219" i="11"/>
  <c r="R219" i="11"/>
  <c r="P219" i="11"/>
  <c r="BI217" i="11"/>
  <c r="BH217" i="11"/>
  <c r="BG217" i="11"/>
  <c r="BF217" i="11"/>
  <c r="T217" i="11"/>
  <c r="R217" i="11"/>
  <c r="P217" i="11"/>
  <c r="BI215" i="11"/>
  <c r="BH215" i="11"/>
  <c r="BG215" i="11"/>
  <c r="BF215" i="11"/>
  <c r="T215" i="11"/>
  <c r="R215" i="11"/>
  <c r="P215" i="11"/>
  <c r="BI213" i="11"/>
  <c r="BH213" i="11"/>
  <c r="BG213" i="11"/>
  <c r="BF213" i="11"/>
  <c r="T213" i="11"/>
  <c r="R213" i="11"/>
  <c r="P213" i="11"/>
  <c r="BI211" i="11"/>
  <c r="BH211" i="11"/>
  <c r="BG211" i="11"/>
  <c r="BF211" i="11"/>
  <c r="T211" i="11"/>
  <c r="R211" i="11"/>
  <c r="P211" i="11"/>
  <c r="BI209" i="11"/>
  <c r="BH209" i="11"/>
  <c r="BG209" i="11"/>
  <c r="BF209" i="11"/>
  <c r="T209" i="11"/>
  <c r="R209" i="11"/>
  <c r="P209" i="11"/>
  <c r="BI207" i="11"/>
  <c r="BH207" i="11"/>
  <c r="BG207" i="11"/>
  <c r="BF207" i="11"/>
  <c r="T207" i="11"/>
  <c r="R207" i="11"/>
  <c r="P207" i="11"/>
  <c r="BI205" i="11"/>
  <c r="BH205" i="11"/>
  <c r="BG205" i="11"/>
  <c r="BF205" i="11"/>
  <c r="T205" i="11"/>
  <c r="R205" i="11"/>
  <c r="P205" i="11"/>
  <c r="BI203" i="11"/>
  <c r="BH203" i="11"/>
  <c r="BG203" i="11"/>
  <c r="BF203" i="11"/>
  <c r="T203" i="11"/>
  <c r="R203" i="11"/>
  <c r="P203" i="11"/>
  <c r="BI201" i="11"/>
  <c r="BH201" i="11"/>
  <c r="BG201" i="11"/>
  <c r="BF201" i="11"/>
  <c r="T201" i="11"/>
  <c r="R201" i="11"/>
  <c r="P201" i="11"/>
  <c r="BI199" i="11"/>
  <c r="BH199" i="11"/>
  <c r="BG199" i="11"/>
  <c r="BF199" i="11"/>
  <c r="T199" i="11"/>
  <c r="R199" i="11"/>
  <c r="P199" i="11"/>
  <c r="BI197" i="11"/>
  <c r="BH197" i="11"/>
  <c r="BG197" i="11"/>
  <c r="BF197" i="11"/>
  <c r="T197" i="11"/>
  <c r="R197" i="11"/>
  <c r="P197" i="11"/>
  <c r="BI195" i="11"/>
  <c r="BH195" i="11"/>
  <c r="BG195" i="11"/>
  <c r="BF195" i="11"/>
  <c r="T195" i="11"/>
  <c r="R195" i="11"/>
  <c r="P195" i="11"/>
  <c r="BI193" i="11"/>
  <c r="BH193" i="11"/>
  <c r="BG193" i="11"/>
  <c r="BF193" i="11"/>
  <c r="T193" i="11"/>
  <c r="R193" i="11"/>
  <c r="P193" i="11"/>
  <c r="BI191" i="11"/>
  <c r="BH191" i="11"/>
  <c r="BG191" i="11"/>
  <c r="BF191" i="11"/>
  <c r="T191" i="11"/>
  <c r="R191" i="11"/>
  <c r="P191" i="11"/>
  <c r="BI189" i="11"/>
  <c r="BH189" i="11"/>
  <c r="BG189" i="11"/>
  <c r="BF189" i="11"/>
  <c r="T189" i="11"/>
  <c r="R189" i="11"/>
  <c r="P189" i="11"/>
  <c r="BI187" i="11"/>
  <c r="BH187" i="11"/>
  <c r="BG187" i="11"/>
  <c r="BF187" i="11"/>
  <c r="T187" i="11"/>
  <c r="R187" i="11"/>
  <c r="P187" i="11"/>
  <c r="BI185" i="11"/>
  <c r="BH185" i="11"/>
  <c r="BG185" i="11"/>
  <c r="BF185" i="11"/>
  <c r="T185" i="11"/>
  <c r="R185" i="11"/>
  <c r="P185" i="11"/>
  <c r="BI182" i="11"/>
  <c r="BH182" i="11"/>
  <c r="BG182" i="11"/>
  <c r="BF182" i="11"/>
  <c r="T182" i="11"/>
  <c r="R182" i="11"/>
  <c r="P182" i="11"/>
  <c r="BI180" i="11"/>
  <c r="BH180" i="11"/>
  <c r="BG180" i="11"/>
  <c r="BF180" i="11"/>
  <c r="T180" i="11"/>
  <c r="R180" i="11"/>
  <c r="P180" i="11"/>
  <c r="BI178" i="11"/>
  <c r="BH178" i="11"/>
  <c r="BG178" i="11"/>
  <c r="BF178" i="11"/>
  <c r="T178" i="11"/>
  <c r="R178" i="11"/>
  <c r="P178" i="11"/>
  <c r="BI176" i="11"/>
  <c r="BH176" i="11"/>
  <c r="BG176" i="11"/>
  <c r="BF176" i="11"/>
  <c r="T176" i="11"/>
  <c r="R176" i="11"/>
  <c r="P176" i="11"/>
  <c r="BI174" i="11"/>
  <c r="BH174" i="11"/>
  <c r="BG174" i="11"/>
  <c r="BF174" i="11"/>
  <c r="T174" i="11"/>
  <c r="R174" i="11"/>
  <c r="P174" i="11"/>
  <c r="BI172" i="11"/>
  <c r="BH172" i="11"/>
  <c r="BG172" i="11"/>
  <c r="BF172" i="11"/>
  <c r="T172" i="11"/>
  <c r="R172" i="11"/>
  <c r="P172" i="11"/>
  <c r="BI170" i="11"/>
  <c r="BH170" i="11"/>
  <c r="BG170" i="11"/>
  <c r="BF170" i="11"/>
  <c r="T170" i="11"/>
  <c r="R170" i="11"/>
  <c r="P170" i="11"/>
  <c r="BI168" i="11"/>
  <c r="BH168" i="11"/>
  <c r="BG168" i="11"/>
  <c r="BF168" i="11"/>
  <c r="T168" i="11"/>
  <c r="R168" i="11"/>
  <c r="P168" i="11"/>
  <c r="BI166" i="11"/>
  <c r="BH166" i="11"/>
  <c r="BG166" i="11"/>
  <c r="BF166" i="11"/>
  <c r="T166" i="11"/>
  <c r="R166" i="11"/>
  <c r="P166" i="11"/>
  <c r="BI164" i="11"/>
  <c r="BH164" i="11"/>
  <c r="BG164" i="11"/>
  <c r="BF164" i="11"/>
  <c r="T164" i="11"/>
  <c r="R164" i="11"/>
  <c r="P164" i="11"/>
  <c r="BI162" i="11"/>
  <c r="BH162" i="11"/>
  <c r="BG162" i="11"/>
  <c r="BF162" i="11"/>
  <c r="T162" i="11"/>
  <c r="R162" i="11"/>
  <c r="P162" i="11"/>
  <c r="BI160" i="11"/>
  <c r="BH160" i="11"/>
  <c r="BG160" i="11"/>
  <c r="BF160" i="11"/>
  <c r="T160" i="11"/>
  <c r="R160" i="11"/>
  <c r="P160" i="11"/>
  <c r="BI157" i="11"/>
  <c r="BH157" i="11"/>
  <c r="BG157" i="11"/>
  <c r="BF157" i="11"/>
  <c r="T157" i="11"/>
  <c r="R157" i="11"/>
  <c r="P157" i="11"/>
  <c r="BI155" i="11"/>
  <c r="BH155" i="11"/>
  <c r="BG155" i="11"/>
  <c r="BF155" i="11"/>
  <c r="T155" i="11"/>
  <c r="R155" i="11"/>
  <c r="P155" i="11"/>
  <c r="BI152" i="11"/>
  <c r="BH152" i="11"/>
  <c r="BG152" i="11"/>
  <c r="BF152" i="11"/>
  <c r="T152" i="11"/>
  <c r="R152" i="11"/>
  <c r="P152" i="11"/>
  <c r="BI150" i="11"/>
  <c r="BH150" i="11"/>
  <c r="BG150" i="11"/>
  <c r="BF150" i="11"/>
  <c r="T150" i="11"/>
  <c r="R150" i="11"/>
  <c r="P150" i="11"/>
  <c r="BI148" i="11"/>
  <c r="BH148" i="11"/>
  <c r="BG148" i="11"/>
  <c r="BF148" i="11"/>
  <c r="T148" i="11"/>
  <c r="R148" i="11"/>
  <c r="P148" i="11"/>
  <c r="BI146" i="11"/>
  <c r="BH146" i="11"/>
  <c r="BG146" i="11"/>
  <c r="BF146" i="11"/>
  <c r="T146" i="11"/>
  <c r="R146" i="11"/>
  <c r="P146" i="11"/>
  <c r="BI144" i="11"/>
  <c r="BH144" i="11"/>
  <c r="BG144" i="11"/>
  <c r="BF144" i="11"/>
  <c r="T144" i="11"/>
  <c r="R144" i="11"/>
  <c r="P144" i="11"/>
  <c r="BI142" i="11"/>
  <c r="BH142" i="11"/>
  <c r="BG142" i="11"/>
  <c r="BF142" i="11"/>
  <c r="T142" i="11"/>
  <c r="R142" i="11"/>
  <c r="P142" i="11"/>
  <c r="BI140" i="11"/>
  <c r="BH140" i="11"/>
  <c r="BG140" i="11"/>
  <c r="BF140" i="11"/>
  <c r="T140" i="11"/>
  <c r="R140" i="11"/>
  <c r="P140" i="11"/>
  <c r="BI137" i="11"/>
  <c r="BH137" i="11"/>
  <c r="BG137" i="11"/>
  <c r="BF137" i="11"/>
  <c r="T137" i="11"/>
  <c r="R137" i="11"/>
  <c r="P137" i="11"/>
  <c r="BI135" i="11"/>
  <c r="BH135" i="11"/>
  <c r="BG135" i="11"/>
  <c r="BF135" i="11"/>
  <c r="T135" i="11"/>
  <c r="R135" i="11"/>
  <c r="P135" i="11"/>
  <c r="BI133" i="11"/>
  <c r="BH133" i="11"/>
  <c r="BG133" i="11"/>
  <c r="BF133" i="11"/>
  <c r="T133" i="11"/>
  <c r="R133" i="11"/>
  <c r="P133" i="11"/>
  <c r="BI131" i="11"/>
  <c r="BH131" i="11"/>
  <c r="BG131" i="11"/>
  <c r="BF131" i="11"/>
  <c r="T131" i="11"/>
  <c r="R131" i="11"/>
  <c r="P131" i="11"/>
  <c r="BI129" i="11"/>
  <c r="BH129" i="11"/>
  <c r="BG129" i="11"/>
  <c r="BF129" i="11"/>
  <c r="T129" i="11"/>
  <c r="R129" i="11"/>
  <c r="P129" i="11"/>
  <c r="BI127" i="11"/>
  <c r="BH127" i="11"/>
  <c r="BG127" i="11"/>
  <c r="BF127" i="11"/>
  <c r="T127" i="11"/>
  <c r="R127" i="11"/>
  <c r="P127" i="11"/>
  <c r="BI125" i="11"/>
  <c r="BH125" i="11"/>
  <c r="BG125" i="11"/>
  <c r="BF125" i="11"/>
  <c r="T125" i="11"/>
  <c r="R125" i="11"/>
  <c r="P125" i="11"/>
  <c r="BI123" i="11"/>
  <c r="BH123" i="11"/>
  <c r="BG123" i="11"/>
  <c r="BF123" i="11"/>
  <c r="T123" i="11"/>
  <c r="R123" i="11"/>
  <c r="P123" i="11"/>
  <c r="BI121" i="11"/>
  <c r="BH121" i="11"/>
  <c r="BG121" i="11"/>
  <c r="BF121" i="11"/>
  <c r="T121" i="11"/>
  <c r="R121" i="11"/>
  <c r="P121" i="11"/>
  <c r="BI119" i="11"/>
  <c r="BH119" i="11"/>
  <c r="BG119" i="11"/>
  <c r="BF119" i="11"/>
  <c r="T119" i="11"/>
  <c r="R119" i="11"/>
  <c r="P119" i="11"/>
  <c r="BI117" i="11"/>
  <c r="BH117" i="11"/>
  <c r="BG117" i="11"/>
  <c r="BF117" i="11"/>
  <c r="T117" i="11"/>
  <c r="R117" i="11"/>
  <c r="P117" i="11"/>
  <c r="BI115" i="11"/>
  <c r="BH115" i="11"/>
  <c r="BG115" i="11"/>
  <c r="BF115" i="11"/>
  <c r="T115" i="11"/>
  <c r="R115" i="11"/>
  <c r="P115" i="11"/>
  <c r="BI113" i="11"/>
  <c r="BH113" i="11"/>
  <c r="BG113" i="11"/>
  <c r="BF113" i="11"/>
  <c r="T113" i="11"/>
  <c r="R113" i="11"/>
  <c r="P113" i="11"/>
  <c r="BI111" i="11"/>
  <c r="BH111" i="11"/>
  <c r="BG111" i="11"/>
  <c r="BF111" i="11"/>
  <c r="T111" i="11"/>
  <c r="R111" i="11"/>
  <c r="P111" i="11"/>
  <c r="BI109" i="11"/>
  <c r="BH109" i="11"/>
  <c r="BG109" i="11"/>
  <c r="BF109" i="11"/>
  <c r="T109" i="11"/>
  <c r="R109" i="11"/>
  <c r="P109" i="11"/>
  <c r="BI107" i="11"/>
  <c r="BH107" i="11"/>
  <c r="BG107" i="11"/>
  <c r="BF107" i="11"/>
  <c r="T107" i="11"/>
  <c r="R107" i="11"/>
  <c r="P107" i="11"/>
  <c r="BI105" i="11"/>
  <c r="BH105" i="11"/>
  <c r="BG105" i="11"/>
  <c r="BF105" i="11"/>
  <c r="T105" i="11"/>
  <c r="R105" i="11"/>
  <c r="P105" i="11"/>
  <c r="BI103" i="11"/>
  <c r="BH103" i="11"/>
  <c r="BG103" i="11"/>
  <c r="BF103" i="11"/>
  <c r="T103" i="11"/>
  <c r="R103" i="11"/>
  <c r="P103" i="11"/>
  <c r="BI101" i="11"/>
  <c r="BH101" i="11"/>
  <c r="BG101" i="11"/>
  <c r="BF101" i="11"/>
  <c r="T101" i="11"/>
  <c r="R101" i="11"/>
  <c r="P101" i="11"/>
  <c r="BI99" i="11"/>
  <c r="BH99" i="11"/>
  <c r="BG99" i="11"/>
  <c r="BF99" i="11"/>
  <c r="T99" i="11"/>
  <c r="R99" i="11"/>
  <c r="P99" i="11"/>
  <c r="BI97" i="11"/>
  <c r="BH97" i="11"/>
  <c r="BG97" i="11"/>
  <c r="BF97" i="11"/>
  <c r="T97" i="11"/>
  <c r="R97" i="11"/>
  <c r="P97" i="11"/>
  <c r="J91" i="11"/>
  <c r="J90" i="11"/>
  <c r="F90" i="11"/>
  <c r="F88" i="11"/>
  <c r="E86" i="11"/>
  <c r="J59" i="11"/>
  <c r="J58" i="11"/>
  <c r="F58" i="11"/>
  <c r="F56" i="11"/>
  <c r="E54" i="11"/>
  <c r="J20" i="11"/>
  <c r="E20" i="11"/>
  <c r="F91" i="11"/>
  <c r="J19" i="11"/>
  <c r="J14" i="11"/>
  <c r="J88" i="11" s="1"/>
  <c r="E7" i="11"/>
  <c r="E82" i="11" s="1"/>
  <c r="J37" i="10"/>
  <c r="J36" i="10"/>
  <c r="AY64" i="1"/>
  <c r="J35" i="10"/>
  <c r="AX64" i="1"/>
  <c r="BI232" i="10"/>
  <c r="BH232" i="10"/>
  <c r="BG232" i="10"/>
  <c r="BF232" i="10"/>
  <c r="T232" i="10"/>
  <c r="R232" i="10"/>
  <c r="P232" i="10"/>
  <c r="BI229" i="10"/>
  <c r="BH229" i="10"/>
  <c r="BG229" i="10"/>
  <c r="BF229" i="10"/>
  <c r="T229" i="10"/>
  <c r="R229" i="10"/>
  <c r="P229" i="10"/>
  <c r="BI226" i="10"/>
  <c r="BH226" i="10"/>
  <c r="BG226" i="10"/>
  <c r="BF226" i="10"/>
  <c r="T226" i="10"/>
  <c r="R226" i="10"/>
  <c r="P226" i="10"/>
  <c r="BI223" i="10"/>
  <c r="BH223" i="10"/>
  <c r="BG223" i="10"/>
  <c r="BF223" i="10"/>
  <c r="T223" i="10"/>
  <c r="R223" i="10"/>
  <c r="P223" i="10"/>
  <c r="BI220" i="10"/>
  <c r="BH220" i="10"/>
  <c r="BG220" i="10"/>
  <c r="BF220" i="10"/>
  <c r="T220" i="10"/>
  <c r="R220" i="10"/>
  <c r="P220" i="10"/>
  <c r="BI215" i="10"/>
  <c r="BH215" i="10"/>
  <c r="BG215" i="10"/>
  <c r="BF215" i="10"/>
  <c r="T215" i="10"/>
  <c r="R215" i="10"/>
  <c r="P215" i="10"/>
  <c r="BI212" i="10"/>
  <c r="BH212" i="10"/>
  <c r="BG212" i="10"/>
  <c r="BF212" i="10"/>
  <c r="T212" i="10"/>
  <c r="R212" i="10"/>
  <c r="P212" i="10"/>
  <c r="BI209" i="10"/>
  <c r="BH209" i="10"/>
  <c r="BG209" i="10"/>
  <c r="BF209" i="10"/>
  <c r="T209" i="10"/>
  <c r="R209" i="10"/>
  <c r="P209" i="10"/>
  <c r="BI207" i="10"/>
  <c r="BH207" i="10"/>
  <c r="BG207" i="10"/>
  <c r="BF207" i="10"/>
  <c r="T207" i="10"/>
  <c r="R207" i="10"/>
  <c r="P207" i="10"/>
  <c r="BI204" i="10"/>
  <c r="BH204" i="10"/>
  <c r="BG204" i="10"/>
  <c r="BF204" i="10"/>
  <c r="T204" i="10"/>
  <c r="R204" i="10"/>
  <c r="P204" i="10"/>
  <c r="BI200" i="10"/>
  <c r="BH200" i="10"/>
  <c r="BG200" i="10"/>
  <c r="BF200" i="10"/>
  <c r="T200" i="10"/>
  <c r="R200" i="10"/>
  <c r="P200" i="10"/>
  <c r="BI198" i="10"/>
  <c r="BH198" i="10"/>
  <c r="BG198" i="10"/>
  <c r="BF198" i="10"/>
  <c r="T198" i="10"/>
  <c r="R198" i="10"/>
  <c r="P198"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5" i="10"/>
  <c r="BH185" i="10"/>
  <c r="BG185" i="10"/>
  <c r="BF185" i="10"/>
  <c r="T185" i="10"/>
  <c r="R185" i="10"/>
  <c r="P185" i="10"/>
  <c r="BI183" i="10"/>
  <c r="BH183" i="10"/>
  <c r="BG183" i="10"/>
  <c r="BF183" i="10"/>
  <c r="T183" i="10"/>
  <c r="R183" i="10"/>
  <c r="P183" i="10"/>
  <c r="BI179" i="10"/>
  <c r="BH179" i="10"/>
  <c r="BG179" i="10"/>
  <c r="BF179" i="10"/>
  <c r="T179" i="10"/>
  <c r="R179" i="10"/>
  <c r="P179" i="10"/>
  <c r="BI176" i="10"/>
  <c r="BH176" i="10"/>
  <c r="BG176" i="10"/>
  <c r="BF176" i="10"/>
  <c r="T176" i="10"/>
  <c r="R176" i="10"/>
  <c r="P176" i="10"/>
  <c r="BI173" i="10"/>
  <c r="BH173" i="10"/>
  <c r="BG173" i="10"/>
  <c r="BF173" i="10"/>
  <c r="T173" i="10"/>
  <c r="R173" i="10"/>
  <c r="P173" i="10"/>
  <c r="BI170" i="10"/>
  <c r="BH170" i="10"/>
  <c r="BG170" i="10"/>
  <c r="BF170" i="10"/>
  <c r="T170" i="10"/>
  <c r="R170" i="10"/>
  <c r="P170" i="10"/>
  <c r="BI167" i="10"/>
  <c r="BH167" i="10"/>
  <c r="BG167" i="10"/>
  <c r="BF167" i="10"/>
  <c r="T167" i="10"/>
  <c r="R167" i="10"/>
  <c r="P167" i="10"/>
  <c r="BI164" i="10"/>
  <c r="BH164" i="10"/>
  <c r="BG164" i="10"/>
  <c r="BF164" i="10"/>
  <c r="T164" i="10"/>
  <c r="R164" i="10"/>
  <c r="P164" i="10"/>
  <c r="BI161" i="10"/>
  <c r="BH161" i="10"/>
  <c r="BG161" i="10"/>
  <c r="BF161" i="10"/>
  <c r="T161" i="10"/>
  <c r="R161" i="10"/>
  <c r="P161" i="10"/>
  <c r="BI158" i="10"/>
  <c r="BH158" i="10"/>
  <c r="BG158" i="10"/>
  <c r="BF158" i="10"/>
  <c r="T158" i="10"/>
  <c r="R158" i="10"/>
  <c r="P158" i="10"/>
  <c r="BI155" i="10"/>
  <c r="BH155" i="10"/>
  <c r="BG155" i="10"/>
  <c r="BF155" i="10"/>
  <c r="T155" i="10"/>
  <c r="R155" i="10"/>
  <c r="P155" i="10"/>
  <c r="BI152" i="10"/>
  <c r="BH152" i="10"/>
  <c r="BG152" i="10"/>
  <c r="BF152" i="10"/>
  <c r="T152" i="10"/>
  <c r="R152" i="10"/>
  <c r="P152" i="10"/>
  <c r="BI149" i="10"/>
  <c r="BH149" i="10"/>
  <c r="BG149" i="10"/>
  <c r="BF149" i="10"/>
  <c r="T149" i="10"/>
  <c r="R149" i="10"/>
  <c r="P149" i="10"/>
  <c r="BI146" i="10"/>
  <c r="BH146" i="10"/>
  <c r="BG146" i="10"/>
  <c r="BF146" i="10"/>
  <c r="T146" i="10"/>
  <c r="R146" i="10"/>
  <c r="P146" i="10"/>
  <c r="BI143" i="10"/>
  <c r="BH143" i="10"/>
  <c r="BG143" i="10"/>
  <c r="BF143" i="10"/>
  <c r="T143" i="10"/>
  <c r="R143" i="10"/>
  <c r="P143" i="10"/>
  <c r="BI140" i="10"/>
  <c r="BH140" i="10"/>
  <c r="BG140" i="10"/>
  <c r="BF140" i="10"/>
  <c r="T140" i="10"/>
  <c r="R140" i="10"/>
  <c r="P140" i="10"/>
  <c r="BI137" i="10"/>
  <c r="BH137" i="10"/>
  <c r="BG137" i="10"/>
  <c r="BF137" i="10"/>
  <c r="T137" i="10"/>
  <c r="R137" i="10"/>
  <c r="P137" i="10"/>
  <c r="BI134" i="10"/>
  <c r="BH134" i="10"/>
  <c r="BG134" i="10"/>
  <c r="BF134" i="10"/>
  <c r="T134" i="10"/>
  <c r="R134" i="10"/>
  <c r="P134" i="10"/>
  <c r="BI132" i="10"/>
  <c r="BH132" i="10"/>
  <c r="BG132" i="10"/>
  <c r="BF132" i="10"/>
  <c r="T132" i="10"/>
  <c r="R132" i="10"/>
  <c r="P132" i="10"/>
  <c r="BI129" i="10"/>
  <c r="BH129" i="10"/>
  <c r="BG129" i="10"/>
  <c r="BF129" i="10"/>
  <c r="T129" i="10"/>
  <c r="R129" i="10"/>
  <c r="P129" i="10"/>
  <c r="BI126" i="10"/>
  <c r="BH126" i="10"/>
  <c r="BG126" i="10"/>
  <c r="BF126" i="10"/>
  <c r="T126" i="10"/>
  <c r="R126" i="10"/>
  <c r="P126" i="10"/>
  <c r="BI123" i="10"/>
  <c r="BH123" i="10"/>
  <c r="BG123" i="10"/>
  <c r="BF123" i="10"/>
  <c r="T123" i="10"/>
  <c r="R123" i="10"/>
  <c r="P123" i="10"/>
  <c r="BI120" i="10"/>
  <c r="BH120" i="10"/>
  <c r="BG120" i="10"/>
  <c r="BF120" i="10"/>
  <c r="T120" i="10"/>
  <c r="R120" i="10"/>
  <c r="P120" i="10"/>
  <c r="BI117" i="10"/>
  <c r="BH117" i="10"/>
  <c r="BG117" i="10"/>
  <c r="BF117" i="10"/>
  <c r="T117" i="10"/>
  <c r="R117" i="10"/>
  <c r="P117" i="10"/>
  <c r="BI114" i="10"/>
  <c r="BH114" i="10"/>
  <c r="BG114" i="10"/>
  <c r="BF114" i="10"/>
  <c r="T114" i="10"/>
  <c r="R114" i="10"/>
  <c r="P114" i="10"/>
  <c r="BI109" i="10"/>
  <c r="BH109" i="10"/>
  <c r="BG109" i="10"/>
  <c r="BF109" i="10"/>
  <c r="T109" i="10"/>
  <c r="R109" i="10"/>
  <c r="P109" i="10"/>
  <c r="BI106" i="10"/>
  <c r="BH106" i="10"/>
  <c r="BG106" i="10"/>
  <c r="BF106" i="10"/>
  <c r="T106" i="10"/>
  <c r="R106" i="10"/>
  <c r="P106" i="10"/>
  <c r="BI103" i="10"/>
  <c r="BH103" i="10"/>
  <c r="BG103" i="10"/>
  <c r="BF103" i="10"/>
  <c r="T103" i="10"/>
  <c r="R103" i="10"/>
  <c r="P103" i="10"/>
  <c r="BI100" i="10"/>
  <c r="BH100" i="10"/>
  <c r="BG100" i="10"/>
  <c r="BF100" i="10"/>
  <c r="T100" i="10"/>
  <c r="R100" i="10"/>
  <c r="P100" i="10"/>
  <c r="BI97" i="10"/>
  <c r="BH97" i="10"/>
  <c r="BG97" i="10"/>
  <c r="BF97" i="10"/>
  <c r="T97" i="10"/>
  <c r="R97" i="10"/>
  <c r="P97" i="10"/>
  <c r="BI92" i="10"/>
  <c r="BH92" i="10"/>
  <c r="BG92" i="10"/>
  <c r="BF92" i="10"/>
  <c r="T92" i="10"/>
  <c r="T91" i="10" s="1"/>
  <c r="T90" i="10" s="1"/>
  <c r="R92" i="10"/>
  <c r="R91" i="10"/>
  <c r="R90" i="10"/>
  <c r="P92" i="10"/>
  <c r="P91" i="10" s="1"/>
  <c r="P90" i="10" s="1"/>
  <c r="J86" i="10"/>
  <c r="J85" i="10"/>
  <c r="F85" i="10"/>
  <c r="F83" i="10"/>
  <c r="E81" i="10"/>
  <c r="J55" i="10"/>
  <c r="J54" i="10"/>
  <c r="F54" i="10"/>
  <c r="F52" i="10"/>
  <c r="E50" i="10"/>
  <c r="J18" i="10"/>
  <c r="E18" i="10"/>
  <c r="F86" i="10" s="1"/>
  <c r="J17" i="10"/>
  <c r="J12" i="10"/>
  <c r="J52" i="10"/>
  <c r="E7" i="10"/>
  <c r="E79" i="10" s="1"/>
  <c r="J37" i="9"/>
  <c r="J36" i="9"/>
  <c r="AY62" i="1"/>
  <c r="J35" i="9"/>
  <c r="AX62" i="1" s="1"/>
  <c r="BI384" i="9"/>
  <c r="BH384" i="9"/>
  <c r="BG384" i="9"/>
  <c r="BF384" i="9"/>
  <c r="T384" i="9"/>
  <c r="T383" i="9" s="1"/>
  <c r="R384" i="9"/>
  <c r="R383" i="9" s="1"/>
  <c r="P384" i="9"/>
  <c r="P383" i="9"/>
  <c r="BI380" i="9"/>
  <c r="BH380" i="9"/>
  <c r="BG380" i="9"/>
  <c r="BF380" i="9"/>
  <c r="T380" i="9"/>
  <c r="T379" i="9"/>
  <c r="R380" i="9"/>
  <c r="R379" i="9" s="1"/>
  <c r="P380" i="9"/>
  <c r="P379" i="9" s="1"/>
  <c r="BI376" i="9"/>
  <c r="BH376" i="9"/>
  <c r="BG376" i="9"/>
  <c r="BF376" i="9"/>
  <c r="T376" i="9"/>
  <c r="R376" i="9"/>
  <c r="P376" i="9"/>
  <c r="BI373" i="9"/>
  <c r="BH373" i="9"/>
  <c r="BG373" i="9"/>
  <c r="BF373" i="9"/>
  <c r="T373" i="9"/>
  <c r="R373" i="9"/>
  <c r="P373" i="9"/>
  <c r="BI371" i="9"/>
  <c r="BH371" i="9"/>
  <c r="BG371" i="9"/>
  <c r="BF371" i="9"/>
  <c r="T371" i="9"/>
  <c r="R371" i="9"/>
  <c r="P371" i="9"/>
  <c r="BI369" i="9"/>
  <c r="BH369" i="9"/>
  <c r="BG369" i="9"/>
  <c r="BF369" i="9"/>
  <c r="T369" i="9"/>
  <c r="R369" i="9"/>
  <c r="P369" i="9"/>
  <c r="BI366" i="9"/>
  <c r="BH366" i="9"/>
  <c r="BG366" i="9"/>
  <c r="BF366" i="9"/>
  <c r="T366" i="9"/>
  <c r="R366" i="9"/>
  <c r="P366" i="9"/>
  <c r="BI364" i="9"/>
  <c r="BH364" i="9"/>
  <c r="BG364" i="9"/>
  <c r="BF364" i="9"/>
  <c r="T364" i="9"/>
  <c r="R364" i="9"/>
  <c r="P364" i="9"/>
  <c r="BI361" i="9"/>
  <c r="BH361" i="9"/>
  <c r="BG361" i="9"/>
  <c r="BF361" i="9"/>
  <c r="T361" i="9"/>
  <c r="R361" i="9"/>
  <c r="P361" i="9"/>
  <c r="BI359" i="9"/>
  <c r="BH359" i="9"/>
  <c r="BG359" i="9"/>
  <c r="BF359" i="9"/>
  <c r="T359" i="9"/>
  <c r="R359" i="9"/>
  <c r="P359" i="9"/>
  <c r="BI356" i="9"/>
  <c r="BH356" i="9"/>
  <c r="BG356" i="9"/>
  <c r="BF356" i="9"/>
  <c r="T356" i="9"/>
  <c r="R356" i="9"/>
  <c r="P356" i="9"/>
  <c r="BI353" i="9"/>
  <c r="BH353" i="9"/>
  <c r="BG353" i="9"/>
  <c r="BF353" i="9"/>
  <c r="T353" i="9"/>
  <c r="R353" i="9"/>
  <c r="P353" i="9"/>
  <c r="BI350" i="9"/>
  <c r="BH350" i="9"/>
  <c r="BG350" i="9"/>
  <c r="BF350" i="9"/>
  <c r="T350" i="9"/>
  <c r="R350" i="9"/>
  <c r="P350" i="9"/>
  <c r="BI347" i="9"/>
  <c r="BH347" i="9"/>
  <c r="BG347" i="9"/>
  <c r="BF347" i="9"/>
  <c r="T347" i="9"/>
  <c r="R347" i="9"/>
  <c r="P347" i="9"/>
  <c r="BI344" i="9"/>
  <c r="BH344" i="9"/>
  <c r="BG344" i="9"/>
  <c r="BF344" i="9"/>
  <c r="T344" i="9"/>
  <c r="R344" i="9"/>
  <c r="P344" i="9"/>
  <c r="BI341" i="9"/>
  <c r="BH341" i="9"/>
  <c r="BG341" i="9"/>
  <c r="BF341" i="9"/>
  <c r="T341" i="9"/>
  <c r="R341" i="9"/>
  <c r="P341" i="9"/>
  <c r="BI338" i="9"/>
  <c r="BH338" i="9"/>
  <c r="BG338" i="9"/>
  <c r="BF338" i="9"/>
  <c r="T338" i="9"/>
  <c r="T337" i="9"/>
  <c r="R338" i="9"/>
  <c r="R337" i="9" s="1"/>
  <c r="P338" i="9"/>
  <c r="P337" i="9"/>
  <c r="BI334" i="9"/>
  <c r="BH334" i="9"/>
  <c r="BG334" i="9"/>
  <c r="BF334" i="9"/>
  <c r="T334" i="9"/>
  <c r="R334" i="9"/>
  <c r="P334" i="9"/>
  <c r="BI332" i="9"/>
  <c r="BH332" i="9"/>
  <c r="BG332" i="9"/>
  <c r="BF332" i="9"/>
  <c r="T332" i="9"/>
  <c r="R332" i="9"/>
  <c r="P332" i="9"/>
  <c r="BI329" i="9"/>
  <c r="BH329" i="9"/>
  <c r="BG329" i="9"/>
  <c r="BF329" i="9"/>
  <c r="T329" i="9"/>
  <c r="R329" i="9"/>
  <c r="P329" i="9"/>
  <c r="BI325" i="9"/>
  <c r="BH325" i="9"/>
  <c r="BG325" i="9"/>
  <c r="BF325" i="9"/>
  <c r="T325" i="9"/>
  <c r="R325" i="9"/>
  <c r="P325" i="9"/>
  <c r="BI322" i="9"/>
  <c r="BH322" i="9"/>
  <c r="BG322" i="9"/>
  <c r="BF322" i="9"/>
  <c r="T322" i="9"/>
  <c r="R322" i="9"/>
  <c r="P322" i="9"/>
  <c r="BI320" i="9"/>
  <c r="BH320" i="9"/>
  <c r="BG320" i="9"/>
  <c r="BF320" i="9"/>
  <c r="T320" i="9"/>
  <c r="R320" i="9"/>
  <c r="P320" i="9"/>
  <c r="BI317" i="9"/>
  <c r="BH317" i="9"/>
  <c r="BG317" i="9"/>
  <c r="BF317" i="9"/>
  <c r="T317" i="9"/>
  <c r="R317" i="9"/>
  <c r="P317" i="9"/>
  <c r="BI314" i="9"/>
  <c r="BH314" i="9"/>
  <c r="BG314" i="9"/>
  <c r="BF314" i="9"/>
  <c r="T314" i="9"/>
  <c r="R314" i="9"/>
  <c r="P314" i="9"/>
  <c r="BI311" i="9"/>
  <c r="BH311" i="9"/>
  <c r="BG311" i="9"/>
  <c r="BF311" i="9"/>
  <c r="T311" i="9"/>
  <c r="R311" i="9"/>
  <c r="P311" i="9"/>
  <c r="BI308" i="9"/>
  <c r="BH308" i="9"/>
  <c r="BG308" i="9"/>
  <c r="BF308" i="9"/>
  <c r="T308" i="9"/>
  <c r="R308" i="9"/>
  <c r="P308" i="9"/>
  <c r="BI305" i="9"/>
  <c r="BH305" i="9"/>
  <c r="BG305" i="9"/>
  <c r="BF305" i="9"/>
  <c r="T305" i="9"/>
  <c r="R305" i="9"/>
  <c r="P305" i="9"/>
  <c r="BI302" i="9"/>
  <c r="BH302" i="9"/>
  <c r="BG302" i="9"/>
  <c r="BF302" i="9"/>
  <c r="T302" i="9"/>
  <c r="R302" i="9"/>
  <c r="P302" i="9"/>
  <c r="BI299" i="9"/>
  <c r="BH299" i="9"/>
  <c r="BG299" i="9"/>
  <c r="BF299" i="9"/>
  <c r="T299" i="9"/>
  <c r="R299" i="9"/>
  <c r="P299" i="9"/>
  <c r="BI296" i="9"/>
  <c r="BH296" i="9"/>
  <c r="BG296" i="9"/>
  <c r="BF296" i="9"/>
  <c r="T296" i="9"/>
  <c r="R296" i="9"/>
  <c r="P296" i="9"/>
  <c r="BI292" i="9"/>
  <c r="BH292" i="9"/>
  <c r="BG292" i="9"/>
  <c r="BF292" i="9"/>
  <c r="T292" i="9"/>
  <c r="R292" i="9"/>
  <c r="P292" i="9"/>
  <c r="BI289" i="9"/>
  <c r="BH289" i="9"/>
  <c r="BG289" i="9"/>
  <c r="BF289" i="9"/>
  <c r="T289" i="9"/>
  <c r="R289" i="9"/>
  <c r="P289" i="9"/>
  <c r="BI286" i="9"/>
  <c r="BH286" i="9"/>
  <c r="BG286" i="9"/>
  <c r="BF286" i="9"/>
  <c r="T286" i="9"/>
  <c r="R286" i="9"/>
  <c r="P286" i="9"/>
  <c r="BI283" i="9"/>
  <c r="BH283" i="9"/>
  <c r="BG283" i="9"/>
  <c r="BF283" i="9"/>
  <c r="T283" i="9"/>
  <c r="R283" i="9"/>
  <c r="P283" i="9"/>
  <c r="BI279" i="9"/>
  <c r="BH279" i="9"/>
  <c r="BG279" i="9"/>
  <c r="BF279" i="9"/>
  <c r="T279" i="9"/>
  <c r="R279" i="9"/>
  <c r="P279" i="9"/>
  <c r="BI276" i="9"/>
  <c r="BH276" i="9"/>
  <c r="BG276" i="9"/>
  <c r="BF276" i="9"/>
  <c r="T276" i="9"/>
  <c r="R276" i="9"/>
  <c r="P276" i="9"/>
  <c r="BI274" i="9"/>
  <c r="BH274" i="9"/>
  <c r="BG274" i="9"/>
  <c r="BF274" i="9"/>
  <c r="T274" i="9"/>
  <c r="R274" i="9"/>
  <c r="P274" i="9"/>
  <c r="BI271" i="9"/>
  <c r="BH271" i="9"/>
  <c r="BG271" i="9"/>
  <c r="BF271" i="9"/>
  <c r="T271" i="9"/>
  <c r="R271" i="9"/>
  <c r="P271" i="9"/>
  <c r="BI268" i="9"/>
  <c r="BH268" i="9"/>
  <c r="BG268" i="9"/>
  <c r="BF268" i="9"/>
  <c r="T268" i="9"/>
  <c r="R268" i="9"/>
  <c r="P268" i="9"/>
  <c r="BI265" i="9"/>
  <c r="BH265" i="9"/>
  <c r="BG265" i="9"/>
  <c r="BF265" i="9"/>
  <c r="T265" i="9"/>
  <c r="R265" i="9"/>
  <c r="P265" i="9"/>
  <c r="BI263" i="9"/>
  <c r="BH263" i="9"/>
  <c r="BG263" i="9"/>
  <c r="BF263" i="9"/>
  <c r="T263" i="9"/>
  <c r="R263" i="9"/>
  <c r="P263" i="9"/>
  <c r="BI261" i="9"/>
  <c r="BH261" i="9"/>
  <c r="BG261" i="9"/>
  <c r="BF261" i="9"/>
  <c r="T261" i="9"/>
  <c r="R261" i="9"/>
  <c r="P261" i="9"/>
  <c r="BI259" i="9"/>
  <c r="BH259" i="9"/>
  <c r="BG259" i="9"/>
  <c r="BF259" i="9"/>
  <c r="T259" i="9"/>
  <c r="R259" i="9"/>
  <c r="P259" i="9"/>
  <c r="BI256" i="9"/>
  <c r="BH256" i="9"/>
  <c r="BG256" i="9"/>
  <c r="BF256" i="9"/>
  <c r="T256" i="9"/>
  <c r="R256" i="9"/>
  <c r="P256" i="9"/>
  <c r="BI253" i="9"/>
  <c r="BH253" i="9"/>
  <c r="BG253" i="9"/>
  <c r="BF253" i="9"/>
  <c r="T253" i="9"/>
  <c r="R253" i="9"/>
  <c r="P253" i="9"/>
  <c r="BI250" i="9"/>
  <c r="BH250" i="9"/>
  <c r="BG250" i="9"/>
  <c r="BF250" i="9"/>
  <c r="T250" i="9"/>
  <c r="R250" i="9"/>
  <c r="P250" i="9"/>
  <c r="BI247" i="9"/>
  <c r="BH247" i="9"/>
  <c r="BG247" i="9"/>
  <c r="BF247" i="9"/>
  <c r="T247" i="9"/>
  <c r="R247" i="9"/>
  <c r="P247" i="9"/>
  <c r="BI244" i="9"/>
  <c r="BH244" i="9"/>
  <c r="BG244" i="9"/>
  <c r="BF244" i="9"/>
  <c r="T244" i="9"/>
  <c r="R244" i="9"/>
  <c r="P244" i="9"/>
  <c r="BI241" i="9"/>
  <c r="BH241" i="9"/>
  <c r="BG241" i="9"/>
  <c r="BF241" i="9"/>
  <c r="T241" i="9"/>
  <c r="R241" i="9"/>
  <c r="P241" i="9"/>
  <c r="BI238" i="9"/>
  <c r="BH238" i="9"/>
  <c r="BG238" i="9"/>
  <c r="BF238" i="9"/>
  <c r="T238" i="9"/>
  <c r="R238" i="9"/>
  <c r="P238" i="9"/>
  <c r="BI236" i="9"/>
  <c r="BH236" i="9"/>
  <c r="BG236" i="9"/>
  <c r="BF236" i="9"/>
  <c r="T236" i="9"/>
  <c r="R236" i="9"/>
  <c r="P236" i="9"/>
  <c r="BI234" i="9"/>
  <c r="BH234" i="9"/>
  <c r="BG234" i="9"/>
  <c r="BF234" i="9"/>
  <c r="T234" i="9"/>
  <c r="R234" i="9"/>
  <c r="P234" i="9"/>
  <c r="BI231" i="9"/>
  <c r="BH231" i="9"/>
  <c r="BG231" i="9"/>
  <c r="BF231" i="9"/>
  <c r="T231" i="9"/>
  <c r="R231" i="9"/>
  <c r="P231" i="9"/>
  <c r="BI229" i="9"/>
  <c r="BH229" i="9"/>
  <c r="BG229" i="9"/>
  <c r="BF229" i="9"/>
  <c r="T229" i="9"/>
  <c r="R229" i="9"/>
  <c r="P229" i="9"/>
  <c r="BI227" i="9"/>
  <c r="BH227" i="9"/>
  <c r="BG227" i="9"/>
  <c r="BF227" i="9"/>
  <c r="T227" i="9"/>
  <c r="R227" i="9"/>
  <c r="P227" i="9"/>
  <c r="BI224" i="9"/>
  <c r="BH224" i="9"/>
  <c r="BG224" i="9"/>
  <c r="BF224" i="9"/>
  <c r="T224" i="9"/>
  <c r="R224" i="9"/>
  <c r="P224" i="9"/>
  <c r="BI221" i="9"/>
  <c r="BH221" i="9"/>
  <c r="BG221" i="9"/>
  <c r="BF221" i="9"/>
  <c r="T221" i="9"/>
  <c r="R221" i="9"/>
  <c r="P221" i="9"/>
  <c r="BI219" i="9"/>
  <c r="BH219" i="9"/>
  <c r="BG219" i="9"/>
  <c r="BF219" i="9"/>
  <c r="T219" i="9"/>
  <c r="R219" i="9"/>
  <c r="P219" i="9"/>
  <c r="BI217" i="9"/>
  <c r="BH217" i="9"/>
  <c r="BG217" i="9"/>
  <c r="BF217" i="9"/>
  <c r="T217" i="9"/>
  <c r="R217" i="9"/>
  <c r="P217" i="9"/>
  <c r="BI214" i="9"/>
  <c r="BH214" i="9"/>
  <c r="BG214" i="9"/>
  <c r="BF214" i="9"/>
  <c r="T214" i="9"/>
  <c r="R214" i="9"/>
  <c r="P214" i="9"/>
  <c r="BI212" i="9"/>
  <c r="BH212" i="9"/>
  <c r="BG212" i="9"/>
  <c r="BF212" i="9"/>
  <c r="T212" i="9"/>
  <c r="R212" i="9"/>
  <c r="P212" i="9"/>
  <c r="BI208" i="9"/>
  <c r="BH208" i="9"/>
  <c r="BG208" i="9"/>
  <c r="BF208" i="9"/>
  <c r="T208" i="9"/>
  <c r="R208" i="9"/>
  <c r="P208" i="9"/>
  <c r="BI205" i="9"/>
  <c r="BH205" i="9"/>
  <c r="BG205" i="9"/>
  <c r="BF205" i="9"/>
  <c r="T205" i="9"/>
  <c r="R205" i="9"/>
  <c r="P205" i="9"/>
  <c r="BI202" i="9"/>
  <c r="BH202" i="9"/>
  <c r="BG202" i="9"/>
  <c r="BF202" i="9"/>
  <c r="T202" i="9"/>
  <c r="R202" i="9"/>
  <c r="P202" i="9"/>
  <c r="BI199" i="9"/>
  <c r="BH199" i="9"/>
  <c r="BG199" i="9"/>
  <c r="BF199" i="9"/>
  <c r="T199" i="9"/>
  <c r="R199" i="9"/>
  <c r="P199" i="9"/>
  <c r="BI197" i="9"/>
  <c r="BH197" i="9"/>
  <c r="BG197" i="9"/>
  <c r="BF197" i="9"/>
  <c r="T197" i="9"/>
  <c r="R197" i="9"/>
  <c r="P197" i="9"/>
  <c r="BI194" i="9"/>
  <c r="BH194" i="9"/>
  <c r="BG194" i="9"/>
  <c r="BF194" i="9"/>
  <c r="T194" i="9"/>
  <c r="R194" i="9"/>
  <c r="P194" i="9"/>
  <c r="BI191" i="9"/>
  <c r="BH191" i="9"/>
  <c r="BG191" i="9"/>
  <c r="BF191" i="9"/>
  <c r="T191" i="9"/>
  <c r="R191" i="9"/>
  <c r="P191" i="9"/>
  <c r="BI187" i="9"/>
  <c r="BH187" i="9"/>
  <c r="BG187" i="9"/>
  <c r="BF187" i="9"/>
  <c r="T187" i="9"/>
  <c r="R187" i="9"/>
  <c r="P187"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5" i="9"/>
  <c r="BH175" i="9"/>
  <c r="BG175" i="9"/>
  <c r="BF175" i="9"/>
  <c r="T175" i="9"/>
  <c r="R175" i="9"/>
  <c r="P175" i="9"/>
  <c r="BI173" i="9"/>
  <c r="BH173" i="9"/>
  <c r="BG173" i="9"/>
  <c r="BF173" i="9"/>
  <c r="T173" i="9"/>
  <c r="R173" i="9"/>
  <c r="P173" i="9"/>
  <c r="BI171" i="9"/>
  <c r="BH171" i="9"/>
  <c r="BG171" i="9"/>
  <c r="BF171" i="9"/>
  <c r="T171" i="9"/>
  <c r="R171" i="9"/>
  <c r="P171" i="9"/>
  <c r="BI168" i="9"/>
  <c r="BH168" i="9"/>
  <c r="BG168" i="9"/>
  <c r="BF168" i="9"/>
  <c r="T168" i="9"/>
  <c r="R168" i="9"/>
  <c r="P168" i="9"/>
  <c r="BI165" i="9"/>
  <c r="BH165" i="9"/>
  <c r="BG165" i="9"/>
  <c r="BF165" i="9"/>
  <c r="T165" i="9"/>
  <c r="R165" i="9"/>
  <c r="P165" i="9"/>
  <c r="BI162" i="9"/>
  <c r="BH162" i="9"/>
  <c r="BG162" i="9"/>
  <c r="BF162" i="9"/>
  <c r="T162" i="9"/>
  <c r="R162" i="9"/>
  <c r="P162" i="9"/>
  <c r="BI159" i="9"/>
  <c r="BH159" i="9"/>
  <c r="BG159" i="9"/>
  <c r="BF159" i="9"/>
  <c r="T159" i="9"/>
  <c r="R159" i="9"/>
  <c r="P159" i="9"/>
  <c r="BI156" i="9"/>
  <c r="BH156" i="9"/>
  <c r="BG156" i="9"/>
  <c r="BF156" i="9"/>
  <c r="T156" i="9"/>
  <c r="R156" i="9"/>
  <c r="P156" i="9"/>
  <c r="BI154" i="9"/>
  <c r="BH154" i="9"/>
  <c r="BG154" i="9"/>
  <c r="BF154" i="9"/>
  <c r="T154" i="9"/>
  <c r="R154" i="9"/>
  <c r="P154"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2" i="9"/>
  <c r="BH142" i="9"/>
  <c r="BG142" i="9"/>
  <c r="BF142" i="9"/>
  <c r="T142" i="9"/>
  <c r="R142" i="9"/>
  <c r="P142" i="9"/>
  <c r="BI140" i="9"/>
  <c r="BH140" i="9"/>
  <c r="BG140" i="9"/>
  <c r="BF140" i="9"/>
  <c r="T140" i="9"/>
  <c r="R140" i="9"/>
  <c r="P140"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8" i="9"/>
  <c r="BH128" i="9"/>
  <c r="BG128" i="9"/>
  <c r="BF128" i="9"/>
  <c r="T128" i="9"/>
  <c r="R128" i="9"/>
  <c r="P128" i="9"/>
  <c r="BI126" i="9"/>
  <c r="BH126" i="9"/>
  <c r="BG126" i="9"/>
  <c r="BF126" i="9"/>
  <c r="T126" i="9"/>
  <c r="R126" i="9"/>
  <c r="P126" i="9"/>
  <c r="BI123" i="9"/>
  <c r="BH123" i="9"/>
  <c r="BG123" i="9"/>
  <c r="BF123" i="9"/>
  <c r="T123" i="9"/>
  <c r="R123" i="9"/>
  <c r="P123" i="9"/>
  <c r="BI121" i="9"/>
  <c r="BH121" i="9"/>
  <c r="BG121" i="9"/>
  <c r="BF121" i="9"/>
  <c r="T121" i="9"/>
  <c r="R121" i="9"/>
  <c r="P121" i="9"/>
  <c r="BI119" i="9"/>
  <c r="BH119" i="9"/>
  <c r="BG119" i="9"/>
  <c r="BF119" i="9"/>
  <c r="T119" i="9"/>
  <c r="R119" i="9"/>
  <c r="P119" i="9"/>
  <c r="BI116" i="9"/>
  <c r="BH116" i="9"/>
  <c r="BG116" i="9"/>
  <c r="BF116" i="9"/>
  <c r="T116" i="9"/>
  <c r="R116" i="9"/>
  <c r="P116" i="9"/>
  <c r="BI113" i="9"/>
  <c r="BH113" i="9"/>
  <c r="BG113" i="9"/>
  <c r="BF113" i="9"/>
  <c r="T113" i="9"/>
  <c r="R113" i="9"/>
  <c r="P113" i="9"/>
  <c r="BI110" i="9"/>
  <c r="BH110" i="9"/>
  <c r="BG110" i="9"/>
  <c r="BF110" i="9"/>
  <c r="T110" i="9"/>
  <c r="R110" i="9"/>
  <c r="P110" i="9"/>
  <c r="BI107" i="9"/>
  <c r="BH107" i="9"/>
  <c r="BG107" i="9"/>
  <c r="BF107" i="9"/>
  <c r="T107" i="9"/>
  <c r="R107" i="9"/>
  <c r="P107" i="9"/>
  <c r="BI104" i="9"/>
  <c r="BH104" i="9"/>
  <c r="BG104" i="9"/>
  <c r="BF104" i="9"/>
  <c r="T104" i="9"/>
  <c r="R104" i="9"/>
  <c r="P104" i="9"/>
  <c r="BI101" i="9"/>
  <c r="BH101" i="9"/>
  <c r="BG101" i="9"/>
  <c r="BF101" i="9"/>
  <c r="T101" i="9"/>
  <c r="R101" i="9"/>
  <c r="P101" i="9"/>
  <c r="BI98" i="9"/>
  <c r="BH98" i="9"/>
  <c r="BG98" i="9"/>
  <c r="BF98" i="9"/>
  <c r="T98" i="9"/>
  <c r="R98" i="9"/>
  <c r="P98" i="9"/>
  <c r="BI95" i="9"/>
  <c r="BH95" i="9"/>
  <c r="BG95" i="9"/>
  <c r="BF95" i="9"/>
  <c r="T95" i="9"/>
  <c r="R95" i="9"/>
  <c r="P95" i="9"/>
  <c r="BI91" i="9"/>
  <c r="BH91" i="9"/>
  <c r="BG91" i="9"/>
  <c r="BF91" i="9"/>
  <c r="T91" i="9"/>
  <c r="R91" i="9"/>
  <c r="P91" i="9"/>
  <c r="J86" i="9"/>
  <c r="J85" i="9"/>
  <c r="F85" i="9"/>
  <c r="F83" i="9"/>
  <c r="E81" i="9"/>
  <c r="J55" i="9"/>
  <c r="J54" i="9"/>
  <c r="F54" i="9"/>
  <c r="F52" i="9"/>
  <c r="E50" i="9"/>
  <c r="J18" i="9"/>
  <c r="E18" i="9"/>
  <c r="F55" i="9"/>
  <c r="J17" i="9"/>
  <c r="J12" i="9"/>
  <c r="J52" i="9" s="1"/>
  <c r="E7" i="9"/>
  <c r="E79" i="9" s="1"/>
  <c r="J37" i="8"/>
  <c r="J36" i="8"/>
  <c r="AY61" i="1" s="1"/>
  <c r="J35" i="8"/>
  <c r="AX61" i="1"/>
  <c r="BI141" i="8"/>
  <c r="BH141" i="8"/>
  <c r="BG141" i="8"/>
  <c r="BF141" i="8"/>
  <c r="T141" i="8"/>
  <c r="T140" i="8"/>
  <c r="R141" i="8"/>
  <c r="R140" i="8"/>
  <c r="P141" i="8"/>
  <c r="P140" i="8" s="1"/>
  <c r="BI137" i="8"/>
  <c r="BH137" i="8"/>
  <c r="BG137" i="8"/>
  <c r="BF137" i="8"/>
  <c r="T137" i="8"/>
  <c r="R137" i="8"/>
  <c r="P137" i="8"/>
  <c r="BI135" i="8"/>
  <c r="BH135" i="8"/>
  <c r="BG135" i="8"/>
  <c r="BF135" i="8"/>
  <c r="T135" i="8"/>
  <c r="R135" i="8"/>
  <c r="P135" i="8"/>
  <c r="BI133" i="8"/>
  <c r="BH133" i="8"/>
  <c r="BG133" i="8"/>
  <c r="BF133" i="8"/>
  <c r="T133" i="8"/>
  <c r="R133" i="8"/>
  <c r="P133" i="8"/>
  <c r="BI131" i="8"/>
  <c r="BH131" i="8"/>
  <c r="BG131" i="8"/>
  <c r="BF131" i="8"/>
  <c r="T131" i="8"/>
  <c r="R131" i="8"/>
  <c r="P131" i="8"/>
  <c r="BI129" i="8"/>
  <c r="BH129" i="8"/>
  <c r="BG129" i="8"/>
  <c r="BF129" i="8"/>
  <c r="T129" i="8"/>
  <c r="R129" i="8"/>
  <c r="P129" i="8"/>
  <c r="BI127" i="8"/>
  <c r="BH127" i="8"/>
  <c r="BG127" i="8"/>
  <c r="BF127" i="8"/>
  <c r="T127" i="8"/>
  <c r="R127" i="8"/>
  <c r="P127" i="8"/>
  <c r="BI125" i="8"/>
  <c r="BH125" i="8"/>
  <c r="BG125" i="8"/>
  <c r="BF125" i="8"/>
  <c r="T125" i="8"/>
  <c r="R125" i="8"/>
  <c r="P125" i="8"/>
  <c r="BI123" i="8"/>
  <c r="BH123" i="8"/>
  <c r="BG123" i="8"/>
  <c r="BF123" i="8"/>
  <c r="T123" i="8"/>
  <c r="R123" i="8"/>
  <c r="P123" i="8"/>
  <c r="BI121" i="8"/>
  <c r="BH121" i="8"/>
  <c r="BG121" i="8"/>
  <c r="BF121" i="8"/>
  <c r="T121" i="8"/>
  <c r="R121" i="8"/>
  <c r="P121" i="8"/>
  <c r="BI119" i="8"/>
  <c r="BH119" i="8"/>
  <c r="BG119" i="8"/>
  <c r="BF119" i="8"/>
  <c r="T119" i="8"/>
  <c r="R119" i="8"/>
  <c r="P119" i="8"/>
  <c r="BI117" i="8"/>
  <c r="BH117" i="8"/>
  <c r="BG117" i="8"/>
  <c r="BF117" i="8"/>
  <c r="T117" i="8"/>
  <c r="R117" i="8"/>
  <c r="P117" i="8"/>
  <c r="BI115" i="8"/>
  <c r="BH115" i="8"/>
  <c r="BG115" i="8"/>
  <c r="BF115" i="8"/>
  <c r="T115" i="8"/>
  <c r="R115" i="8"/>
  <c r="P115" i="8"/>
  <c r="BI113" i="8"/>
  <c r="BH113" i="8"/>
  <c r="BG113" i="8"/>
  <c r="BF113" i="8"/>
  <c r="T113" i="8"/>
  <c r="R113" i="8"/>
  <c r="P113" i="8"/>
  <c r="BI111" i="8"/>
  <c r="BH111" i="8"/>
  <c r="BG111" i="8"/>
  <c r="BF111" i="8"/>
  <c r="T111" i="8"/>
  <c r="R111" i="8"/>
  <c r="P111" i="8"/>
  <c r="BI109" i="8"/>
  <c r="BH109" i="8"/>
  <c r="BG109" i="8"/>
  <c r="BF109" i="8"/>
  <c r="T109" i="8"/>
  <c r="R109" i="8"/>
  <c r="P109" i="8"/>
  <c r="BI107" i="8"/>
  <c r="BH107" i="8"/>
  <c r="BG107" i="8"/>
  <c r="BF107" i="8"/>
  <c r="T107" i="8"/>
  <c r="R107" i="8"/>
  <c r="P107" i="8"/>
  <c r="BI105" i="8"/>
  <c r="BH105" i="8"/>
  <c r="BG105" i="8"/>
  <c r="BF105" i="8"/>
  <c r="T105" i="8"/>
  <c r="R105" i="8"/>
  <c r="P105" i="8"/>
  <c r="BI103" i="8"/>
  <c r="BH103" i="8"/>
  <c r="BG103" i="8"/>
  <c r="BF103" i="8"/>
  <c r="T103" i="8"/>
  <c r="R103" i="8"/>
  <c r="P103" i="8"/>
  <c r="BI101" i="8"/>
  <c r="BH101" i="8"/>
  <c r="BG101" i="8"/>
  <c r="BF101" i="8"/>
  <c r="T101" i="8"/>
  <c r="R101" i="8"/>
  <c r="P101" i="8"/>
  <c r="BI99" i="8"/>
  <c r="BH99" i="8"/>
  <c r="BG99" i="8"/>
  <c r="BF99" i="8"/>
  <c r="T99" i="8"/>
  <c r="R99" i="8"/>
  <c r="P99" i="8"/>
  <c r="BI97" i="8"/>
  <c r="BH97" i="8"/>
  <c r="BG97" i="8"/>
  <c r="BF97" i="8"/>
  <c r="T97" i="8"/>
  <c r="R97" i="8"/>
  <c r="P97" i="8"/>
  <c r="BI95" i="8"/>
  <c r="BH95" i="8"/>
  <c r="BG95" i="8"/>
  <c r="BF95" i="8"/>
  <c r="T95" i="8"/>
  <c r="R95" i="8"/>
  <c r="P95" i="8"/>
  <c r="BI93" i="8"/>
  <c r="BH93" i="8"/>
  <c r="BG93" i="8"/>
  <c r="BF93" i="8"/>
  <c r="T93" i="8"/>
  <c r="R93" i="8"/>
  <c r="P93" i="8"/>
  <c r="BI91" i="8"/>
  <c r="BH91" i="8"/>
  <c r="BG91" i="8"/>
  <c r="BF91" i="8"/>
  <c r="T91" i="8"/>
  <c r="R91" i="8"/>
  <c r="P91" i="8"/>
  <c r="BI89" i="8"/>
  <c r="BH89" i="8"/>
  <c r="BG89" i="8"/>
  <c r="BF89" i="8"/>
  <c r="T89" i="8"/>
  <c r="R89" i="8"/>
  <c r="P89" i="8"/>
  <c r="BI87" i="8"/>
  <c r="BH87" i="8"/>
  <c r="BG87" i="8"/>
  <c r="BF87" i="8"/>
  <c r="T87" i="8"/>
  <c r="R87" i="8"/>
  <c r="P87" i="8"/>
  <c r="BI85" i="8"/>
  <c r="BH85" i="8"/>
  <c r="BG85" i="8"/>
  <c r="BF85" i="8"/>
  <c r="T85" i="8"/>
  <c r="R85" i="8"/>
  <c r="P85" i="8"/>
  <c r="BI83" i="8"/>
  <c r="BH83" i="8"/>
  <c r="BG83" i="8"/>
  <c r="BF83" i="8"/>
  <c r="T83" i="8"/>
  <c r="R83" i="8"/>
  <c r="P83" i="8"/>
  <c r="J78" i="8"/>
  <c r="J77" i="8"/>
  <c r="F77" i="8"/>
  <c r="F75" i="8"/>
  <c r="E73" i="8"/>
  <c r="J55" i="8"/>
  <c r="J54" i="8"/>
  <c r="F54" i="8"/>
  <c r="F52" i="8"/>
  <c r="E50" i="8"/>
  <c r="J18" i="8"/>
  <c r="E18" i="8"/>
  <c r="F78" i="8"/>
  <c r="J17" i="8"/>
  <c r="J12" i="8"/>
  <c r="J75" i="8" s="1"/>
  <c r="E7" i="8"/>
  <c r="E48" i="8" s="1"/>
  <c r="J37" i="7"/>
  <c r="J36" i="7"/>
  <c r="AY60" i="1"/>
  <c r="J35" i="7"/>
  <c r="AX60" i="1"/>
  <c r="BI480" i="7"/>
  <c r="BH480" i="7"/>
  <c r="BG480" i="7"/>
  <c r="BF480" i="7"/>
  <c r="T480" i="7"/>
  <c r="R480" i="7"/>
  <c r="P480" i="7"/>
  <c r="BI477" i="7"/>
  <c r="BH477" i="7"/>
  <c r="BG477" i="7"/>
  <c r="BF477" i="7"/>
  <c r="T477" i="7"/>
  <c r="R477" i="7"/>
  <c r="P477" i="7"/>
  <c r="BI474" i="7"/>
  <c r="BH474" i="7"/>
  <c r="BG474" i="7"/>
  <c r="BF474" i="7"/>
  <c r="T474" i="7"/>
  <c r="R474" i="7"/>
  <c r="P474" i="7"/>
  <c r="BI471" i="7"/>
  <c r="BH471" i="7"/>
  <c r="BG471" i="7"/>
  <c r="BF471" i="7"/>
  <c r="T471" i="7"/>
  <c r="R471" i="7"/>
  <c r="P471" i="7"/>
  <c r="BI468" i="7"/>
  <c r="BH468" i="7"/>
  <c r="BG468" i="7"/>
  <c r="BF468" i="7"/>
  <c r="T468" i="7"/>
  <c r="R468" i="7"/>
  <c r="P468" i="7"/>
  <c r="BI465" i="7"/>
  <c r="BH465" i="7"/>
  <c r="BG465" i="7"/>
  <c r="BF465" i="7"/>
  <c r="T465" i="7"/>
  <c r="R465" i="7"/>
  <c r="P465" i="7"/>
  <c r="BI462" i="7"/>
  <c r="BH462" i="7"/>
  <c r="BG462" i="7"/>
  <c r="BF462" i="7"/>
  <c r="T462" i="7"/>
  <c r="R462" i="7"/>
  <c r="P462" i="7"/>
  <c r="BI458" i="7"/>
  <c r="BH458" i="7"/>
  <c r="BG458" i="7"/>
  <c r="BF458" i="7"/>
  <c r="T458" i="7"/>
  <c r="R458" i="7"/>
  <c r="P458" i="7"/>
  <c r="BI454" i="7"/>
  <c r="BH454" i="7"/>
  <c r="BG454" i="7"/>
  <c r="BF454" i="7"/>
  <c r="T454" i="7"/>
  <c r="T453" i="7"/>
  <c r="R454" i="7"/>
  <c r="R453" i="7" s="1"/>
  <c r="P454" i="7"/>
  <c r="P453" i="7" s="1"/>
  <c r="BI450" i="7"/>
  <c r="BH450" i="7"/>
  <c r="BG450" i="7"/>
  <c r="BF450" i="7"/>
  <c r="T450" i="7"/>
  <c r="T449" i="7" s="1"/>
  <c r="R450" i="7"/>
  <c r="R449" i="7"/>
  <c r="P450" i="7"/>
  <c r="P449" i="7" s="1"/>
  <c r="BI446" i="7"/>
  <c r="BH446" i="7"/>
  <c r="BG446" i="7"/>
  <c r="BF446" i="7"/>
  <c r="T446" i="7"/>
  <c r="R446" i="7"/>
  <c r="P446" i="7"/>
  <c r="BI444" i="7"/>
  <c r="BH444" i="7"/>
  <c r="BG444" i="7"/>
  <c r="BF444" i="7"/>
  <c r="T444" i="7"/>
  <c r="R444" i="7"/>
  <c r="P444" i="7"/>
  <c r="BI442" i="7"/>
  <c r="BH442" i="7"/>
  <c r="BG442" i="7"/>
  <c r="BF442" i="7"/>
  <c r="T442" i="7"/>
  <c r="R442" i="7"/>
  <c r="P442" i="7"/>
  <c r="BI440" i="7"/>
  <c r="BH440" i="7"/>
  <c r="BG440" i="7"/>
  <c r="BF440" i="7"/>
  <c r="T440" i="7"/>
  <c r="R440" i="7"/>
  <c r="P440" i="7"/>
  <c r="BI438" i="7"/>
  <c r="BH438" i="7"/>
  <c r="BG438" i="7"/>
  <c r="BF438" i="7"/>
  <c r="T438" i="7"/>
  <c r="R438" i="7"/>
  <c r="P438" i="7"/>
  <c r="BI436" i="7"/>
  <c r="BH436" i="7"/>
  <c r="BG436" i="7"/>
  <c r="BF436" i="7"/>
  <c r="T436" i="7"/>
  <c r="R436" i="7"/>
  <c r="P436" i="7"/>
  <c r="BI434" i="7"/>
  <c r="BH434" i="7"/>
  <c r="BG434" i="7"/>
  <c r="BF434" i="7"/>
  <c r="T434" i="7"/>
  <c r="R434" i="7"/>
  <c r="P434" i="7"/>
  <c r="BI432" i="7"/>
  <c r="BH432" i="7"/>
  <c r="BG432" i="7"/>
  <c r="BF432" i="7"/>
  <c r="T432" i="7"/>
  <c r="R432" i="7"/>
  <c r="P432" i="7"/>
  <c r="BI430" i="7"/>
  <c r="BH430" i="7"/>
  <c r="BG430" i="7"/>
  <c r="BF430" i="7"/>
  <c r="T430" i="7"/>
  <c r="R430" i="7"/>
  <c r="P430" i="7"/>
  <c r="BI428" i="7"/>
  <c r="BH428" i="7"/>
  <c r="BG428" i="7"/>
  <c r="BF428" i="7"/>
  <c r="T428" i="7"/>
  <c r="R428" i="7"/>
  <c r="P428" i="7"/>
  <c r="BI424" i="7"/>
  <c r="BH424" i="7"/>
  <c r="BG424" i="7"/>
  <c r="BF424" i="7"/>
  <c r="T424" i="7"/>
  <c r="R424" i="7"/>
  <c r="P424" i="7"/>
  <c r="BI421" i="7"/>
  <c r="BH421" i="7"/>
  <c r="BG421" i="7"/>
  <c r="BF421" i="7"/>
  <c r="T421" i="7"/>
  <c r="R421" i="7"/>
  <c r="P421" i="7"/>
  <c r="BI419" i="7"/>
  <c r="BH419" i="7"/>
  <c r="BG419" i="7"/>
  <c r="BF419" i="7"/>
  <c r="T419" i="7"/>
  <c r="R419" i="7"/>
  <c r="P419" i="7"/>
  <c r="BI415" i="7"/>
  <c r="BH415" i="7"/>
  <c r="BG415" i="7"/>
  <c r="BF415" i="7"/>
  <c r="T415" i="7"/>
  <c r="R415" i="7"/>
  <c r="P415" i="7"/>
  <c r="BI412" i="7"/>
  <c r="BH412" i="7"/>
  <c r="BG412" i="7"/>
  <c r="BF412" i="7"/>
  <c r="T412" i="7"/>
  <c r="R412" i="7"/>
  <c r="P412" i="7"/>
  <c r="BI409" i="7"/>
  <c r="BH409" i="7"/>
  <c r="BG409" i="7"/>
  <c r="BF409" i="7"/>
  <c r="T409" i="7"/>
  <c r="R409" i="7"/>
  <c r="P409" i="7"/>
  <c r="BI406" i="7"/>
  <c r="BH406" i="7"/>
  <c r="BG406" i="7"/>
  <c r="BF406" i="7"/>
  <c r="T406" i="7"/>
  <c r="R406" i="7"/>
  <c r="P406" i="7"/>
  <c r="BI403" i="7"/>
  <c r="BH403" i="7"/>
  <c r="BG403" i="7"/>
  <c r="BF403" i="7"/>
  <c r="T403" i="7"/>
  <c r="R403" i="7"/>
  <c r="P403" i="7"/>
  <c r="BI400" i="7"/>
  <c r="BH400" i="7"/>
  <c r="BG400" i="7"/>
  <c r="BF400" i="7"/>
  <c r="T400" i="7"/>
  <c r="R400" i="7"/>
  <c r="P400" i="7"/>
  <c r="BI396" i="7"/>
  <c r="BH396" i="7"/>
  <c r="BG396" i="7"/>
  <c r="BF396" i="7"/>
  <c r="T396" i="7"/>
  <c r="R396" i="7"/>
  <c r="P396" i="7"/>
  <c r="BI393" i="7"/>
  <c r="BH393" i="7"/>
  <c r="BG393" i="7"/>
  <c r="BF393" i="7"/>
  <c r="T393" i="7"/>
  <c r="R393" i="7"/>
  <c r="P393" i="7"/>
  <c r="BI391" i="7"/>
  <c r="BH391" i="7"/>
  <c r="BG391" i="7"/>
  <c r="BF391" i="7"/>
  <c r="T391" i="7"/>
  <c r="R391" i="7"/>
  <c r="P391" i="7"/>
  <c r="BI388" i="7"/>
  <c r="BH388" i="7"/>
  <c r="BG388" i="7"/>
  <c r="BF388" i="7"/>
  <c r="T388" i="7"/>
  <c r="R388" i="7"/>
  <c r="P388" i="7"/>
  <c r="BI386" i="7"/>
  <c r="BH386" i="7"/>
  <c r="BG386" i="7"/>
  <c r="BF386" i="7"/>
  <c r="T386" i="7"/>
  <c r="R386" i="7"/>
  <c r="P386" i="7"/>
  <c r="BI384" i="7"/>
  <c r="BH384" i="7"/>
  <c r="BG384" i="7"/>
  <c r="BF384" i="7"/>
  <c r="T384" i="7"/>
  <c r="R384" i="7"/>
  <c r="P384" i="7"/>
  <c r="BI380" i="7"/>
  <c r="BH380" i="7"/>
  <c r="BG380" i="7"/>
  <c r="BF380" i="7"/>
  <c r="T380" i="7"/>
  <c r="R380" i="7"/>
  <c r="P380" i="7"/>
  <c r="BI378" i="7"/>
  <c r="BH378" i="7"/>
  <c r="BG378" i="7"/>
  <c r="BF378" i="7"/>
  <c r="T378" i="7"/>
  <c r="R378" i="7"/>
  <c r="P378" i="7"/>
  <c r="BI376" i="7"/>
  <c r="BH376" i="7"/>
  <c r="BG376" i="7"/>
  <c r="BF376" i="7"/>
  <c r="T376" i="7"/>
  <c r="R376" i="7"/>
  <c r="P376" i="7"/>
  <c r="BI374" i="7"/>
  <c r="BH374" i="7"/>
  <c r="BG374" i="7"/>
  <c r="BF374" i="7"/>
  <c r="T374" i="7"/>
  <c r="R374" i="7"/>
  <c r="P374" i="7"/>
  <c r="BI371" i="7"/>
  <c r="BH371" i="7"/>
  <c r="BG371" i="7"/>
  <c r="BF371" i="7"/>
  <c r="T371" i="7"/>
  <c r="R371" i="7"/>
  <c r="P371" i="7"/>
  <c r="BI368" i="7"/>
  <c r="BH368" i="7"/>
  <c r="BG368" i="7"/>
  <c r="BF368" i="7"/>
  <c r="T368" i="7"/>
  <c r="R368" i="7"/>
  <c r="P368" i="7"/>
  <c r="BI364" i="7"/>
  <c r="BH364" i="7"/>
  <c r="BG364" i="7"/>
  <c r="BF364" i="7"/>
  <c r="T364" i="7"/>
  <c r="R364" i="7"/>
  <c r="P364" i="7"/>
  <c r="BI362" i="7"/>
  <c r="BH362" i="7"/>
  <c r="BG362" i="7"/>
  <c r="BF362" i="7"/>
  <c r="T362" i="7"/>
  <c r="R362" i="7"/>
  <c r="P362" i="7"/>
  <c r="BI359" i="7"/>
  <c r="BH359" i="7"/>
  <c r="BG359" i="7"/>
  <c r="BF359" i="7"/>
  <c r="T359" i="7"/>
  <c r="R359" i="7"/>
  <c r="P359" i="7"/>
  <c r="BI357" i="7"/>
  <c r="BH357" i="7"/>
  <c r="BG357" i="7"/>
  <c r="BF357" i="7"/>
  <c r="T357" i="7"/>
  <c r="R357" i="7"/>
  <c r="P357" i="7"/>
  <c r="BI355" i="7"/>
  <c r="BH355" i="7"/>
  <c r="BG355" i="7"/>
  <c r="BF355" i="7"/>
  <c r="T355" i="7"/>
  <c r="R355" i="7"/>
  <c r="P355" i="7"/>
  <c r="BI353" i="7"/>
  <c r="BH353" i="7"/>
  <c r="BG353" i="7"/>
  <c r="BF353" i="7"/>
  <c r="T353" i="7"/>
  <c r="R353" i="7"/>
  <c r="P353" i="7"/>
  <c r="BI350" i="7"/>
  <c r="BH350" i="7"/>
  <c r="BG350" i="7"/>
  <c r="BF350" i="7"/>
  <c r="T350" i="7"/>
  <c r="R350" i="7"/>
  <c r="P350" i="7"/>
  <c r="BI348" i="7"/>
  <c r="BH348" i="7"/>
  <c r="BG348" i="7"/>
  <c r="BF348" i="7"/>
  <c r="T348" i="7"/>
  <c r="R348" i="7"/>
  <c r="P348" i="7"/>
  <c r="BI344" i="7"/>
  <c r="BH344" i="7"/>
  <c r="BG344" i="7"/>
  <c r="BF344" i="7"/>
  <c r="T344" i="7"/>
  <c r="R344" i="7"/>
  <c r="P344" i="7"/>
  <c r="BI342" i="7"/>
  <c r="BH342" i="7"/>
  <c r="BG342" i="7"/>
  <c r="BF342" i="7"/>
  <c r="T342" i="7"/>
  <c r="R342" i="7"/>
  <c r="P342" i="7"/>
  <c r="BI340" i="7"/>
  <c r="BH340" i="7"/>
  <c r="BG340" i="7"/>
  <c r="BF340" i="7"/>
  <c r="T340" i="7"/>
  <c r="R340" i="7"/>
  <c r="P340" i="7"/>
  <c r="BI338" i="7"/>
  <c r="BH338" i="7"/>
  <c r="BG338" i="7"/>
  <c r="BF338" i="7"/>
  <c r="T338" i="7"/>
  <c r="R338" i="7"/>
  <c r="P338" i="7"/>
  <c r="BI336" i="7"/>
  <c r="BH336" i="7"/>
  <c r="BG336" i="7"/>
  <c r="BF336" i="7"/>
  <c r="T336" i="7"/>
  <c r="R336" i="7"/>
  <c r="P336" i="7"/>
  <c r="BI334" i="7"/>
  <c r="BH334" i="7"/>
  <c r="BG334" i="7"/>
  <c r="BF334" i="7"/>
  <c r="T334" i="7"/>
  <c r="R334" i="7"/>
  <c r="P334" i="7"/>
  <c r="BI332" i="7"/>
  <c r="BH332" i="7"/>
  <c r="BG332" i="7"/>
  <c r="BF332" i="7"/>
  <c r="T332" i="7"/>
  <c r="R332" i="7"/>
  <c r="P332" i="7"/>
  <c r="BI330" i="7"/>
  <c r="BH330" i="7"/>
  <c r="BG330" i="7"/>
  <c r="BF330" i="7"/>
  <c r="T330" i="7"/>
  <c r="R330" i="7"/>
  <c r="P330" i="7"/>
  <c r="BI328" i="7"/>
  <c r="BH328" i="7"/>
  <c r="BG328" i="7"/>
  <c r="BF328" i="7"/>
  <c r="T328" i="7"/>
  <c r="R328" i="7"/>
  <c r="P328" i="7"/>
  <c r="BI325" i="7"/>
  <c r="BH325" i="7"/>
  <c r="BG325" i="7"/>
  <c r="BF325" i="7"/>
  <c r="T325" i="7"/>
  <c r="R325" i="7"/>
  <c r="P325" i="7"/>
  <c r="BI323" i="7"/>
  <c r="BH323" i="7"/>
  <c r="BG323" i="7"/>
  <c r="BF323" i="7"/>
  <c r="T323" i="7"/>
  <c r="R323" i="7"/>
  <c r="P323" i="7"/>
  <c r="BI321" i="7"/>
  <c r="BH321" i="7"/>
  <c r="BG321" i="7"/>
  <c r="BF321" i="7"/>
  <c r="T321" i="7"/>
  <c r="R321" i="7"/>
  <c r="P321" i="7"/>
  <c r="BI319" i="7"/>
  <c r="BH319" i="7"/>
  <c r="BG319" i="7"/>
  <c r="BF319" i="7"/>
  <c r="T319" i="7"/>
  <c r="R319" i="7"/>
  <c r="P319" i="7"/>
  <c r="BI317" i="7"/>
  <c r="BH317" i="7"/>
  <c r="BG317" i="7"/>
  <c r="BF317" i="7"/>
  <c r="T317" i="7"/>
  <c r="R317" i="7"/>
  <c r="P317" i="7"/>
  <c r="BI315" i="7"/>
  <c r="BH315" i="7"/>
  <c r="BG315" i="7"/>
  <c r="BF315" i="7"/>
  <c r="T315" i="7"/>
  <c r="R315" i="7"/>
  <c r="P315" i="7"/>
  <c r="BI313" i="7"/>
  <c r="BH313" i="7"/>
  <c r="BG313" i="7"/>
  <c r="BF313" i="7"/>
  <c r="T313" i="7"/>
  <c r="R313" i="7"/>
  <c r="P313" i="7"/>
  <c r="BI311" i="7"/>
  <c r="BH311" i="7"/>
  <c r="BG311" i="7"/>
  <c r="BF311" i="7"/>
  <c r="T311" i="7"/>
  <c r="R311" i="7"/>
  <c r="P311" i="7"/>
  <c r="BI308" i="7"/>
  <c r="BH308" i="7"/>
  <c r="BG308" i="7"/>
  <c r="BF308" i="7"/>
  <c r="T308" i="7"/>
  <c r="R308" i="7"/>
  <c r="P308" i="7"/>
  <c r="BI305" i="7"/>
  <c r="BH305" i="7"/>
  <c r="BG305" i="7"/>
  <c r="BF305" i="7"/>
  <c r="T305" i="7"/>
  <c r="R305" i="7"/>
  <c r="P305" i="7"/>
  <c r="BI303" i="7"/>
  <c r="BH303" i="7"/>
  <c r="BG303" i="7"/>
  <c r="BF303" i="7"/>
  <c r="T303" i="7"/>
  <c r="R303" i="7"/>
  <c r="P303" i="7"/>
  <c r="BI300" i="7"/>
  <c r="BH300" i="7"/>
  <c r="BG300" i="7"/>
  <c r="BF300" i="7"/>
  <c r="T300" i="7"/>
  <c r="R300" i="7"/>
  <c r="P300" i="7"/>
  <c r="BI298" i="7"/>
  <c r="BH298" i="7"/>
  <c r="BG298" i="7"/>
  <c r="BF298" i="7"/>
  <c r="T298" i="7"/>
  <c r="R298" i="7"/>
  <c r="P298" i="7"/>
  <c r="BI296" i="7"/>
  <c r="BH296" i="7"/>
  <c r="BG296" i="7"/>
  <c r="BF296" i="7"/>
  <c r="T296" i="7"/>
  <c r="R296" i="7"/>
  <c r="P296" i="7"/>
  <c r="BI294" i="7"/>
  <c r="BH294" i="7"/>
  <c r="BG294" i="7"/>
  <c r="BF294" i="7"/>
  <c r="T294" i="7"/>
  <c r="R294" i="7"/>
  <c r="P294" i="7"/>
  <c r="BI292" i="7"/>
  <c r="BH292" i="7"/>
  <c r="BG292" i="7"/>
  <c r="BF292" i="7"/>
  <c r="T292" i="7"/>
  <c r="R292" i="7"/>
  <c r="P292" i="7"/>
  <c r="BI290" i="7"/>
  <c r="BH290" i="7"/>
  <c r="BG290" i="7"/>
  <c r="BF290" i="7"/>
  <c r="T290" i="7"/>
  <c r="R290" i="7"/>
  <c r="P290" i="7"/>
  <c r="BI287" i="7"/>
  <c r="BH287" i="7"/>
  <c r="BG287" i="7"/>
  <c r="BF287" i="7"/>
  <c r="T287" i="7"/>
  <c r="R287" i="7"/>
  <c r="P287" i="7"/>
  <c r="BI284" i="7"/>
  <c r="BH284" i="7"/>
  <c r="BG284" i="7"/>
  <c r="BF284" i="7"/>
  <c r="T284" i="7"/>
  <c r="R284" i="7"/>
  <c r="P284" i="7"/>
  <c r="BI282" i="7"/>
  <c r="BH282" i="7"/>
  <c r="BG282" i="7"/>
  <c r="BF282" i="7"/>
  <c r="T282" i="7"/>
  <c r="R282" i="7"/>
  <c r="P282" i="7"/>
  <c r="BI280" i="7"/>
  <c r="BH280" i="7"/>
  <c r="BG280" i="7"/>
  <c r="BF280" i="7"/>
  <c r="T280" i="7"/>
  <c r="R280" i="7"/>
  <c r="P280" i="7"/>
  <c r="BI278" i="7"/>
  <c r="BH278" i="7"/>
  <c r="BG278" i="7"/>
  <c r="BF278" i="7"/>
  <c r="T278" i="7"/>
  <c r="R278" i="7"/>
  <c r="P278" i="7"/>
  <c r="BI276" i="7"/>
  <c r="BH276" i="7"/>
  <c r="BG276" i="7"/>
  <c r="BF276" i="7"/>
  <c r="T276" i="7"/>
  <c r="R276" i="7"/>
  <c r="P276" i="7"/>
  <c r="BI274" i="7"/>
  <c r="BH274" i="7"/>
  <c r="BG274" i="7"/>
  <c r="BF274" i="7"/>
  <c r="T274" i="7"/>
  <c r="R274" i="7"/>
  <c r="P274" i="7"/>
  <c r="BI272" i="7"/>
  <c r="BH272" i="7"/>
  <c r="BG272" i="7"/>
  <c r="BF272" i="7"/>
  <c r="T272" i="7"/>
  <c r="R272" i="7"/>
  <c r="P272" i="7"/>
  <c r="BI270" i="7"/>
  <c r="BH270" i="7"/>
  <c r="BG270" i="7"/>
  <c r="BF270" i="7"/>
  <c r="T270" i="7"/>
  <c r="R270" i="7"/>
  <c r="P270" i="7"/>
  <c r="BI268" i="7"/>
  <c r="BH268" i="7"/>
  <c r="BG268" i="7"/>
  <c r="BF268" i="7"/>
  <c r="T268" i="7"/>
  <c r="R268" i="7"/>
  <c r="P268" i="7"/>
  <c r="BI266" i="7"/>
  <c r="BH266" i="7"/>
  <c r="BG266" i="7"/>
  <c r="BF266" i="7"/>
  <c r="T266" i="7"/>
  <c r="R266" i="7"/>
  <c r="P266" i="7"/>
  <c r="BI264" i="7"/>
  <c r="BH264" i="7"/>
  <c r="BG264" i="7"/>
  <c r="BF264" i="7"/>
  <c r="T264" i="7"/>
  <c r="R264" i="7"/>
  <c r="P264" i="7"/>
  <c r="BI262" i="7"/>
  <c r="BH262" i="7"/>
  <c r="BG262" i="7"/>
  <c r="BF262" i="7"/>
  <c r="T262" i="7"/>
  <c r="R262" i="7"/>
  <c r="P262" i="7"/>
  <c r="BI259" i="7"/>
  <c r="BH259" i="7"/>
  <c r="BG259" i="7"/>
  <c r="BF259" i="7"/>
  <c r="T259" i="7"/>
  <c r="R259" i="7"/>
  <c r="P259" i="7"/>
  <c r="BI257" i="7"/>
  <c r="BH257" i="7"/>
  <c r="BG257" i="7"/>
  <c r="BF257" i="7"/>
  <c r="T257" i="7"/>
  <c r="R257" i="7"/>
  <c r="P257" i="7"/>
  <c r="BI255" i="7"/>
  <c r="BH255" i="7"/>
  <c r="BG255" i="7"/>
  <c r="BF255" i="7"/>
  <c r="T255" i="7"/>
  <c r="R255" i="7"/>
  <c r="P255" i="7"/>
  <c r="BI253" i="7"/>
  <c r="BH253" i="7"/>
  <c r="BG253" i="7"/>
  <c r="BF253" i="7"/>
  <c r="T253" i="7"/>
  <c r="R253" i="7"/>
  <c r="P253" i="7"/>
  <c r="BI251" i="7"/>
  <c r="BH251" i="7"/>
  <c r="BG251" i="7"/>
  <c r="BF251" i="7"/>
  <c r="T251" i="7"/>
  <c r="R251" i="7"/>
  <c r="P251" i="7"/>
  <c r="BI249" i="7"/>
  <c r="BH249" i="7"/>
  <c r="BG249" i="7"/>
  <c r="BF249" i="7"/>
  <c r="T249" i="7"/>
  <c r="R249" i="7"/>
  <c r="P249" i="7"/>
  <c r="BI247" i="7"/>
  <c r="BH247" i="7"/>
  <c r="BG247" i="7"/>
  <c r="BF247" i="7"/>
  <c r="T247" i="7"/>
  <c r="R247" i="7"/>
  <c r="P247" i="7"/>
  <c r="BI244" i="7"/>
  <c r="BH244" i="7"/>
  <c r="BG244" i="7"/>
  <c r="BF244" i="7"/>
  <c r="T244" i="7"/>
  <c r="R244" i="7"/>
  <c r="P244" i="7"/>
  <c r="BI240" i="7"/>
  <c r="BH240" i="7"/>
  <c r="BG240" i="7"/>
  <c r="BF240" i="7"/>
  <c r="T240" i="7"/>
  <c r="R240" i="7"/>
  <c r="P240" i="7"/>
  <c r="BI237" i="7"/>
  <c r="BH237" i="7"/>
  <c r="BG237" i="7"/>
  <c r="BF237" i="7"/>
  <c r="T237" i="7"/>
  <c r="R237" i="7"/>
  <c r="P237" i="7"/>
  <c r="BI235" i="7"/>
  <c r="BH235" i="7"/>
  <c r="BG235" i="7"/>
  <c r="BF235" i="7"/>
  <c r="T235" i="7"/>
  <c r="R235" i="7"/>
  <c r="P235" i="7"/>
  <c r="BI233" i="7"/>
  <c r="BH233" i="7"/>
  <c r="BG233" i="7"/>
  <c r="BF233" i="7"/>
  <c r="T233" i="7"/>
  <c r="R233" i="7"/>
  <c r="P233" i="7"/>
  <c r="BI229" i="7"/>
  <c r="BH229" i="7"/>
  <c r="BG229" i="7"/>
  <c r="BF229" i="7"/>
  <c r="T229" i="7"/>
  <c r="R229" i="7"/>
  <c r="P229" i="7"/>
  <c r="BI226" i="7"/>
  <c r="BH226" i="7"/>
  <c r="BG226" i="7"/>
  <c r="BF226" i="7"/>
  <c r="T226" i="7"/>
  <c r="R226" i="7"/>
  <c r="P226" i="7"/>
  <c r="BI224" i="7"/>
  <c r="BH224" i="7"/>
  <c r="BG224" i="7"/>
  <c r="BF224" i="7"/>
  <c r="T224" i="7"/>
  <c r="R224" i="7"/>
  <c r="P224" i="7"/>
  <c r="BI222" i="7"/>
  <c r="BH222" i="7"/>
  <c r="BG222" i="7"/>
  <c r="BF222" i="7"/>
  <c r="T222" i="7"/>
  <c r="R222" i="7"/>
  <c r="P222" i="7"/>
  <c r="BI220" i="7"/>
  <c r="BH220" i="7"/>
  <c r="BG220" i="7"/>
  <c r="BF220" i="7"/>
  <c r="T220" i="7"/>
  <c r="R220" i="7"/>
  <c r="P220" i="7"/>
  <c r="BI217" i="7"/>
  <c r="BH217" i="7"/>
  <c r="BG217" i="7"/>
  <c r="BF217" i="7"/>
  <c r="T217" i="7"/>
  <c r="R217" i="7"/>
  <c r="P217" i="7"/>
  <c r="BI214" i="7"/>
  <c r="BH214" i="7"/>
  <c r="BG214" i="7"/>
  <c r="BF214" i="7"/>
  <c r="T214" i="7"/>
  <c r="R214" i="7"/>
  <c r="P214" i="7"/>
  <c r="BI211" i="7"/>
  <c r="BH211" i="7"/>
  <c r="BG211" i="7"/>
  <c r="BF211" i="7"/>
  <c r="T211" i="7"/>
  <c r="R211" i="7"/>
  <c r="P211" i="7"/>
  <c r="BI209" i="7"/>
  <c r="BH209" i="7"/>
  <c r="BG209" i="7"/>
  <c r="BF209" i="7"/>
  <c r="T209" i="7"/>
  <c r="R209" i="7"/>
  <c r="P209" i="7"/>
  <c r="BI207" i="7"/>
  <c r="BH207" i="7"/>
  <c r="BG207" i="7"/>
  <c r="BF207" i="7"/>
  <c r="T207" i="7"/>
  <c r="R207" i="7"/>
  <c r="P207" i="7"/>
  <c r="BI205" i="7"/>
  <c r="BH205" i="7"/>
  <c r="BG205" i="7"/>
  <c r="BF205" i="7"/>
  <c r="T205" i="7"/>
  <c r="R205" i="7"/>
  <c r="P205" i="7"/>
  <c r="BI203" i="7"/>
  <c r="BH203" i="7"/>
  <c r="BG203" i="7"/>
  <c r="BF203" i="7"/>
  <c r="T203" i="7"/>
  <c r="R203" i="7"/>
  <c r="P203" i="7"/>
  <c r="BI201" i="7"/>
  <c r="BH201" i="7"/>
  <c r="BG201" i="7"/>
  <c r="BF201" i="7"/>
  <c r="T201" i="7"/>
  <c r="R201" i="7"/>
  <c r="P201" i="7"/>
  <c r="BI199" i="7"/>
  <c r="BH199" i="7"/>
  <c r="BG199" i="7"/>
  <c r="BF199" i="7"/>
  <c r="T199" i="7"/>
  <c r="R199" i="7"/>
  <c r="P199" i="7"/>
  <c r="BI196" i="7"/>
  <c r="BH196" i="7"/>
  <c r="BG196" i="7"/>
  <c r="BF196" i="7"/>
  <c r="T196" i="7"/>
  <c r="R196" i="7"/>
  <c r="P196" i="7"/>
  <c r="BI193" i="7"/>
  <c r="BH193" i="7"/>
  <c r="BG193" i="7"/>
  <c r="BF193" i="7"/>
  <c r="T193" i="7"/>
  <c r="R193" i="7"/>
  <c r="P193" i="7"/>
  <c r="BI190" i="7"/>
  <c r="BH190" i="7"/>
  <c r="BG190" i="7"/>
  <c r="BF190" i="7"/>
  <c r="T190" i="7"/>
  <c r="R190" i="7"/>
  <c r="P190" i="7"/>
  <c r="BI188" i="7"/>
  <c r="BH188" i="7"/>
  <c r="BG188" i="7"/>
  <c r="BF188" i="7"/>
  <c r="T188" i="7"/>
  <c r="R188" i="7"/>
  <c r="P188" i="7"/>
  <c r="BI185" i="7"/>
  <c r="BH185" i="7"/>
  <c r="BG185" i="7"/>
  <c r="BF185" i="7"/>
  <c r="T185" i="7"/>
  <c r="R185" i="7"/>
  <c r="P185" i="7"/>
  <c r="BI183" i="7"/>
  <c r="BH183" i="7"/>
  <c r="BG183" i="7"/>
  <c r="BF183" i="7"/>
  <c r="T183" i="7"/>
  <c r="R183" i="7"/>
  <c r="P183" i="7"/>
  <c r="BI181" i="7"/>
  <c r="BH181" i="7"/>
  <c r="BG181" i="7"/>
  <c r="BF181" i="7"/>
  <c r="T181" i="7"/>
  <c r="R181" i="7"/>
  <c r="P181" i="7"/>
  <c r="BI178" i="7"/>
  <c r="BH178" i="7"/>
  <c r="BG178" i="7"/>
  <c r="BF178" i="7"/>
  <c r="T178" i="7"/>
  <c r="R178" i="7"/>
  <c r="P178" i="7"/>
  <c r="BI175" i="7"/>
  <c r="BH175" i="7"/>
  <c r="BG175" i="7"/>
  <c r="BF175" i="7"/>
  <c r="T175" i="7"/>
  <c r="R175" i="7"/>
  <c r="P175" i="7"/>
  <c r="BI172" i="7"/>
  <c r="BH172" i="7"/>
  <c r="BG172" i="7"/>
  <c r="BF172" i="7"/>
  <c r="T172" i="7"/>
  <c r="R172" i="7"/>
  <c r="P172" i="7"/>
  <c r="BI169" i="7"/>
  <c r="BH169" i="7"/>
  <c r="BG169" i="7"/>
  <c r="BF169" i="7"/>
  <c r="T169" i="7"/>
  <c r="R169" i="7"/>
  <c r="P169" i="7"/>
  <c r="BI167" i="7"/>
  <c r="BH167" i="7"/>
  <c r="BG167" i="7"/>
  <c r="BF167" i="7"/>
  <c r="T167" i="7"/>
  <c r="R167" i="7"/>
  <c r="P167" i="7"/>
  <c r="BI164" i="7"/>
  <c r="BH164" i="7"/>
  <c r="BG164" i="7"/>
  <c r="BF164" i="7"/>
  <c r="T164" i="7"/>
  <c r="R164" i="7"/>
  <c r="P164" i="7"/>
  <c r="BI161" i="7"/>
  <c r="BH161" i="7"/>
  <c r="BG161" i="7"/>
  <c r="BF161" i="7"/>
  <c r="T161" i="7"/>
  <c r="R161" i="7"/>
  <c r="P161" i="7"/>
  <c r="BI158" i="7"/>
  <c r="BH158" i="7"/>
  <c r="BG158" i="7"/>
  <c r="BF158" i="7"/>
  <c r="T158" i="7"/>
  <c r="R158" i="7"/>
  <c r="P158" i="7"/>
  <c r="BI155" i="7"/>
  <c r="BH155" i="7"/>
  <c r="BG155" i="7"/>
  <c r="BF155" i="7"/>
  <c r="T155" i="7"/>
  <c r="R155" i="7"/>
  <c r="P155" i="7"/>
  <c r="BI152" i="7"/>
  <c r="BH152" i="7"/>
  <c r="BG152" i="7"/>
  <c r="BF152" i="7"/>
  <c r="T152" i="7"/>
  <c r="R152" i="7"/>
  <c r="P152" i="7"/>
  <c r="BI150" i="7"/>
  <c r="BH150" i="7"/>
  <c r="BG150" i="7"/>
  <c r="BF150" i="7"/>
  <c r="T150" i="7"/>
  <c r="R150" i="7"/>
  <c r="P150" i="7"/>
  <c r="BI148" i="7"/>
  <c r="BH148" i="7"/>
  <c r="BG148" i="7"/>
  <c r="BF148" i="7"/>
  <c r="T148" i="7"/>
  <c r="R148" i="7"/>
  <c r="P148" i="7"/>
  <c r="BI146" i="7"/>
  <c r="BH146" i="7"/>
  <c r="BG146" i="7"/>
  <c r="BF146" i="7"/>
  <c r="T146" i="7"/>
  <c r="R146" i="7"/>
  <c r="P146" i="7"/>
  <c r="BI144" i="7"/>
  <c r="BH144" i="7"/>
  <c r="BG144" i="7"/>
  <c r="BF144" i="7"/>
  <c r="T144" i="7"/>
  <c r="R144" i="7"/>
  <c r="P144" i="7"/>
  <c r="BI142" i="7"/>
  <c r="BH142" i="7"/>
  <c r="BG142" i="7"/>
  <c r="BF142" i="7"/>
  <c r="T142" i="7"/>
  <c r="R142" i="7"/>
  <c r="P142" i="7"/>
  <c r="BI139" i="7"/>
  <c r="BH139" i="7"/>
  <c r="BG139" i="7"/>
  <c r="BF139" i="7"/>
  <c r="T139" i="7"/>
  <c r="R139" i="7"/>
  <c r="P139" i="7"/>
  <c r="BI135" i="7"/>
  <c r="BH135" i="7"/>
  <c r="BG135" i="7"/>
  <c r="BF135" i="7"/>
  <c r="T135" i="7"/>
  <c r="R135" i="7"/>
  <c r="P135" i="7"/>
  <c r="BI132" i="7"/>
  <c r="BH132" i="7"/>
  <c r="BG132" i="7"/>
  <c r="BF132" i="7"/>
  <c r="T132" i="7"/>
  <c r="R132" i="7"/>
  <c r="P132" i="7"/>
  <c r="BI130" i="7"/>
  <c r="BH130" i="7"/>
  <c r="BG130" i="7"/>
  <c r="BF130" i="7"/>
  <c r="T130" i="7"/>
  <c r="R130" i="7"/>
  <c r="P130" i="7"/>
  <c r="BI128" i="7"/>
  <c r="BH128" i="7"/>
  <c r="BG128" i="7"/>
  <c r="BF128" i="7"/>
  <c r="T128" i="7"/>
  <c r="R128" i="7"/>
  <c r="P128" i="7"/>
  <c r="BI126" i="7"/>
  <c r="BH126" i="7"/>
  <c r="BG126" i="7"/>
  <c r="BF126" i="7"/>
  <c r="T126" i="7"/>
  <c r="R126" i="7"/>
  <c r="P126" i="7"/>
  <c r="BI123" i="7"/>
  <c r="BH123" i="7"/>
  <c r="BG123" i="7"/>
  <c r="BF123" i="7"/>
  <c r="T123" i="7"/>
  <c r="R123" i="7"/>
  <c r="P123" i="7"/>
  <c r="BI121" i="7"/>
  <c r="BH121" i="7"/>
  <c r="BG121" i="7"/>
  <c r="BF121" i="7"/>
  <c r="T121" i="7"/>
  <c r="R121" i="7"/>
  <c r="P121" i="7"/>
  <c r="BI119" i="7"/>
  <c r="BH119" i="7"/>
  <c r="BG119" i="7"/>
  <c r="BF119" i="7"/>
  <c r="T119" i="7"/>
  <c r="R119" i="7"/>
  <c r="P119" i="7"/>
  <c r="BI117" i="7"/>
  <c r="BH117" i="7"/>
  <c r="BG117" i="7"/>
  <c r="BF117" i="7"/>
  <c r="T117" i="7"/>
  <c r="R117" i="7"/>
  <c r="P117" i="7"/>
  <c r="BI115" i="7"/>
  <c r="BH115" i="7"/>
  <c r="BG115" i="7"/>
  <c r="BF115" i="7"/>
  <c r="T115" i="7"/>
  <c r="R115" i="7"/>
  <c r="P115" i="7"/>
  <c r="BI112" i="7"/>
  <c r="BH112" i="7"/>
  <c r="BG112" i="7"/>
  <c r="BF112" i="7"/>
  <c r="T112" i="7"/>
  <c r="R112" i="7"/>
  <c r="P112" i="7"/>
  <c r="BI109" i="7"/>
  <c r="BH109" i="7"/>
  <c r="BG109" i="7"/>
  <c r="BF109" i="7"/>
  <c r="T109" i="7"/>
  <c r="R109" i="7"/>
  <c r="P109" i="7"/>
  <c r="BI107" i="7"/>
  <c r="BH107" i="7"/>
  <c r="BG107" i="7"/>
  <c r="BF107" i="7"/>
  <c r="T107" i="7"/>
  <c r="R107" i="7"/>
  <c r="P107" i="7"/>
  <c r="BI104" i="7"/>
  <c r="BH104" i="7"/>
  <c r="BG104" i="7"/>
  <c r="BF104" i="7"/>
  <c r="T104" i="7"/>
  <c r="R104" i="7"/>
  <c r="P104" i="7"/>
  <c r="BI102" i="7"/>
  <c r="BH102" i="7"/>
  <c r="BG102" i="7"/>
  <c r="BF102" i="7"/>
  <c r="T102" i="7"/>
  <c r="R102" i="7"/>
  <c r="P102" i="7"/>
  <c r="BI100" i="7"/>
  <c r="BH100" i="7"/>
  <c r="BG100" i="7"/>
  <c r="BF100" i="7"/>
  <c r="T100" i="7"/>
  <c r="R100" i="7"/>
  <c r="P100" i="7"/>
  <c r="BI98" i="7"/>
  <c r="BH98" i="7"/>
  <c r="BG98" i="7"/>
  <c r="BF98" i="7"/>
  <c r="T98" i="7"/>
  <c r="R98" i="7"/>
  <c r="P98" i="7"/>
  <c r="BI96" i="7"/>
  <c r="BH96" i="7"/>
  <c r="BG96" i="7"/>
  <c r="BF96" i="7"/>
  <c r="T96" i="7"/>
  <c r="R96" i="7"/>
  <c r="P96" i="7"/>
  <c r="BI93" i="7"/>
  <c r="BH93" i="7"/>
  <c r="BG93" i="7"/>
  <c r="BF93" i="7"/>
  <c r="T93" i="7"/>
  <c r="R93" i="7"/>
  <c r="P93" i="7"/>
  <c r="BI91" i="7"/>
  <c r="BH91" i="7"/>
  <c r="BG91" i="7"/>
  <c r="BF91" i="7"/>
  <c r="T91" i="7"/>
  <c r="R91" i="7"/>
  <c r="P91" i="7"/>
  <c r="J86" i="7"/>
  <c r="J85" i="7"/>
  <c r="F85" i="7"/>
  <c r="F83" i="7"/>
  <c r="E81" i="7"/>
  <c r="J55" i="7"/>
  <c r="J54" i="7"/>
  <c r="F54" i="7"/>
  <c r="F52" i="7"/>
  <c r="E50" i="7"/>
  <c r="J18" i="7"/>
  <c r="E18" i="7"/>
  <c r="F86" i="7"/>
  <c r="J17" i="7"/>
  <c r="J12" i="7"/>
  <c r="J83" i="7"/>
  <c r="E7" i="7"/>
  <c r="E79" i="7" s="1"/>
  <c r="J37" i="6"/>
  <c r="J36" i="6"/>
  <c r="AY59" i="1"/>
  <c r="J35" i="6"/>
  <c r="AX59" i="1" s="1"/>
  <c r="BI117" i="6"/>
  <c r="BH117" i="6"/>
  <c r="BG117" i="6"/>
  <c r="BF117" i="6"/>
  <c r="T117" i="6"/>
  <c r="R117" i="6"/>
  <c r="P117" i="6"/>
  <c r="BI113" i="6"/>
  <c r="BH113" i="6"/>
  <c r="BG113" i="6"/>
  <c r="BF113" i="6"/>
  <c r="T113" i="6"/>
  <c r="R113" i="6"/>
  <c r="P113" i="6"/>
  <c r="BI109" i="6"/>
  <c r="BH109" i="6"/>
  <c r="BG109" i="6"/>
  <c r="BF109" i="6"/>
  <c r="T109" i="6"/>
  <c r="R109" i="6"/>
  <c r="P109" i="6"/>
  <c r="BI106" i="6"/>
  <c r="BH106" i="6"/>
  <c r="BG106" i="6"/>
  <c r="BF106" i="6"/>
  <c r="T106" i="6"/>
  <c r="R106" i="6"/>
  <c r="P106" i="6"/>
  <c r="BI102" i="6"/>
  <c r="BH102" i="6"/>
  <c r="BG102" i="6"/>
  <c r="BF102" i="6"/>
  <c r="T102" i="6"/>
  <c r="R102" i="6"/>
  <c r="P102" i="6"/>
  <c r="BI99" i="6"/>
  <c r="BH99" i="6"/>
  <c r="BG99" i="6"/>
  <c r="BF99" i="6"/>
  <c r="T99" i="6"/>
  <c r="R99" i="6"/>
  <c r="P99" i="6"/>
  <c r="BI95" i="6"/>
  <c r="BH95" i="6"/>
  <c r="BG95" i="6"/>
  <c r="BF95" i="6"/>
  <c r="T95" i="6"/>
  <c r="R95" i="6"/>
  <c r="P95" i="6"/>
  <c r="BI92" i="6"/>
  <c r="BH92" i="6"/>
  <c r="BG92" i="6"/>
  <c r="BF92" i="6"/>
  <c r="T92" i="6"/>
  <c r="R92" i="6"/>
  <c r="P92" i="6"/>
  <c r="BI88" i="6"/>
  <c r="BH88" i="6"/>
  <c r="BG88" i="6"/>
  <c r="BF88" i="6"/>
  <c r="T88" i="6"/>
  <c r="T87" i="6"/>
  <c r="R88" i="6"/>
  <c r="R87" i="6" s="1"/>
  <c r="P88" i="6"/>
  <c r="P87" i="6" s="1"/>
  <c r="J82" i="6"/>
  <c r="J81" i="6"/>
  <c r="F81" i="6"/>
  <c r="F79" i="6"/>
  <c r="E77" i="6"/>
  <c r="J55" i="6"/>
  <c r="J54" i="6"/>
  <c r="F54" i="6"/>
  <c r="F52" i="6"/>
  <c r="E50" i="6"/>
  <c r="J18" i="6"/>
  <c r="E18" i="6"/>
  <c r="F82" i="6" s="1"/>
  <c r="J17" i="6"/>
  <c r="J12" i="6"/>
  <c r="J79" i="6" s="1"/>
  <c r="E7" i="6"/>
  <c r="E48" i="6" s="1"/>
  <c r="J37" i="5"/>
  <c r="J36" i="5"/>
  <c r="AY58" i="1" s="1"/>
  <c r="J35" i="5"/>
  <c r="AX58" i="1"/>
  <c r="BI302" i="5"/>
  <c r="BH302" i="5"/>
  <c r="BG302" i="5"/>
  <c r="BF302" i="5"/>
  <c r="T302" i="5"/>
  <c r="T301" i="5"/>
  <c r="R302" i="5"/>
  <c r="R301" i="5" s="1"/>
  <c r="P302" i="5"/>
  <c r="P301" i="5" s="1"/>
  <c r="BI298" i="5"/>
  <c r="BH298" i="5"/>
  <c r="BG298" i="5"/>
  <c r="BF298" i="5"/>
  <c r="T298" i="5"/>
  <c r="R298" i="5"/>
  <c r="P298" i="5"/>
  <c r="BI294" i="5"/>
  <c r="BH294" i="5"/>
  <c r="BG294" i="5"/>
  <c r="BF294" i="5"/>
  <c r="T294" i="5"/>
  <c r="R294" i="5"/>
  <c r="P294" i="5"/>
  <c r="BI290" i="5"/>
  <c r="BH290" i="5"/>
  <c r="BG290" i="5"/>
  <c r="BF290" i="5"/>
  <c r="T290" i="5"/>
  <c r="R290" i="5"/>
  <c r="P290" i="5"/>
  <c r="BI285" i="5"/>
  <c r="BH285" i="5"/>
  <c r="BG285" i="5"/>
  <c r="BF285" i="5"/>
  <c r="T285" i="5"/>
  <c r="T284" i="5" s="1"/>
  <c r="R285" i="5"/>
  <c r="R284" i="5"/>
  <c r="P285" i="5"/>
  <c r="P284" i="5" s="1"/>
  <c r="BI281" i="5"/>
  <c r="BH281" i="5"/>
  <c r="BG281" i="5"/>
  <c r="BF281" i="5"/>
  <c r="T281" i="5"/>
  <c r="R281" i="5"/>
  <c r="P281" i="5"/>
  <c r="BI276" i="5"/>
  <c r="BH276" i="5"/>
  <c r="BG276" i="5"/>
  <c r="BF276" i="5"/>
  <c r="T276" i="5"/>
  <c r="R276" i="5"/>
  <c r="P276" i="5"/>
  <c r="BI273" i="5"/>
  <c r="BH273" i="5"/>
  <c r="BG273" i="5"/>
  <c r="BF273" i="5"/>
  <c r="T273" i="5"/>
  <c r="R273" i="5"/>
  <c r="P273" i="5"/>
  <c r="BI269" i="5"/>
  <c r="BH269" i="5"/>
  <c r="BG269" i="5"/>
  <c r="BF269" i="5"/>
  <c r="T269" i="5"/>
  <c r="R269" i="5"/>
  <c r="P269" i="5"/>
  <c r="BI266" i="5"/>
  <c r="BH266" i="5"/>
  <c r="BG266" i="5"/>
  <c r="BF266" i="5"/>
  <c r="T266" i="5"/>
  <c r="R266" i="5"/>
  <c r="P266" i="5"/>
  <c r="BI261" i="5"/>
  <c r="BH261" i="5"/>
  <c r="BG261" i="5"/>
  <c r="BF261" i="5"/>
  <c r="T261" i="5"/>
  <c r="R261" i="5"/>
  <c r="P261" i="5"/>
  <c r="BI257" i="5"/>
  <c r="BH257" i="5"/>
  <c r="BG257" i="5"/>
  <c r="BF257" i="5"/>
  <c r="T257" i="5"/>
  <c r="R257" i="5"/>
  <c r="P257" i="5"/>
  <c r="BI254" i="5"/>
  <c r="BH254" i="5"/>
  <c r="BG254" i="5"/>
  <c r="BF254" i="5"/>
  <c r="T254" i="5"/>
  <c r="R254" i="5"/>
  <c r="P254" i="5"/>
  <c r="BI251" i="5"/>
  <c r="BH251" i="5"/>
  <c r="BG251" i="5"/>
  <c r="BF251" i="5"/>
  <c r="T251" i="5"/>
  <c r="R251" i="5"/>
  <c r="P251" i="5"/>
  <c r="BI248" i="5"/>
  <c r="BH248" i="5"/>
  <c r="BG248" i="5"/>
  <c r="BF248" i="5"/>
  <c r="T248" i="5"/>
  <c r="R248" i="5"/>
  <c r="P248" i="5"/>
  <c r="BI239" i="5"/>
  <c r="BH239" i="5"/>
  <c r="BG239" i="5"/>
  <c r="BF239" i="5"/>
  <c r="T239" i="5"/>
  <c r="R239" i="5"/>
  <c r="P239" i="5"/>
  <c r="BI235" i="5"/>
  <c r="BH235" i="5"/>
  <c r="BG235" i="5"/>
  <c r="BF235" i="5"/>
  <c r="T235" i="5"/>
  <c r="R235" i="5"/>
  <c r="P235" i="5"/>
  <c r="BI230" i="5"/>
  <c r="BH230" i="5"/>
  <c r="BG230" i="5"/>
  <c r="BF230" i="5"/>
  <c r="T230" i="5"/>
  <c r="R230" i="5"/>
  <c r="P230" i="5"/>
  <c r="BI225" i="5"/>
  <c r="BH225" i="5"/>
  <c r="BG225" i="5"/>
  <c r="BF225" i="5"/>
  <c r="T225" i="5"/>
  <c r="R225" i="5"/>
  <c r="P225" i="5"/>
  <c r="BI220" i="5"/>
  <c r="BH220" i="5"/>
  <c r="BG220" i="5"/>
  <c r="BF220" i="5"/>
  <c r="T220" i="5"/>
  <c r="R220" i="5"/>
  <c r="P220" i="5"/>
  <c r="BI215" i="5"/>
  <c r="BH215" i="5"/>
  <c r="BG215" i="5"/>
  <c r="BF215" i="5"/>
  <c r="T215" i="5"/>
  <c r="R215" i="5"/>
  <c r="P215" i="5"/>
  <c r="BI210" i="5"/>
  <c r="BH210" i="5"/>
  <c r="BG210" i="5"/>
  <c r="BF210" i="5"/>
  <c r="T210" i="5"/>
  <c r="R210" i="5"/>
  <c r="P210" i="5"/>
  <c r="BI204" i="5"/>
  <c r="BH204" i="5"/>
  <c r="BG204" i="5"/>
  <c r="BF204" i="5"/>
  <c r="T204" i="5"/>
  <c r="R204" i="5"/>
  <c r="P204" i="5"/>
  <c r="BI199" i="5"/>
  <c r="BH199" i="5"/>
  <c r="BG199" i="5"/>
  <c r="BF199" i="5"/>
  <c r="T199" i="5"/>
  <c r="R199" i="5"/>
  <c r="P199" i="5"/>
  <c r="BI193" i="5"/>
  <c r="BH193" i="5"/>
  <c r="BG193" i="5"/>
  <c r="BF193" i="5"/>
  <c r="T193" i="5"/>
  <c r="R193" i="5"/>
  <c r="P193" i="5"/>
  <c r="BI186" i="5"/>
  <c r="BH186" i="5"/>
  <c r="BG186" i="5"/>
  <c r="BF186" i="5"/>
  <c r="T186" i="5"/>
  <c r="R186" i="5"/>
  <c r="P186" i="5"/>
  <c r="BI180" i="5"/>
  <c r="BH180" i="5"/>
  <c r="BG180" i="5"/>
  <c r="BF180" i="5"/>
  <c r="T180" i="5"/>
  <c r="R180" i="5"/>
  <c r="P180" i="5"/>
  <c r="BI174" i="5"/>
  <c r="BH174" i="5"/>
  <c r="BG174" i="5"/>
  <c r="BF174" i="5"/>
  <c r="T174" i="5"/>
  <c r="R174" i="5"/>
  <c r="P174" i="5"/>
  <c r="BI168" i="5"/>
  <c r="BH168" i="5"/>
  <c r="BG168" i="5"/>
  <c r="BF168" i="5"/>
  <c r="T168" i="5"/>
  <c r="R168" i="5"/>
  <c r="P168" i="5"/>
  <c r="BI163" i="5"/>
  <c r="BH163" i="5"/>
  <c r="BG163" i="5"/>
  <c r="BF163" i="5"/>
  <c r="T163" i="5"/>
  <c r="R163" i="5"/>
  <c r="P163" i="5"/>
  <c r="BI158" i="5"/>
  <c r="BH158" i="5"/>
  <c r="BG158" i="5"/>
  <c r="BF158" i="5"/>
  <c r="T158" i="5"/>
  <c r="R158" i="5"/>
  <c r="P158" i="5"/>
  <c r="BI152" i="5"/>
  <c r="BH152" i="5"/>
  <c r="BG152" i="5"/>
  <c r="BF152" i="5"/>
  <c r="T152" i="5"/>
  <c r="R152" i="5"/>
  <c r="P152" i="5"/>
  <c r="BI149" i="5"/>
  <c r="BH149" i="5"/>
  <c r="BG149" i="5"/>
  <c r="BF149" i="5"/>
  <c r="T149" i="5"/>
  <c r="R149" i="5"/>
  <c r="P149" i="5"/>
  <c r="BI144" i="5"/>
  <c r="BH144" i="5"/>
  <c r="BG144" i="5"/>
  <c r="BF144" i="5"/>
  <c r="T144" i="5"/>
  <c r="R144" i="5"/>
  <c r="P144" i="5"/>
  <c r="BI139" i="5"/>
  <c r="BH139" i="5"/>
  <c r="BG139" i="5"/>
  <c r="BF139" i="5"/>
  <c r="T139" i="5"/>
  <c r="R139" i="5"/>
  <c r="P139" i="5"/>
  <c r="BI134" i="5"/>
  <c r="BH134" i="5"/>
  <c r="BG134" i="5"/>
  <c r="BF134" i="5"/>
  <c r="T134" i="5"/>
  <c r="R134" i="5"/>
  <c r="P134" i="5"/>
  <c r="BI129" i="5"/>
  <c r="BH129" i="5"/>
  <c r="BG129" i="5"/>
  <c r="BF129" i="5"/>
  <c r="T129" i="5"/>
  <c r="R129" i="5"/>
  <c r="P129" i="5"/>
  <c r="BI124" i="5"/>
  <c r="BH124" i="5"/>
  <c r="BG124" i="5"/>
  <c r="BF124" i="5"/>
  <c r="T124" i="5"/>
  <c r="R124" i="5"/>
  <c r="P124" i="5"/>
  <c r="BI119" i="5"/>
  <c r="BH119" i="5"/>
  <c r="BG119" i="5"/>
  <c r="BF119" i="5"/>
  <c r="T119" i="5"/>
  <c r="R119" i="5"/>
  <c r="P119" i="5"/>
  <c r="BI114" i="5"/>
  <c r="BH114" i="5"/>
  <c r="BG114" i="5"/>
  <c r="BF114" i="5"/>
  <c r="T114" i="5"/>
  <c r="R114" i="5"/>
  <c r="P114" i="5"/>
  <c r="BI109" i="5"/>
  <c r="BH109" i="5"/>
  <c r="BG109" i="5"/>
  <c r="BF109" i="5"/>
  <c r="T109" i="5"/>
  <c r="R109" i="5"/>
  <c r="P109" i="5"/>
  <c r="BI104" i="5"/>
  <c r="BH104" i="5"/>
  <c r="BG104" i="5"/>
  <c r="BF104" i="5"/>
  <c r="T104" i="5"/>
  <c r="R104" i="5"/>
  <c r="P104" i="5"/>
  <c r="BI99" i="5"/>
  <c r="BH99" i="5"/>
  <c r="BG99" i="5"/>
  <c r="BF99" i="5"/>
  <c r="T99" i="5"/>
  <c r="R99" i="5"/>
  <c r="P99" i="5"/>
  <c r="BI94" i="5"/>
  <c r="BH94" i="5"/>
  <c r="BG94" i="5"/>
  <c r="BF94" i="5"/>
  <c r="T94" i="5"/>
  <c r="R94" i="5"/>
  <c r="P94" i="5"/>
  <c r="J88" i="5"/>
  <c r="J87" i="5"/>
  <c r="F87" i="5"/>
  <c r="F85" i="5"/>
  <c r="E83" i="5"/>
  <c r="J55" i="5"/>
  <c r="J54" i="5"/>
  <c r="F54" i="5"/>
  <c r="F52" i="5"/>
  <c r="E50" i="5"/>
  <c r="J18" i="5"/>
  <c r="E18" i="5"/>
  <c r="F88" i="5"/>
  <c r="J17" i="5"/>
  <c r="J12" i="5"/>
  <c r="J85" i="5"/>
  <c r="E7" i="5"/>
  <c r="E48" i="5"/>
  <c r="J37" i="4"/>
  <c r="J36" i="4"/>
  <c r="AY57" i="1" s="1"/>
  <c r="J35" i="4"/>
  <c r="AX57" i="1" s="1"/>
  <c r="BI199" i="4"/>
  <c r="BH199" i="4"/>
  <c r="BG199" i="4"/>
  <c r="BF199" i="4"/>
  <c r="T199" i="4"/>
  <c r="T198" i="4" s="1"/>
  <c r="T197" i="4" s="1"/>
  <c r="R199" i="4"/>
  <c r="R198" i="4" s="1"/>
  <c r="R197" i="4" s="1"/>
  <c r="P199" i="4"/>
  <c r="P198" i="4" s="1"/>
  <c r="P197" i="4" s="1"/>
  <c r="BI194" i="4"/>
  <c r="BH194" i="4"/>
  <c r="BG194" i="4"/>
  <c r="BF194" i="4"/>
  <c r="T194" i="4"/>
  <c r="R194" i="4"/>
  <c r="P194" i="4"/>
  <c r="BI183" i="4"/>
  <c r="BH183" i="4"/>
  <c r="BG183" i="4"/>
  <c r="BF183" i="4"/>
  <c r="T183" i="4"/>
  <c r="R183" i="4"/>
  <c r="P183" i="4"/>
  <c r="BI180" i="4"/>
  <c r="BH180" i="4"/>
  <c r="BG180" i="4"/>
  <c r="BF180" i="4"/>
  <c r="T180" i="4"/>
  <c r="R180" i="4"/>
  <c r="P180" i="4"/>
  <c r="BI169" i="4"/>
  <c r="BH169" i="4"/>
  <c r="BG169" i="4"/>
  <c r="BF169" i="4"/>
  <c r="T169" i="4"/>
  <c r="R169" i="4"/>
  <c r="P169" i="4"/>
  <c r="BI165" i="4"/>
  <c r="BH165" i="4"/>
  <c r="BG165" i="4"/>
  <c r="BF165" i="4"/>
  <c r="T165" i="4"/>
  <c r="R165" i="4"/>
  <c r="P165" i="4"/>
  <c r="BI162" i="4"/>
  <c r="BH162" i="4"/>
  <c r="BG162" i="4"/>
  <c r="BF162" i="4"/>
  <c r="T162" i="4"/>
  <c r="R162" i="4"/>
  <c r="P162" i="4"/>
  <c r="BI159" i="4"/>
  <c r="BH159" i="4"/>
  <c r="BG159" i="4"/>
  <c r="BF159" i="4"/>
  <c r="T159" i="4"/>
  <c r="R159" i="4"/>
  <c r="P159" i="4"/>
  <c r="BI156" i="4"/>
  <c r="BH156" i="4"/>
  <c r="BG156" i="4"/>
  <c r="BF156" i="4"/>
  <c r="T156" i="4"/>
  <c r="R156" i="4"/>
  <c r="P156" i="4"/>
  <c r="BI153" i="4"/>
  <c r="BH153" i="4"/>
  <c r="BG153" i="4"/>
  <c r="BF153" i="4"/>
  <c r="T153" i="4"/>
  <c r="R153" i="4"/>
  <c r="P153" i="4"/>
  <c r="BI150" i="4"/>
  <c r="BH150" i="4"/>
  <c r="BG150" i="4"/>
  <c r="BF150" i="4"/>
  <c r="T150" i="4"/>
  <c r="R150" i="4"/>
  <c r="P150" i="4"/>
  <c r="BI147" i="4"/>
  <c r="BH147" i="4"/>
  <c r="BG147" i="4"/>
  <c r="BF147" i="4"/>
  <c r="T147" i="4"/>
  <c r="R147" i="4"/>
  <c r="P147" i="4"/>
  <c r="BI144" i="4"/>
  <c r="BH144" i="4"/>
  <c r="BG144" i="4"/>
  <c r="BF144" i="4"/>
  <c r="T144" i="4"/>
  <c r="R144" i="4"/>
  <c r="P144" i="4"/>
  <c r="BI141" i="4"/>
  <c r="BH141" i="4"/>
  <c r="BG141" i="4"/>
  <c r="BF141" i="4"/>
  <c r="T141" i="4"/>
  <c r="R141" i="4"/>
  <c r="P141" i="4"/>
  <c r="BI138" i="4"/>
  <c r="BH138" i="4"/>
  <c r="BG138" i="4"/>
  <c r="BF138" i="4"/>
  <c r="T138" i="4"/>
  <c r="R138" i="4"/>
  <c r="P138" i="4"/>
  <c r="BI125" i="4"/>
  <c r="BH125" i="4"/>
  <c r="BG125" i="4"/>
  <c r="BF125" i="4"/>
  <c r="T125" i="4"/>
  <c r="R125" i="4"/>
  <c r="P125" i="4"/>
  <c r="BI118" i="4"/>
  <c r="BH118" i="4"/>
  <c r="BG118" i="4"/>
  <c r="BF118" i="4"/>
  <c r="T118" i="4"/>
  <c r="T117" i="4" s="1"/>
  <c r="R118" i="4"/>
  <c r="R117" i="4" s="1"/>
  <c r="P118" i="4"/>
  <c r="P117" i="4"/>
  <c r="BI114" i="4"/>
  <c r="BH114" i="4"/>
  <c r="BG114" i="4"/>
  <c r="BF114" i="4"/>
  <c r="T114" i="4"/>
  <c r="R114" i="4"/>
  <c r="P114" i="4"/>
  <c r="BI111" i="4"/>
  <c r="BH111" i="4"/>
  <c r="BG111" i="4"/>
  <c r="BF111" i="4"/>
  <c r="T111" i="4"/>
  <c r="R111" i="4"/>
  <c r="P111" i="4"/>
  <c r="BI108" i="4"/>
  <c r="BH108" i="4"/>
  <c r="BG108" i="4"/>
  <c r="BF108" i="4"/>
  <c r="T108" i="4"/>
  <c r="R108" i="4"/>
  <c r="P108" i="4"/>
  <c r="BI103" i="4"/>
  <c r="BH103" i="4"/>
  <c r="BG103" i="4"/>
  <c r="BF103" i="4"/>
  <c r="T103" i="4"/>
  <c r="R103" i="4"/>
  <c r="P103" i="4"/>
  <c r="BI98" i="4"/>
  <c r="BH98" i="4"/>
  <c r="BG98" i="4"/>
  <c r="BF98" i="4"/>
  <c r="T98" i="4"/>
  <c r="R98" i="4"/>
  <c r="P98" i="4"/>
  <c r="BI91" i="4"/>
  <c r="BH91" i="4"/>
  <c r="BG91" i="4"/>
  <c r="BF91" i="4"/>
  <c r="T91" i="4"/>
  <c r="T90" i="4"/>
  <c r="T89" i="4"/>
  <c r="R91" i="4"/>
  <c r="R90" i="4" s="1"/>
  <c r="R89" i="4" s="1"/>
  <c r="P91" i="4"/>
  <c r="P90" i="4"/>
  <c r="P89" i="4"/>
  <c r="J85" i="4"/>
  <c r="J84" i="4"/>
  <c r="F84" i="4"/>
  <c r="F82" i="4"/>
  <c r="E80" i="4"/>
  <c r="J55" i="4"/>
  <c r="J54" i="4"/>
  <c r="F54" i="4"/>
  <c r="F52" i="4"/>
  <c r="E50" i="4"/>
  <c r="J18" i="4"/>
  <c r="E18" i="4"/>
  <c r="F55" i="4" s="1"/>
  <c r="J17" i="4"/>
  <c r="J12" i="4"/>
  <c r="J52" i="4" s="1"/>
  <c r="E7" i="4"/>
  <c r="E78" i="4"/>
  <c r="J37" i="3"/>
  <c r="J36" i="3"/>
  <c r="AY56" i="1"/>
  <c r="J35" i="3"/>
  <c r="AX56" i="1"/>
  <c r="BI1115" i="3"/>
  <c r="BH1115" i="3"/>
  <c r="BG1115" i="3"/>
  <c r="BF1115" i="3"/>
  <c r="T1115" i="3"/>
  <c r="T1114" i="3"/>
  <c r="T1113" i="3"/>
  <c r="R1115" i="3"/>
  <c r="R1114" i="3" s="1"/>
  <c r="R1113" i="3" s="1"/>
  <c r="P1115" i="3"/>
  <c r="P1114" i="3"/>
  <c r="P1113" i="3"/>
  <c r="BI1109" i="3"/>
  <c r="BH1109" i="3"/>
  <c r="BG1109" i="3"/>
  <c r="BF1109" i="3"/>
  <c r="T1109" i="3"/>
  <c r="R1109" i="3"/>
  <c r="P1109" i="3"/>
  <c r="BI1106" i="3"/>
  <c r="BH1106" i="3"/>
  <c r="BG1106" i="3"/>
  <c r="BF1106" i="3"/>
  <c r="T1106" i="3"/>
  <c r="R1106" i="3"/>
  <c r="P1106" i="3"/>
  <c r="BI1095" i="3"/>
  <c r="BH1095" i="3"/>
  <c r="BG1095" i="3"/>
  <c r="BF1095" i="3"/>
  <c r="T1095" i="3"/>
  <c r="R1095" i="3"/>
  <c r="P1095" i="3"/>
  <c r="BI1091" i="3"/>
  <c r="BH1091" i="3"/>
  <c r="BG1091" i="3"/>
  <c r="BF1091" i="3"/>
  <c r="T1091" i="3"/>
  <c r="R1091" i="3"/>
  <c r="P1091" i="3"/>
  <c r="BI1088" i="3"/>
  <c r="BH1088" i="3"/>
  <c r="BG1088" i="3"/>
  <c r="BF1088" i="3"/>
  <c r="T1088" i="3"/>
  <c r="R1088" i="3"/>
  <c r="P1088" i="3"/>
  <c r="BI1085" i="3"/>
  <c r="BH1085" i="3"/>
  <c r="BG1085" i="3"/>
  <c r="BF1085" i="3"/>
  <c r="T1085" i="3"/>
  <c r="R1085" i="3"/>
  <c r="P1085" i="3"/>
  <c r="BI1080" i="3"/>
  <c r="BH1080" i="3"/>
  <c r="BG1080" i="3"/>
  <c r="BF1080" i="3"/>
  <c r="T1080" i="3"/>
  <c r="R1080" i="3"/>
  <c r="P1080" i="3"/>
  <c r="BI1070" i="3"/>
  <c r="BH1070" i="3"/>
  <c r="BG1070" i="3"/>
  <c r="BF1070" i="3"/>
  <c r="T1070" i="3"/>
  <c r="R1070" i="3"/>
  <c r="P1070" i="3"/>
  <c r="BI1066" i="3"/>
  <c r="BH1066" i="3"/>
  <c r="BG1066" i="3"/>
  <c r="BF1066" i="3"/>
  <c r="T1066" i="3"/>
  <c r="R1066" i="3"/>
  <c r="P1066" i="3"/>
  <c r="BI1063" i="3"/>
  <c r="BH1063" i="3"/>
  <c r="BG1063" i="3"/>
  <c r="BF1063" i="3"/>
  <c r="T1063" i="3"/>
  <c r="R1063" i="3"/>
  <c r="P1063" i="3"/>
  <c r="BI1057" i="3"/>
  <c r="BH1057" i="3"/>
  <c r="BG1057" i="3"/>
  <c r="BF1057" i="3"/>
  <c r="T1057" i="3"/>
  <c r="R1057" i="3"/>
  <c r="P1057" i="3"/>
  <c r="BI1053" i="3"/>
  <c r="BH1053" i="3"/>
  <c r="BG1053" i="3"/>
  <c r="BF1053" i="3"/>
  <c r="T1053" i="3"/>
  <c r="R1053" i="3"/>
  <c r="P1053" i="3"/>
  <c r="BI1048" i="3"/>
  <c r="BH1048" i="3"/>
  <c r="BG1048" i="3"/>
  <c r="BF1048" i="3"/>
  <c r="T1048" i="3"/>
  <c r="R1048" i="3"/>
  <c r="P1048" i="3"/>
  <c r="BI1044" i="3"/>
  <c r="BH1044" i="3"/>
  <c r="BG1044" i="3"/>
  <c r="BF1044" i="3"/>
  <c r="T1044" i="3"/>
  <c r="R1044" i="3"/>
  <c r="P1044" i="3"/>
  <c r="BI1037" i="3"/>
  <c r="BH1037" i="3"/>
  <c r="BG1037" i="3"/>
  <c r="BF1037" i="3"/>
  <c r="T1037" i="3"/>
  <c r="R1037" i="3"/>
  <c r="P1037" i="3"/>
  <c r="BI1034" i="3"/>
  <c r="BH1034" i="3"/>
  <c r="BG1034" i="3"/>
  <c r="BF1034" i="3"/>
  <c r="T1034" i="3"/>
  <c r="R1034" i="3"/>
  <c r="P1034" i="3"/>
  <c r="BI1030" i="3"/>
  <c r="BH1030" i="3"/>
  <c r="BG1030" i="3"/>
  <c r="BF1030" i="3"/>
  <c r="T1030" i="3"/>
  <c r="R1030" i="3"/>
  <c r="P1030" i="3"/>
  <c r="BI1022" i="3"/>
  <c r="BH1022" i="3"/>
  <c r="BG1022" i="3"/>
  <c r="BF1022" i="3"/>
  <c r="T1022" i="3"/>
  <c r="R1022" i="3"/>
  <c r="P1022" i="3"/>
  <c r="BI1019" i="3"/>
  <c r="BH1019" i="3"/>
  <c r="BG1019" i="3"/>
  <c r="BF1019" i="3"/>
  <c r="T1019" i="3"/>
  <c r="R1019" i="3"/>
  <c r="P1019" i="3"/>
  <c r="BI1012" i="3"/>
  <c r="BH1012" i="3"/>
  <c r="BG1012" i="3"/>
  <c r="BF1012" i="3"/>
  <c r="T1012" i="3"/>
  <c r="R1012" i="3"/>
  <c r="P1012" i="3"/>
  <c r="BI1008" i="3"/>
  <c r="BH1008" i="3"/>
  <c r="BG1008" i="3"/>
  <c r="BF1008" i="3"/>
  <c r="T1008" i="3"/>
  <c r="R1008" i="3"/>
  <c r="P1008" i="3"/>
  <c r="BI1003" i="3"/>
  <c r="BH1003" i="3"/>
  <c r="BG1003" i="3"/>
  <c r="BF1003" i="3"/>
  <c r="T1003" i="3"/>
  <c r="R1003" i="3"/>
  <c r="P1003" i="3"/>
  <c r="BI999" i="3"/>
  <c r="BH999" i="3"/>
  <c r="BG999" i="3"/>
  <c r="BF999" i="3"/>
  <c r="T999" i="3"/>
  <c r="R999" i="3"/>
  <c r="P999" i="3"/>
  <c r="BI996" i="3"/>
  <c r="BH996" i="3"/>
  <c r="BG996" i="3"/>
  <c r="BF996" i="3"/>
  <c r="T996" i="3"/>
  <c r="R996" i="3"/>
  <c r="P996" i="3"/>
  <c r="BI990" i="3"/>
  <c r="BH990" i="3"/>
  <c r="BG990" i="3"/>
  <c r="BF990" i="3"/>
  <c r="T990" i="3"/>
  <c r="R990" i="3"/>
  <c r="P990" i="3"/>
  <c r="BI986" i="3"/>
  <c r="BH986" i="3"/>
  <c r="BG986" i="3"/>
  <c r="BF986" i="3"/>
  <c r="T986" i="3"/>
  <c r="R986" i="3"/>
  <c r="P986" i="3"/>
  <c r="BI983" i="3"/>
  <c r="BH983" i="3"/>
  <c r="BG983" i="3"/>
  <c r="BF983" i="3"/>
  <c r="T983" i="3"/>
  <c r="R983" i="3"/>
  <c r="P983" i="3"/>
  <c r="BI980" i="3"/>
  <c r="BH980" i="3"/>
  <c r="BG980" i="3"/>
  <c r="BF980" i="3"/>
  <c r="T980" i="3"/>
  <c r="R980" i="3"/>
  <c r="P980" i="3"/>
  <c r="BI975" i="3"/>
  <c r="BH975" i="3"/>
  <c r="BG975" i="3"/>
  <c r="BF975" i="3"/>
  <c r="T975" i="3"/>
  <c r="R975" i="3"/>
  <c r="P975" i="3"/>
  <c r="BI970" i="3"/>
  <c r="BH970" i="3"/>
  <c r="BG970" i="3"/>
  <c r="BF970" i="3"/>
  <c r="T970" i="3"/>
  <c r="R970" i="3"/>
  <c r="P970" i="3"/>
  <c r="BI967" i="3"/>
  <c r="BH967" i="3"/>
  <c r="BG967" i="3"/>
  <c r="BF967" i="3"/>
  <c r="T967" i="3"/>
  <c r="R967" i="3"/>
  <c r="P967" i="3"/>
  <c r="BI964" i="3"/>
  <c r="BH964" i="3"/>
  <c r="BG964" i="3"/>
  <c r="BF964" i="3"/>
  <c r="T964" i="3"/>
  <c r="R964" i="3"/>
  <c r="P964" i="3"/>
  <c r="BI958" i="3"/>
  <c r="BH958" i="3"/>
  <c r="BG958" i="3"/>
  <c r="BF958" i="3"/>
  <c r="T958" i="3"/>
  <c r="R958" i="3"/>
  <c r="P958" i="3"/>
  <c r="BI954" i="3"/>
  <c r="BH954" i="3"/>
  <c r="BG954" i="3"/>
  <c r="BF954" i="3"/>
  <c r="T954" i="3"/>
  <c r="R954" i="3"/>
  <c r="P954" i="3"/>
  <c r="BI949" i="3"/>
  <c r="BH949" i="3"/>
  <c r="BG949" i="3"/>
  <c r="BF949" i="3"/>
  <c r="T949" i="3"/>
  <c r="R949" i="3"/>
  <c r="P949" i="3"/>
  <c r="BI943" i="3"/>
  <c r="BH943" i="3"/>
  <c r="BG943" i="3"/>
  <c r="BF943" i="3"/>
  <c r="T943" i="3"/>
  <c r="R943" i="3"/>
  <c r="P943" i="3"/>
  <c r="BI939" i="3"/>
  <c r="BH939" i="3"/>
  <c r="BG939" i="3"/>
  <c r="BF939" i="3"/>
  <c r="T939" i="3"/>
  <c r="R939" i="3"/>
  <c r="P939" i="3"/>
  <c r="BI937" i="3"/>
  <c r="BH937" i="3"/>
  <c r="BG937" i="3"/>
  <c r="BF937" i="3"/>
  <c r="T937" i="3"/>
  <c r="R937" i="3"/>
  <c r="P937" i="3"/>
  <c r="BI935" i="3"/>
  <c r="BH935" i="3"/>
  <c r="BG935" i="3"/>
  <c r="BF935" i="3"/>
  <c r="T935" i="3"/>
  <c r="R935" i="3"/>
  <c r="P935" i="3"/>
  <c r="BI932" i="3"/>
  <c r="BH932" i="3"/>
  <c r="BG932" i="3"/>
  <c r="BF932" i="3"/>
  <c r="T932" i="3"/>
  <c r="R932" i="3"/>
  <c r="P932" i="3"/>
  <c r="BI930" i="3"/>
  <c r="BH930" i="3"/>
  <c r="BG930" i="3"/>
  <c r="BF930" i="3"/>
  <c r="T930" i="3"/>
  <c r="R930" i="3"/>
  <c r="P930" i="3"/>
  <c r="BI928" i="3"/>
  <c r="BH928" i="3"/>
  <c r="BG928" i="3"/>
  <c r="BF928" i="3"/>
  <c r="T928" i="3"/>
  <c r="R928" i="3"/>
  <c r="P928" i="3"/>
  <c r="BI925" i="3"/>
  <c r="BH925" i="3"/>
  <c r="BG925" i="3"/>
  <c r="BF925" i="3"/>
  <c r="T925" i="3"/>
  <c r="R925" i="3"/>
  <c r="P925" i="3"/>
  <c r="BI923" i="3"/>
  <c r="BH923" i="3"/>
  <c r="BG923" i="3"/>
  <c r="BF923" i="3"/>
  <c r="T923" i="3"/>
  <c r="R923" i="3"/>
  <c r="P923" i="3"/>
  <c r="BI921" i="3"/>
  <c r="BH921" i="3"/>
  <c r="BG921" i="3"/>
  <c r="BF921" i="3"/>
  <c r="T921" i="3"/>
  <c r="R921" i="3"/>
  <c r="P921" i="3"/>
  <c r="BI918" i="3"/>
  <c r="BH918" i="3"/>
  <c r="BG918" i="3"/>
  <c r="BF918" i="3"/>
  <c r="T918" i="3"/>
  <c r="R918" i="3"/>
  <c r="P918" i="3"/>
  <c r="BI913" i="3"/>
  <c r="BH913" i="3"/>
  <c r="BG913" i="3"/>
  <c r="BF913" i="3"/>
  <c r="T913" i="3"/>
  <c r="R913" i="3"/>
  <c r="P913" i="3"/>
  <c r="BI910" i="3"/>
  <c r="BH910" i="3"/>
  <c r="BG910" i="3"/>
  <c r="BF910" i="3"/>
  <c r="T910" i="3"/>
  <c r="R910" i="3"/>
  <c r="P910" i="3"/>
  <c r="BI906" i="3"/>
  <c r="BH906" i="3"/>
  <c r="BG906" i="3"/>
  <c r="BF906" i="3"/>
  <c r="T906" i="3"/>
  <c r="R906" i="3"/>
  <c r="P906" i="3"/>
  <c r="BI898" i="3"/>
  <c r="BH898" i="3"/>
  <c r="BG898" i="3"/>
  <c r="BF898" i="3"/>
  <c r="T898" i="3"/>
  <c r="R898" i="3"/>
  <c r="P898" i="3"/>
  <c r="BI894" i="3"/>
  <c r="BH894" i="3"/>
  <c r="BG894" i="3"/>
  <c r="BF894" i="3"/>
  <c r="T894" i="3"/>
  <c r="R894" i="3"/>
  <c r="P894" i="3"/>
  <c r="BI891" i="3"/>
  <c r="BH891" i="3"/>
  <c r="BG891" i="3"/>
  <c r="BF891" i="3"/>
  <c r="T891" i="3"/>
  <c r="R891" i="3"/>
  <c r="P891" i="3"/>
  <c r="BI889" i="3"/>
  <c r="BH889" i="3"/>
  <c r="BG889" i="3"/>
  <c r="BF889" i="3"/>
  <c r="T889" i="3"/>
  <c r="R889" i="3"/>
  <c r="P889" i="3"/>
  <c r="BI887" i="3"/>
  <c r="BH887" i="3"/>
  <c r="BG887" i="3"/>
  <c r="BF887" i="3"/>
  <c r="T887" i="3"/>
  <c r="R887" i="3"/>
  <c r="P887" i="3"/>
  <c r="BI882" i="3"/>
  <c r="BH882" i="3"/>
  <c r="BG882" i="3"/>
  <c r="BF882" i="3"/>
  <c r="T882" i="3"/>
  <c r="R882" i="3"/>
  <c r="P882" i="3"/>
  <c r="BI879" i="3"/>
  <c r="BH879" i="3"/>
  <c r="BG879" i="3"/>
  <c r="BF879" i="3"/>
  <c r="T879" i="3"/>
  <c r="R879" i="3"/>
  <c r="P879" i="3"/>
  <c r="BI874" i="3"/>
  <c r="BH874" i="3"/>
  <c r="BG874" i="3"/>
  <c r="BF874" i="3"/>
  <c r="T874" i="3"/>
  <c r="R874" i="3"/>
  <c r="P874" i="3"/>
  <c r="BI869" i="3"/>
  <c r="BH869" i="3"/>
  <c r="BG869" i="3"/>
  <c r="BF869" i="3"/>
  <c r="T869" i="3"/>
  <c r="R869" i="3"/>
  <c r="P869" i="3"/>
  <c r="BI864" i="3"/>
  <c r="BH864" i="3"/>
  <c r="BG864" i="3"/>
  <c r="BF864" i="3"/>
  <c r="T864" i="3"/>
  <c r="R864" i="3"/>
  <c r="P864" i="3"/>
  <c r="BI858" i="3"/>
  <c r="BH858" i="3"/>
  <c r="BG858" i="3"/>
  <c r="BF858" i="3"/>
  <c r="T858" i="3"/>
  <c r="R858" i="3"/>
  <c r="P858" i="3"/>
  <c r="BI853" i="3"/>
  <c r="BH853" i="3"/>
  <c r="BG853" i="3"/>
  <c r="BF853" i="3"/>
  <c r="T853" i="3"/>
  <c r="R853" i="3"/>
  <c r="P853" i="3"/>
  <c r="BI848" i="3"/>
  <c r="BH848" i="3"/>
  <c r="BG848" i="3"/>
  <c r="BF848" i="3"/>
  <c r="T848" i="3"/>
  <c r="R848" i="3"/>
  <c r="P848" i="3"/>
  <c r="BI843" i="3"/>
  <c r="BH843" i="3"/>
  <c r="BG843" i="3"/>
  <c r="BF843" i="3"/>
  <c r="T843" i="3"/>
  <c r="R843" i="3"/>
  <c r="P843" i="3"/>
  <c r="BI838" i="3"/>
  <c r="BH838" i="3"/>
  <c r="BG838" i="3"/>
  <c r="BF838" i="3"/>
  <c r="T838" i="3"/>
  <c r="R838" i="3"/>
  <c r="P838" i="3"/>
  <c r="BI833" i="3"/>
  <c r="BH833" i="3"/>
  <c r="BG833" i="3"/>
  <c r="BF833" i="3"/>
  <c r="T833" i="3"/>
  <c r="R833" i="3"/>
  <c r="P833" i="3"/>
  <c r="BI828" i="3"/>
  <c r="BH828" i="3"/>
  <c r="BG828" i="3"/>
  <c r="BF828" i="3"/>
  <c r="T828" i="3"/>
  <c r="R828" i="3"/>
  <c r="P828" i="3"/>
  <c r="BI823" i="3"/>
  <c r="BH823" i="3"/>
  <c r="BG823" i="3"/>
  <c r="BF823" i="3"/>
  <c r="T823" i="3"/>
  <c r="R823" i="3"/>
  <c r="P823" i="3"/>
  <c r="BI818" i="3"/>
  <c r="BH818" i="3"/>
  <c r="BG818" i="3"/>
  <c r="BF818" i="3"/>
  <c r="T818" i="3"/>
  <c r="R818" i="3"/>
  <c r="P818" i="3"/>
  <c r="BI815" i="3"/>
  <c r="BH815" i="3"/>
  <c r="BG815" i="3"/>
  <c r="BF815" i="3"/>
  <c r="T815" i="3"/>
  <c r="R815" i="3"/>
  <c r="P815" i="3"/>
  <c r="BI810" i="3"/>
  <c r="BH810" i="3"/>
  <c r="BG810" i="3"/>
  <c r="BF810" i="3"/>
  <c r="T810" i="3"/>
  <c r="R810" i="3"/>
  <c r="P810" i="3"/>
  <c r="BI805" i="3"/>
  <c r="BH805" i="3"/>
  <c r="BG805" i="3"/>
  <c r="BF805" i="3"/>
  <c r="T805" i="3"/>
  <c r="R805" i="3"/>
  <c r="P805" i="3"/>
  <c r="BI801" i="3"/>
  <c r="BH801" i="3"/>
  <c r="BG801" i="3"/>
  <c r="BF801" i="3"/>
  <c r="T801" i="3"/>
  <c r="R801" i="3"/>
  <c r="P801" i="3"/>
  <c r="BI796" i="3"/>
  <c r="BH796" i="3"/>
  <c r="BG796" i="3"/>
  <c r="BF796" i="3"/>
  <c r="T796" i="3"/>
  <c r="R796" i="3"/>
  <c r="P796" i="3"/>
  <c r="BI790" i="3"/>
  <c r="BH790" i="3"/>
  <c r="BG790" i="3"/>
  <c r="BF790" i="3"/>
  <c r="T790" i="3"/>
  <c r="R790" i="3"/>
  <c r="P790" i="3"/>
  <c r="BI783" i="3"/>
  <c r="BH783" i="3"/>
  <c r="BG783" i="3"/>
  <c r="BF783" i="3"/>
  <c r="T783" i="3"/>
  <c r="R783" i="3"/>
  <c r="P783" i="3"/>
  <c r="BI775" i="3"/>
  <c r="BH775" i="3"/>
  <c r="BG775" i="3"/>
  <c r="BF775" i="3"/>
  <c r="T775" i="3"/>
  <c r="R775" i="3"/>
  <c r="P775" i="3"/>
  <c r="BI771" i="3"/>
  <c r="BH771" i="3"/>
  <c r="BG771" i="3"/>
  <c r="BF771" i="3"/>
  <c r="T771" i="3"/>
  <c r="R771" i="3"/>
  <c r="P771" i="3"/>
  <c r="BI766" i="3"/>
  <c r="BH766" i="3"/>
  <c r="BG766" i="3"/>
  <c r="BF766" i="3"/>
  <c r="T766" i="3"/>
  <c r="R766" i="3"/>
  <c r="P766" i="3"/>
  <c r="BI762" i="3"/>
  <c r="BH762" i="3"/>
  <c r="BG762" i="3"/>
  <c r="BF762" i="3"/>
  <c r="T762" i="3"/>
  <c r="R762" i="3"/>
  <c r="P762" i="3"/>
  <c r="BI757" i="3"/>
  <c r="BH757" i="3"/>
  <c r="BG757" i="3"/>
  <c r="BF757" i="3"/>
  <c r="T757" i="3"/>
  <c r="R757" i="3"/>
  <c r="P757" i="3"/>
  <c r="BI752" i="3"/>
  <c r="BH752" i="3"/>
  <c r="BG752" i="3"/>
  <c r="BF752" i="3"/>
  <c r="T752" i="3"/>
  <c r="R752" i="3"/>
  <c r="P752" i="3"/>
  <c r="BI747" i="3"/>
  <c r="BH747" i="3"/>
  <c r="BG747" i="3"/>
  <c r="BF747" i="3"/>
  <c r="T747" i="3"/>
  <c r="R747" i="3"/>
  <c r="P747" i="3"/>
  <c r="BI742" i="3"/>
  <c r="BH742" i="3"/>
  <c r="BG742" i="3"/>
  <c r="BF742" i="3"/>
  <c r="T742" i="3"/>
  <c r="R742" i="3"/>
  <c r="P742" i="3"/>
  <c r="BI737" i="3"/>
  <c r="BH737" i="3"/>
  <c r="BG737" i="3"/>
  <c r="BF737" i="3"/>
  <c r="T737" i="3"/>
  <c r="R737" i="3"/>
  <c r="P737" i="3"/>
  <c r="BI732" i="3"/>
  <c r="BH732" i="3"/>
  <c r="BG732" i="3"/>
  <c r="BF732" i="3"/>
  <c r="T732" i="3"/>
  <c r="R732" i="3"/>
  <c r="P732" i="3"/>
  <c r="BI727" i="3"/>
  <c r="BH727" i="3"/>
  <c r="BG727" i="3"/>
  <c r="BF727" i="3"/>
  <c r="T727" i="3"/>
  <c r="R727" i="3"/>
  <c r="P727" i="3"/>
  <c r="BI724" i="3"/>
  <c r="BH724" i="3"/>
  <c r="BG724" i="3"/>
  <c r="BF724" i="3"/>
  <c r="T724" i="3"/>
  <c r="R724" i="3"/>
  <c r="P724" i="3"/>
  <c r="BI718" i="3"/>
  <c r="BH718" i="3"/>
  <c r="BG718" i="3"/>
  <c r="BF718" i="3"/>
  <c r="T718" i="3"/>
  <c r="R718" i="3"/>
  <c r="P718" i="3"/>
  <c r="BI712" i="3"/>
  <c r="BH712" i="3"/>
  <c r="BG712" i="3"/>
  <c r="BF712" i="3"/>
  <c r="T712" i="3"/>
  <c r="R712" i="3"/>
  <c r="P712" i="3"/>
  <c r="BI707" i="3"/>
  <c r="BH707" i="3"/>
  <c r="BG707" i="3"/>
  <c r="BF707" i="3"/>
  <c r="T707" i="3"/>
  <c r="R707" i="3"/>
  <c r="P707" i="3"/>
  <c r="BI702" i="3"/>
  <c r="BH702" i="3"/>
  <c r="BG702" i="3"/>
  <c r="BF702" i="3"/>
  <c r="T702" i="3"/>
  <c r="R702" i="3"/>
  <c r="P702" i="3"/>
  <c r="BI696" i="3"/>
  <c r="BH696" i="3"/>
  <c r="BG696" i="3"/>
  <c r="BF696" i="3"/>
  <c r="T696" i="3"/>
  <c r="T695" i="3" s="1"/>
  <c r="R696" i="3"/>
  <c r="R695" i="3"/>
  <c r="P696" i="3"/>
  <c r="P695" i="3" s="1"/>
  <c r="BI692" i="3"/>
  <c r="BH692" i="3"/>
  <c r="BG692" i="3"/>
  <c r="BF692" i="3"/>
  <c r="T692" i="3"/>
  <c r="R692" i="3"/>
  <c r="P692" i="3"/>
  <c r="BI689" i="3"/>
  <c r="BH689" i="3"/>
  <c r="BG689" i="3"/>
  <c r="BF689" i="3"/>
  <c r="T689" i="3"/>
  <c r="R689" i="3"/>
  <c r="P689" i="3"/>
  <c r="BI686" i="3"/>
  <c r="BH686" i="3"/>
  <c r="BG686" i="3"/>
  <c r="BF686" i="3"/>
  <c r="T686" i="3"/>
  <c r="R686" i="3"/>
  <c r="P686" i="3"/>
  <c r="BI682" i="3"/>
  <c r="BH682" i="3"/>
  <c r="BG682" i="3"/>
  <c r="BF682" i="3"/>
  <c r="T682" i="3"/>
  <c r="R682" i="3"/>
  <c r="P682" i="3"/>
  <c r="BI678" i="3"/>
  <c r="BH678" i="3"/>
  <c r="BG678" i="3"/>
  <c r="BF678" i="3"/>
  <c r="T678" i="3"/>
  <c r="R678" i="3"/>
  <c r="P678" i="3"/>
  <c r="BI672" i="3"/>
  <c r="BH672" i="3"/>
  <c r="BG672" i="3"/>
  <c r="BF672" i="3"/>
  <c r="T672" i="3"/>
  <c r="R672" i="3"/>
  <c r="P672" i="3"/>
  <c r="BI668" i="3"/>
  <c r="BH668" i="3"/>
  <c r="BG668" i="3"/>
  <c r="BF668" i="3"/>
  <c r="T668" i="3"/>
  <c r="R668" i="3"/>
  <c r="P668" i="3"/>
  <c r="BI665" i="3"/>
  <c r="BH665" i="3"/>
  <c r="BG665" i="3"/>
  <c r="BF665" i="3"/>
  <c r="T665" i="3"/>
  <c r="R665" i="3"/>
  <c r="P665" i="3"/>
  <c r="BI661" i="3"/>
  <c r="BH661" i="3"/>
  <c r="BG661" i="3"/>
  <c r="BF661" i="3"/>
  <c r="T661" i="3"/>
  <c r="R661" i="3"/>
  <c r="P661" i="3"/>
  <c r="BI656" i="3"/>
  <c r="BH656" i="3"/>
  <c r="BG656" i="3"/>
  <c r="BF656" i="3"/>
  <c r="T656" i="3"/>
  <c r="R656" i="3"/>
  <c r="P656" i="3"/>
  <c r="BI653" i="3"/>
  <c r="BH653" i="3"/>
  <c r="BG653" i="3"/>
  <c r="BF653" i="3"/>
  <c r="T653" i="3"/>
  <c r="R653" i="3"/>
  <c r="P653" i="3"/>
  <c r="BI650" i="3"/>
  <c r="BH650" i="3"/>
  <c r="BG650" i="3"/>
  <c r="BF650" i="3"/>
  <c r="T650" i="3"/>
  <c r="R650" i="3"/>
  <c r="P650" i="3"/>
  <c r="BI644" i="3"/>
  <c r="BH644" i="3"/>
  <c r="BG644" i="3"/>
  <c r="BF644" i="3"/>
  <c r="T644" i="3"/>
  <c r="R644" i="3"/>
  <c r="P644" i="3"/>
  <c r="BI640" i="3"/>
  <c r="BH640" i="3"/>
  <c r="BG640" i="3"/>
  <c r="BF640" i="3"/>
  <c r="T640" i="3"/>
  <c r="R640" i="3"/>
  <c r="P640" i="3"/>
  <c r="BI637" i="3"/>
  <c r="BH637" i="3"/>
  <c r="BG637" i="3"/>
  <c r="BF637" i="3"/>
  <c r="T637" i="3"/>
  <c r="R637" i="3"/>
  <c r="P637" i="3"/>
  <c r="BI631" i="3"/>
  <c r="BH631" i="3"/>
  <c r="BG631" i="3"/>
  <c r="BF631" i="3"/>
  <c r="T631" i="3"/>
  <c r="R631" i="3"/>
  <c r="P631" i="3"/>
  <c r="BI626" i="3"/>
  <c r="BH626" i="3"/>
  <c r="BG626" i="3"/>
  <c r="BF626" i="3"/>
  <c r="T626" i="3"/>
  <c r="R626" i="3"/>
  <c r="P626" i="3"/>
  <c r="BI622" i="3"/>
  <c r="BH622" i="3"/>
  <c r="BG622" i="3"/>
  <c r="BF622" i="3"/>
  <c r="T622" i="3"/>
  <c r="R622" i="3"/>
  <c r="P622" i="3"/>
  <c r="BI618" i="3"/>
  <c r="BH618" i="3"/>
  <c r="BG618" i="3"/>
  <c r="BF618" i="3"/>
  <c r="T618" i="3"/>
  <c r="R618" i="3"/>
  <c r="P618" i="3"/>
  <c r="BI613" i="3"/>
  <c r="BH613" i="3"/>
  <c r="BG613" i="3"/>
  <c r="BF613" i="3"/>
  <c r="T613" i="3"/>
  <c r="R613" i="3"/>
  <c r="P613" i="3"/>
  <c r="BI608" i="3"/>
  <c r="BH608" i="3"/>
  <c r="BG608" i="3"/>
  <c r="BF608" i="3"/>
  <c r="T608" i="3"/>
  <c r="R608" i="3"/>
  <c r="P608" i="3"/>
  <c r="BI603" i="3"/>
  <c r="BH603" i="3"/>
  <c r="BG603" i="3"/>
  <c r="BF603" i="3"/>
  <c r="T603" i="3"/>
  <c r="R603" i="3"/>
  <c r="P603" i="3"/>
  <c r="BI598" i="3"/>
  <c r="BH598" i="3"/>
  <c r="BG598" i="3"/>
  <c r="BF598" i="3"/>
  <c r="T598" i="3"/>
  <c r="R598" i="3"/>
  <c r="P598" i="3"/>
  <c r="BI593" i="3"/>
  <c r="BH593" i="3"/>
  <c r="BG593" i="3"/>
  <c r="BF593" i="3"/>
  <c r="T593" i="3"/>
  <c r="R593" i="3"/>
  <c r="P593" i="3"/>
  <c r="BI588" i="3"/>
  <c r="BH588" i="3"/>
  <c r="BG588" i="3"/>
  <c r="BF588" i="3"/>
  <c r="T588" i="3"/>
  <c r="R588" i="3"/>
  <c r="P588" i="3"/>
  <c r="BI583" i="3"/>
  <c r="BH583" i="3"/>
  <c r="BG583" i="3"/>
  <c r="BF583" i="3"/>
  <c r="T583" i="3"/>
  <c r="R583" i="3"/>
  <c r="P583" i="3"/>
  <c r="BI578" i="3"/>
  <c r="BH578" i="3"/>
  <c r="BG578" i="3"/>
  <c r="BF578" i="3"/>
  <c r="T578" i="3"/>
  <c r="T577" i="3" s="1"/>
  <c r="R578" i="3"/>
  <c r="R577" i="3"/>
  <c r="P578" i="3"/>
  <c r="P577" i="3" s="1"/>
  <c r="BI574" i="3"/>
  <c r="BH574" i="3"/>
  <c r="BG574" i="3"/>
  <c r="BF574" i="3"/>
  <c r="T574" i="3"/>
  <c r="R574" i="3"/>
  <c r="P574" i="3"/>
  <c r="BI569" i="3"/>
  <c r="BH569" i="3"/>
  <c r="BG569" i="3"/>
  <c r="BF569" i="3"/>
  <c r="T569" i="3"/>
  <c r="R569" i="3"/>
  <c r="P569" i="3"/>
  <c r="BI566" i="3"/>
  <c r="BH566" i="3"/>
  <c r="BG566" i="3"/>
  <c r="BF566" i="3"/>
  <c r="T566" i="3"/>
  <c r="R566" i="3"/>
  <c r="P566" i="3"/>
  <c r="BI563" i="3"/>
  <c r="BH563" i="3"/>
  <c r="BG563" i="3"/>
  <c r="BF563" i="3"/>
  <c r="T563" i="3"/>
  <c r="R563" i="3"/>
  <c r="P563" i="3"/>
  <c r="BI557" i="3"/>
  <c r="BH557" i="3"/>
  <c r="BG557" i="3"/>
  <c r="BF557" i="3"/>
  <c r="T557" i="3"/>
  <c r="R557" i="3"/>
  <c r="P557" i="3"/>
  <c r="BI548" i="3"/>
  <c r="BH548" i="3"/>
  <c r="BG548" i="3"/>
  <c r="BF548" i="3"/>
  <c r="T548" i="3"/>
  <c r="R548" i="3"/>
  <c r="P548" i="3"/>
  <c r="BI545" i="3"/>
  <c r="BH545" i="3"/>
  <c r="BG545" i="3"/>
  <c r="BF545" i="3"/>
  <c r="T545" i="3"/>
  <c r="R545" i="3"/>
  <c r="P545" i="3"/>
  <c r="BI542" i="3"/>
  <c r="BH542" i="3"/>
  <c r="BG542" i="3"/>
  <c r="BF542" i="3"/>
  <c r="T542" i="3"/>
  <c r="R542" i="3"/>
  <c r="P542" i="3"/>
  <c r="BI537" i="3"/>
  <c r="BH537" i="3"/>
  <c r="BG537" i="3"/>
  <c r="BF537" i="3"/>
  <c r="T537" i="3"/>
  <c r="R537" i="3"/>
  <c r="P537" i="3"/>
  <c r="BI535" i="3"/>
  <c r="BH535" i="3"/>
  <c r="BG535" i="3"/>
  <c r="BF535" i="3"/>
  <c r="T535" i="3"/>
  <c r="R535" i="3"/>
  <c r="P535" i="3"/>
  <c r="BI530" i="3"/>
  <c r="BH530" i="3"/>
  <c r="BG530" i="3"/>
  <c r="BF530" i="3"/>
  <c r="T530" i="3"/>
  <c r="R530" i="3"/>
  <c r="P530" i="3"/>
  <c r="BI523" i="3"/>
  <c r="BH523" i="3"/>
  <c r="BG523" i="3"/>
  <c r="BF523" i="3"/>
  <c r="T523" i="3"/>
  <c r="R523" i="3"/>
  <c r="P523" i="3"/>
  <c r="BI517" i="3"/>
  <c r="BH517" i="3"/>
  <c r="BG517" i="3"/>
  <c r="BF517" i="3"/>
  <c r="T517" i="3"/>
  <c r="R517" i="3"/>
  <c r="P517" i="3"/>
  <c r="BI511" i="3"/>
  <c r="BH511" i="3"/>
  <c r="BG511" i="3"/>
  <c r="BF511" i="3"/>
  <c r="T511" i="3"/>
  <c r="R511" i="3"/>
  <c r="P511" i="3"/>
  <c r="BI505" i="3"/>
  <c r="BH505" i="3"/>
  <c r="BG505" i="3"/>
  <c r="BF505" i="3"/>
  <c r="T505" i="3"/>
  <c r="R505" i="3"/>
  <c r="P505" i="3"/>
  <c r="BI500" i="3"/>
  <c r="BH500" i="3"/>
  <c r="BG500" i="3"/>
  <c r="BF500" i="3"/>
  <c r="T500" i="3"/>
  <c r="R500" i="3"/>
  <c r="P500" i="3"/>
  <c r="BI494" i="3"/>
  <c r="BH494" i="3"/>
  <c r="BG494" i="3"/>
  <c r="BF494" i="3"/>
  <c r="T494" i="3"/>
  <c r="R494" i="3"/>
  <c r="P494" i="3"/>
  <c r="BI490" i="3"/>
  <c r="BH490" i="3"/>
  <c r="BG490" i="3"/>
  <c r="BF490" i="3"/>
  <c r="T490" i="3"/>
  <c r="R490" i="3"/>
  <c r="P490" i="3"/>
  <c r="BI485" i="3"/>
  <c r="BH485" i="3"/>
  <c r="BG485" i="3"/>
  <c r="BF485" i="3"/>
  <c r="T485" i="3"/>
  <c r="R485" i="3"/>
  <c r="P485" i="3"/>
  <c r="BI480" i="3"/>
  <c r="BH480" i="3"/>
  <c r="BG480" i="3"/>
  <c r="BF480" i="3"/>
  <c r="T480" i="3"/>
  <c r="R480" i="3"/>
  <c r="P480" i="3"/>
  <c r="BI475" i="3"/>
  <c r="BH475" i="3"/>
  <c r="BG475" i="3"/>
  <c r="BF475" i="3"/>
  <c r="T475" i="3"/>
  <c r="R475" i="3"/>
  <c r="P475" i="3"/>
  <c r="BI473" i="3"/>
  <c r="BH473" i="3"/>
  <c r="BG473" i="3"/>
  <c r="BF473" i="3"/>
  <c r="T473" i="3"/>
  <c r="R473" i="3"/>
  <c r="P473" i="3"/>
  <c r="BI470" i="3"/>
  <c r="BH470" i="3"/>
  <c r="BG470" i="3"/>
  <c r="BF470" i="3"/>
  <c r="T470" i="3"/>
  <c r="R470" i="3"/>
  <c r="P470" i="3"/>
  <c r="BI468" i="3"/>
  <c r="BH468" i="3"/>
  <c r="BG468" i="3"/>
  <c r="BF468" i="3"/>
  <c r="T468" i="3"/>
  <c r="R468" i="3"/>
  <c r="P468" i="3"/>
  <c r="BI465" i="3"/>
  <c r="BH465" i="3"/>
  <c r="BG465" i="3"/>
  <c r="BF465" i="3"/>
  <c r="T465" i="3"/>
  <c r="R465" i="3"/>
  <c r="P465" i="3"/>
  <c r="BI460" i="3"/>
  <c r="BH460" i="3"/>
  <c r="BG460" i="3"/>
  <c r="BF460" i="3"/>
  <c r="T460" i="3"/>
  <c r="R460" i="3"/>
  <c r="P460" i="3"/>
  <c r="BI454" i="3"/>
  <c r="BH454" i="3"/>
  <c r="BG454" i="3"/>
  <c r="BF454" i="3"/>
  <c r="T454" i="3"/>
  <c r="R454" i="3"/>
  <c r="P454" i="3"/>
  <c r="BI449" i="3"/>
  <c r="BH449" i="3"/>
  <c r="BG449" i="3"/>
  <c r="BF449" i="3"/>
  <c r="T449" i="3"/>
  <c r="R449" i="3"/>
  <c r="P449" i="3"/>
  <c r="BI444" i="3"/>
  <c r="BH444" i="3"/>
  <c r="BG444" i="3"/>
  <c r="BF444" i="3"/>
  <c r="T444" i="3"/>
  <c r="R444" i="3"/>
  <c r="P444" i="3"/>
  <c r="BI439" i="3"/>
  <c r="BH439" i="3"/>
  <c r="BG439" i="3"/>
  <c r="BF439" i="3"/>
  <c r="T439" i="3"/>
  <c r="R439" i="3"/>
  <c r="P439" i="3"/>
  <c r="BI434" i="3"/>
  <c r="BH434" i="3"/>
  <c r="BG434" i="3"/>
  <c r="BF434" i="3"/>
  <c r="T434" i="3"/>
  <c r="R434" i="3"/>
  <c r="P434" i="3"/>
  <c r="BI429" i="3"/>
  <c r="BH429" i="3"/>
  <c r="BG429" i="3"/>
  <c r="BF429" i="3"/>
  <c r="T429" i="3"/>
  <c r="R429" i="3"/>
  <c r="P429" i="3"/>
  <c r="BI418" i="3"/>
  <c r="BH418" i="3"/>
  <c r="BG418" i="3"/>
  <c r="BF418" i="3"/>
  <c r="T418" i="3"/>
  <c r="R418" i="3"/>
  <c r="P418" i="3"/>
  <c r="BI413" i="3"/>
  <c r="BH413" i="3"/>
  <c r="BG413" i="3"/>
  <c r="BF413" i="3"/>
  <c r="T413" i="3"/>
  <c r="R413" i="3"/>
  <c r="P413" i="3"/>
  <c r="BI408" i="3"/>
  <c r="BH408" i="3"/>
  <c r="BG408" i="3"/>
  <c r="BF408" i="3"/>
  <c r="T408" i="3"/>
  <c r="R408" i="3"/>
  <c r="P408" i="3"/>
  <c r="BI403" i="3"/>
  <c r="BH403" i="3"/>
  <c r="BG403" i="3"/>
  <c r="BF403" i="3"/>
  <c r="T403" i="3"/>
  <c r="R403" i="3"/>
  <c r="P403" i="3"/>
  <c r="BI396" i="3"/>
  <c r="BH396" i="3"/>
  <c r="BG396" i="3"/>
  <c r="BF396" i="3"/>
  <c r="T396" i="3"/>
  <c r="R396" i="3"/>
  <c r="P396" i="3"/>
  <c r="BI389" i="3"/>
  <c r="BH389" i="3"/>
  <c r="BG389" i="3"/>
  <c r="BF389" i="3"/>
  <c r="T389" i="3"/>
  <c r="R389" i="3"/>
  <c r="P389" i="3"/>
  <c r="BI382" i="3"/>
  <c r="BH382" i="3"/>
  <c r="BG382" i="3"/>
  <c r="BF382" i="3"/>
  <c r="T382" i="3"/>
  <c r="R382" i="3"/>
  <c r="P382" i="3"/>
  <c r="BI380" i="3"/>
  <c r="BH380" i="3"/>
  <c r="BG380" i="3"/>
  <c r="BF380" i="3"/>
  <c r="T380" i="3"/>
  <c r="R380" i="3"/>
  <c r="P380" i="3"/>
  <c r="BI378" i="3"/>
  <c r="BH378" i="3"/>
  <c r="BG378" i="3"/>
  <c r="BF378" i="3"/>
  <c r="T378" i="3"/>
  <c r="R378" i="3"/>
  <c r="P378" i="3"/>
  <c r="BI374" i="3"/>
  <c r="BH374" i="3"/>
  <c r="BG374" i="3"/>
  <c r="BF374" i="3"/>
  <c r="T374" i="3"/>
  <c r="R374" i="3"/>
  <c r="P374" i="3"/>
  <c r="BI370" i="3"/>
  <c r="BH370" i="3"/>
  <c r="BG370" i="3"/>
  <c r="BF370" i="3"/>
  <c r="T370" i="3"/>
  <c r="R370" i="3"/>
  <c r="P370" i="3"/>
  <c r="BI362" i="3"/>
  <c r="BH362" i="3"/>
  <c r="BG362" i="3"/>
  <c r="BF362" i="3"/>
  <c r="T362" i="3"/>
  <c r="R362" i="3"/>
  <c r="P362" i="3"/>
  <c r="BI358" i="3"/>
  <c r="BH358" i="3"/>
  <c r="BG358" i="3"/>
  <c r="BF358" i="3"/>
  <c r="T358" i="3"/>
  <c r="R358" i="3"/>
  <c r="P358" i="3"/>
  <c r="BI353" i="3"/>
  <c r="BH353" i="3"/>
  <c r="BG353" i="3"/>
  <c r="BF353" i="3"/>
  <c r="T353" i="3"/>
  <c r="R353" i="3"/>
  <c r="P353" i="3"/>
  <c r="BI350" i="3"/>
  <c r="BH350" i="3"/>
  <c r="BG350" i="3"/>
  <c r="BF350" i="3"/>
  <c r="T350" i="3"/>
  <c r="R350" i="3"/>
  <c r="P350" i="3"/>
  <c r="BI344" i="3"/>
  <c r="BH344" i="3"/>
  <c r="BG344" i="3"/>
  <c r="BF344" i="3"/>
  <c r="T344" i="3"/>
  <c r="R344" i="3"/>
  <c r="P344" i="3"/>
  <c r="BI340" i="3"/>
  <c r="BH340" i="3"/>
  <c r="BG340" i="3"/>
  <c r="BF340" i="3"/>
  <c r="T340" i="3"/>
  <c r="R340" i="3"/>
  <c r="P340" i="3"/>
  <c r="BI335" i="3"/>
  <c r="BH335" i="3"/>
  <c r="BG335" i="3"/>
  <c r="BF335" i="3"/>
  <c r="T335" i="3"/>
  <c r="R335" i="3"/>
  <c r="P335" i="3"/>
  <c r="BI331" i="3"/>
  <c r="BH331" i="3"/>
  <c r="BG331" i="3"/>
  <c r="BF331" i="3"/>
  <c r="T331" i="3"/>
  <c r="R331" i="3"/>
  <c r="P331" i="3"/>
  <c r="BI328" i="3"/>
  <c r="BH328" i="3"/>
  <c r="BG328" i="3"/>
  <c r="BF328" i="3"/>
  <c r="T328" i="3"/>
  <c r="R328" i="3"/>
  <c r="P328" i="3"/>
  <c r="BI324" i="3"/>
  <c r="BH324" i="3"/>
  <c r="BG324" i="3"/>
  <c r="BF324" i="3"/>
  <c r="T324" i="3"/>
  <c r="R324" i="3"/>
  <c r="P324" i="3"/>
  <c r="BI317" i="3"/>
  <c r="BH317" i="3"/>
  <c r="BG317" i="3"/>
  <c r="BF317" i="3"/>
  <c r="T317" i="3"/>
  <c r="R317" i="3"/>
  <c r="P317" i="3"/>
  <c r="BI309" i="3"/>
  <c r="BH309" i="3"/>
  <c r="BG309" i="3"/>
  <c r="BF309" i="3"/>
  <c r="T309" i="3"/>
  <c r="R309" i="3"/>
  <c r="P309" i="3"/>
  <c r="BI304" i="3"/>
  <c r="BH304" i="3"/>
  <c r="BG304" i="3"/>
  <c r="BF304" i="3"/>
  <c r="T304" i="3"/>
  <c r="R304" i="3"/>
  <c r="P304" i="3"/>
  <c r="BI297" i="3"/>
  <c r="BH297" i="3"/>
  <c r="BG297" i="3"/>
  <c r="BF297" i="3"/>
  <c r="T297" i="3"/>
  <c r="R297" i="3"/>
  <c r="P297" i="3"/>
  <c r="BI292" i="3"/>
  <c r="BH292" i="3"/>
  <c r="BG292" i="3"/>
  <c r="BF292" i="3"/>
  <c r="T292" i="3"/>
  <c r="R292" i="3"/>
  <c r="P292" i="3"/>
  <c r="BI287" i="3"/>
  <c r="BH287" i="3"/>
  <c r="BG287" i="3"/>
  <c r="BF287" i="3"/>
  <c r="T287" i="3"/>
  <c r="R287" i="3"/>
  <c r="P287" i="3"/>
  <c r="BI281" i="3"/>
  <c r="BH281" i="3"/>
  <c r="BG281" i="3"/>
  <c r="BF281" i="3"/>
  <c r="T281" i="3"/>
  <c r="R281" i="3"/>
  <c r="P281" i="3"/>
  <c r="BI275" i="3"/>
  <c r="BH275" i="3"/>
  <c r="BG275" i="3"/>
  <c r="BF275" i="3"/>
  <c r="T275" i="3"/>
  <c r="R275" i="3"/>
  <c r="P275" i="3"/>
  <c r="BI270" i="3"/>
  <c r="BH270" i="3"/>
  <c r="BG270" i="3"/>
  <c r="BF270" i="3"/>
  <c r="T270" i="3"/>
  <c r="R270" i="3"/>
  <c r="P270" i="3"/>
  <c r="BI260" i="3"/>
  <c r="BH260" i="3"/>
  <c r="BG260" i="3"/>
  <c r="BF260" i="3"/>
  <c r="T260" i="3"/>
  <c r="R260" i="3"/>
  <c r="P260" i="3"/>
  <c r="BI257" i="3"/>
  <c r="BH257" i="3"/>
  <c r="BG257" i="3"/>
  <c r="BF257" i="3"/>
  <c r="T257" i="3"/>
  <c r="R257" i="3"/>
  <c r="P257" i="3"/>
  <c r="BI252" i="3"/>
  <c r="BH252" i="3"/>
  <c r="BG252" i="3"/>
  <c r="BF252" i="3"/>
  <c r="T252" i="3"/>
  <c r="R252" i="3"/>
  <c r="P252" i="3"/>
  <c r="BI249" i="3"/>
  <c r="BH249" i="3"/>
  <c r="BG249" i="3"/>
  <c r="BF249" i="3"/>
  <c r="T249" i="3"/>
  <c r="R249" i="3"/>
  <c r="P249" i="3"/>
  <c r="BI240" i="3"/>
  <c r="BH240" i="3"/>
  <c r="BG240" i="3"/>
  <c r="BF240" i="3"/>
  <c r="T240" i="3"/>
  <c r="R240" i="3"/>
  <c r="P240" i="3"/>
  <c r="BI230" i="3"/>
  <c r="BH230" i="3"/>
  <c r="BG230" i="3"/>
  <c r="BF230" i="3"/>
  <c r="T230" i="3"/>
  <c r="R230" i="3"/>
  <c r="P230" i="3"/>
  <c r="BI223" i="3"/>
  <c r="BH223" i="3"/>
  <c r="BG223" i="3"/>
  <c r="BF223" i="3"/>
  <c r="T223" i="3"/>
  <c r="R223" i="3"/>
  <c r="P223" i="3"/>
  <c r="BI216" i="3"/>
  <c r="BH216" i="3"/>
  <c r="BG216" i="3"/>
  <c r="BF216" i="3"/>
  <c r="T216" i="3"/>
  <c r="R216" i="3"/>
  <c r="P216" i="3"/>
  <c r="BI213" i="3"/>
  <c r="BH213" i="3"/>
  <c r="BG213" i="3"/>
  <c r="BF213" i="3"/>
  <c r="T213" i="3"/>
  <c r="R213" i="3"/>
  <c r="P213" i="3"/>
  <c r="BI207" i="3"/>
  <c r="BH207" i="3"/>
  <c r="BG207" i="3"/>
  <c r="BF207" i="3"/>
  <c r="T207" i="3"/>
  <c r="R207" i="3"/>
  <c r="P207" i="3"/>
  <c r="BI204" i="3"/>
  <c r="BH204" i="3"/>
  <c r="BG204" i="3"/>
  <c r="BF204" i="3"/>
  <c r="T204" i="3"/>
  <c r="R204" i="3"/>
  <c r="P204" i="3"/>
  <c r="BI198" i="3"/>
  <c r="BH198" i="3"/>
  <c r="BG198" i="3"/>
  <c r="BF198" i="3"/>
  <c r="T198" i="3"/>
  <c r="R198" i="3"/>
  <c r="P198" i="3"/>
  <c r="BI192" i="3"/>
  <c r="BH192" i="3"/>
  <c r="BG192" i="3"/>
  <c r="BF192" i="3"/>
  <c r="T192" i="3"/>
  <c r="R192" i="3"/>
  <c r="P192" i="3"/>
  <c r="BI186" i="3"/>
  <c r="BH186" i="3"/>
  <c r="BG186" i="3"/>
  <c r="BF186" i="3"/>
  <c r="T186" i="3"/>
  <c r="R186" i="3"/>
  <c r="P186" i="3"/>
  <c r="BI181" i="3"/>
  <c r="BH181" i="3"/>
  <c r="BG181" i="3"/>
  <c r="BF181" i="3"/>
  <c r="T181" i="3"/>
  <c r="R181" i="3"/>
  <c r="P181" i="3"/>
  <c r="BI176" i="3"/>
  <c r="BH176" i="3"/>
  <c r="BG176" i="3"/>
  <c r="BF176" i="3"/>
  <c r="T176" i="3"/>
  <c r="R176" i="3"/>
  <c r="P176" i="3"/>
  <c r="BI171" i="3"/>
  <c r="BH171" i="3"/>
  <c r="BG171" i="3"/>
  <c r="BF171" i="3"/>
  <c r="T171" i="3"/>
  <c r="R171" i="3"/>
  <c r="P171" i="3"/>
  <c r="BI166" i="3"/>
  <c r="BH166" i="3"/>
  <c r="BG166" i="3"/>
  <c r="BF166" i="3"/>
  <c r="T166" i="3"/>
  <c r="R166" i="3"/>
  <c r="P166" i="3"/>
  <c r="BI163" i="3"/>
  <c r="BH163" i="3"/>
  <c r="BG163" i="3"/>
  <c r="BF163" i="3"/>
  <c r="T163" i="3"/>
  <c r="R163" i="3"/>
  <c r="P163" i="3"/>
  <c r="BI160" i="3"/>
  <c r="BH160" i="3"/>
  <c r="BG160" i="3"/>
  <c r="BF160" i="3"/>
  <c r="T160" i="3"/>
  <c r="R160" i="3"/>
  <c r="P160" i="3"/>
  <c r="BI155" i="3"/>
  <c r="BH155" i="3"/>
  <c r="BG155" i="3"/>
  <c r="BF155" i="3"/>
  <c r="T155" i="3"/>
  <c r="R155" i="3"/>
  <c r="P155" i="3"/>
  <c r="BI152" i="3"/>
  <c r="BH152" i="3"/>
  <c r="BG152" i="3"/>
  <c r="BF152" i="3"/>
  <c r="T152" i="3"/>
  <c r="R152" i="3"/>
  <c r="P152" i="3"/>
  <c r="BI145" i="3"/>
  <c r="BH145" i="3"/>
  <c r="BG145" i="3"/>
  <c r="BF145" i="3"/>
  <c r="T145" i="3"/>
  <c r="R145" i="3"/>
  <c r="P145" i="3"/>
  <c r="BI142" i="3"/>
  <c r="BH142" i="3"/>
  <c r="BG142" i="3"/>
  <c r="BF142" i="3"/>
  <c r="T142" i="3"/>
  <c r="R142" i="3"/>
  <c r="P142" i="3"/>
  <c r="BI138" i="3"/>
  <c r="BH138" i="3"/>
  <c r="BG138" i="3"/>
  <c r="BF138" i="3"/>
  <c r="T138" i="3"/>
  <c r="R138" i="3"/>
  <c r="P138" i="3"/>
  <c r="BI132" i="3"/>
  <c r="BH132" i="3"/>
  <c r="BG132" i="3"/>
  <c r="BF132" i="3"/>
  <c r="T132" i="3"/>
  <c r="R132" i="3"/>
  <c r="P132" i="3"/>
  <c r="BI126" i="3"/>
  <c r="BH126" i="3"/>
  <c r="BG126" i="3"/>
  <c r="BF126" i="3"/>
  <c r="T126" i="3"/>
  <c r="R126" i="3"/>
  <c r="P126" i="3"/>
  <c r="BI121" i="3"/>
  <c r="BH121" i="3"/>
  <c r="BG121" i="3"/>
  <c r="BF121" i="3"/>
  <c r="T121" i="3"/>
  <c r="R121" i="3"/>
  <c r="P121" i="3"/>
  <c r="BI114" i="3"/>
  <c r="BH114" i="3"/>
  <c r="BG114" i="3"/>
  <c r="BF114" i="3"/>
  <c r="T114" i="3"/>
  <c r="R114" i="3"/>
  <c r="P114" i="3"/>
  <c r="BI107" i="3"/>
  <c r="BH107" i="3"/>
  <c r="BG107" i="3"/>
  <c r="BF107" i="3"/>
  <c r="T107" i="3"/>
  <c r="R107" i="3"/>
  <c r="P107" i="3"/>
  <c r="J101" i="3"/>
  <c r="J100" i="3"/>
  <c r="F100" i="3"/>
  <c r="F98" i="3"/>
  <c r="E96" i="3"/>
  <c r="J55" i="3"/>
  <c r="J54" i="3"/>
  <c r="F54" i="3"/>
  <c r="F52" i="3"/>
  <c r="E50" i="3"/>
  <c r="J18" i="3"/>
  <c r="E18" i="3"/>
  <c r="F101" i="3"/>
  <c r="J17" i="3"/>
  <c r="J12" i="3"/>
  <c r="J98" i="3"/>
  <c r="E7" i="3"/>
  <c r="E94" i="3" s="1"/>
  <c r="J37" i="2"/>
  <c r="J36" i="2"/>
  <c r="AY55" i="1" s="1"/>
  <c r="J35" i="2"/>
  <c r="AX55" i="1"/>
  <c r="BI1158" i="2"/>
  <c r="BH1158" i="2"/>
  <c r="BG1158" i="2"/>
  <c r="BF1158" i="2"/>
  <c r="T1158" i="2"/>
  <c r="T1157" i="2"/>
  <c r="R1158" i="2"/>
  <c r="R1157" i="2"/>
  <c r="P1158" i="2"/>
  <c r="P1157" i="2" s="1"/>
  <c r="BI1153" i="2"/>
  <c r="BH1153" i="2"/>
  <c r="BG1153" i="2"/>
  <c r="BF1153" i="2"/>
  <c r="T1153" i="2"/>
  <c r="T1152" i="2" s="1"/>
  <c r="T1151" i="2" s="1"/>
  <c r="R1153" i="2"/>
  <c r="R1152" i="2" s="1"/>
  <c r="R1151" i="2" s="1"/>
  <c r="P1153" i="2"/>
  <c r="P1152" i="2" s="1"/>
  <c r="P1151" i="2" s="1"/>
  <c r="BI1148" i="2"/>
  <c r="BH1148" i="2"/>
  <c r="BG1148" i="2"/>
  <c r="BF1148" i="2"/>
  <c r="T1148" i="2"/>
  <c r="R1148" i="2"/>
  <c r="P1148" i="2"/>
  <c r="BI1146" i="2"/>
  <c r="BH1146" i="2"/>
  <c r="BG1146" i="2"/>
  <c r="BF1146" i="2"/>
  <c r="T1146" i="2"/>
  <c r="R1146" i="2"/>
  <c r="P1146" i="2"/>
  <c r="BI1143" i="2"/>
  <c r="BH1143" i="2"/>
  <c r="BG1143" i="2"/>
  <c r="BF1143" i="2"/>
  <c r="T1143" i="2"/>
  <c r="R1143" i="2"/>
  <c r="P1143" i="2"/>
  <c r="BI1137" i="2"/>
  <c r="BH1137" i="2"/>
  <c r="BG1137" i="2"/>
  <c r="BF1137" i="2"/>
  <c r="T1137" i="2"/>
  <c r="R1137" i="2"/>
  <c r="P1137" i="2"/>
  <c r="BI1131" i="2"/>
  <c r="BH1131" i="2"/>
  <c r="BG1131" i="2"/>
  <c r="BF1131" i="2"/>
  <c r="T1131" i="2"/>
  <c r="R1131" i="2"/>
  <c r="P1131" i="2"/>
  <c r="BI1126" i="2"/>
  <c r="BH1126" i="2"/>
  <c r="BG1126" i="2"/>
  <c r="BF1126" i="2"/>
  <c r="T1126" i="2"/>
  <c r="R1126" i="2"/>
  <c r="P1126" i="2"/>
  <c r="BI1123" i="2"/>
  <c r="BH1123" i="2"/>
  <c r="BG1123" i="2"/>
  <c r="BF1123" i="2"/>
  <c r="T1123" i="2"/>
  <c r="R1123" i="2"/>
  <c r="P1123" i="2"/>
  <c r="BI1112" i="2"/>
  <c r="BH1112" i="2"/>
  <c r="BG1112" i="2"/>
  <c r="BF1112" i="2"/>
  <c r="T1112" i="2"/>
  <c r="R1112" i="2"/>
  <c r="P1112" i="2"/>
  <c r="BI1108" i="2"/>
  <c r="BH1108" i="2"/>
  <c r="BG1108" i="2"/>
  <c r="BF1108" i="2"/>
  <c r="T1108" i="2"/>
  <c r="R1108" i="2"/>
  <c r="P1108" i="2"/>
  <c r="BI1105" i="2"/>
  <c r="BH1105" i="2"/>
  <c r="BG1105" i="2"/>
  <c r="BF1105" i="2"/>
  <c r="T1105" i="2"/>
  <c r="R1105" i="2"/>
  <c r="P1105" i="2"/>
  <c r="BI1102" i="2"/>
  <c r="BH1102" i="2"/>
  <c r="BG1102" i="2"/>
  <c r="BF1102" i="2"/>
  <c r="T1102" i="2"/>
  <c r="R1102" i="2"/>
  <c r="P1102" i="2"/>
  <c r="BI1097" i="2"/>
  <c r="BH1097" i="2"/>
  <c r="BG1097" i="2"/>
  <c r="BF1097" i="2"/>
  <c r="T1097" i="2"/>
  <c r="R1097" i="2"/>
  <c r="P1097" i="2"/>
  <c r="BI1090" i="2"/>
  <c r="BH1090" i="2"/>
  <c r="BG1090" i="2"/>
  <c r="BF1090" i="2"/>
  <c r="T1090" i="2"/>
  <c r="R1090" i="2"/>
  <c r="P1090" i="2"/>
  <c r="BI1083" i="2"/>
  <c r="BH1083" i="2"/>
  <c r="BG1083" i="2"/>
  <c r="BF1083" i="2"/>
  <c r="T1083" i="2"/>
  <c r="R1083" i="2"/>
  <c r="P1083" i="2"/>
  <c r="BI1081" i="2"/>
  <c r="BH1081" i="2"/>
  <c r="BG1081" i="2"/>
  <c r="BF1081" i="2"/>
  <c r="T1081" i="2"/>
  <c r="R1081" i="2"/>
  <c r="P1081" i="2"/>
  <c r="BI1071" i="2"/>
  <c r="BH1071" i="2"/>
  <c r="BG1071" i="2"/>
  <c r="BF1071" i="2"/>
  <c r="T1071" i="2"/>
  <c r="R1071" i="2"/>
  <c r="P1071" i="2"/>
  <c r="BI1067" i="2"/>
  <c r="BH1067" i="2"/>
  <c r="BG1067" i="2"/>
  <c r="BF1067" i="2"/>
  <c r="T1067" i="2"/>
  <c r="R1067" i="2"/>
  <c r="P1067" i="2"/>
  <c r="BI1064" i="2"/>
  <c r="BH1064" i="2"/>
  <c r="BG1064" i="2"/>
  <c r="BF1064" i="2"/>
  <c r="T1064" i="2"/>
  <c r="R1064" i="2"/>
  <c r="P1064" i="2"/>
  <c r="BI1058" i="2"/>
  <c r="BH1058" i="2"/>
  <c r="BG1058" i="2"/>
  <c r="BF1058" i="2"/>
  <c r="T1058" i="2"/>
  <c r="R1058" i="2"/>
  <c r="P1058" i="2"/>
  <c r="BI1053" i="2"/>
  <c r="BH1053" i="2"/>
  <c r="BG1053" i="2"/>
  <c r="BF1053" i="2"/>
  <c r="T1053" i="2"/>
  <c r="R1053" i="2"/>
  <c r="P1053" i="2"/>
  <c r="BI1049" i="2"/>
  <c r="BH1049" i="2"/>
  <c r="BG1049" i="2"/>
  <c r="BF1049" i="2"/>
  <c r="T1049" i="2"/>
  <c r="R1049" i="2"/>
  <c r="P1049" i="2"/>
  <c r="BI1046" i="2"/>
  <c r="BH1046" i="2"/>
  <c r="BG1046" i="2"/>
  <c r="BF1046" i="2"/>
  <c r="T1046" i="2"/>
  <c r="R1046" i="2"/>
  <c r="P1046" i="2"/>
  <c r="BI1043" i="2"/>
  <c r="BH1043" i="2"/>
  <c r="BG1043" i="2"/>
  <c r="BF1043" i="2"/>
  <c r="T1043" i="2"/>
  <c r="R1043" i="2"/>
  <c r="P1043" i="2"/>
  <c r="BI1038" i="2"/>
  <c r="BH1038" i="2"/>
  <c r="BG1038" i="2"/>
  <c r="BF1038" i="2"/>
  <c r="T1038" i="2"/>
  <c r="R1038" i="2"/>
  <c r="P1038" i="2"/>
  <c r="BI1033" i="2"/>
  <c r="BH1033" i="2"/>
  <c r="BG1033" i="2"/>
  <c r="BF1033" i="2"/>
  <c r="T1033" i="2"/>
  <c r="R1033" i="2"/>
  <c r="P1033" i="2"/>
  <c r="BI1028" i="2"/>
  <c r="BH1028" i="2"/>
  <c r="BG1028" i="2"/>
  <c r="BF1028" i="2"/>
  <c r="T1028" i="2"/>
  <c r="R1028" i="2"/>
  <c r="P1028" i="2"/>
  <c r="BI1025" i="2"/>
  <c r="BH1025" i="2"/>
  <c r="BG1025" i="2"/>
  <c r="BF1025" i="2"/>
  <c r="T1025" i="2"/>
  <c r="R1025" i="2"/>
  <c r="P1025" i="2"/>
  <c r="BI1022" i="2"/>
  <c r="BH1022" i="2"/>
  <c r="BG1022" i="2"/>
  <c r="BF1022" i="2"/>
  <c r="T1022" i="2"/>
  <c r="R1022" i="2"/>
  <c r="P1022" i="2"/>
  <c r="BI1016" i="2"/>
  <c r="BH1016" i="2"/>
  <c r="BG1016" i="2"/>
  <c r="BF1016" i="2"/>
  <c r="T1016" i="2"/>
  <c r="R1016" i="2"/>
  <c r="P1016" i="2"/>
  <c r="BI1014" i="2"/>
  <c r="BH1014" i="2"/>
  <c r="BG1014" i="2"/>
  <c r="BF1014" i="2"/>
  <c r="T1014" i="2"/>
  <c r="R1014" i="2"/>
  <c r="P1014" i="2"/>
  <c r="BI1010" i="2"/>
  <c r="BH1010" i="2"/>
  <c r="BG1010" i="2"/>
  <c r="BF1010" i="2"/>
  <c r="T1010" i="2"/>
  <c r="R1010" i="2"/>
  <c r="P1010" i="2"/>
  <c r="BI1005" i="2"/>
  <c r="BH1005" i="2"/>
  <c r="BG1005" i="2"/>
  <c r="BF1005" i="2"/>
  <c r="T1005" i="2"/>
  <c r="R1005" i="2"/>
  <c r="P1005" i="2"/>
  <c r="BI998" i="2"/>
  <c r="BH998" i="2"/>
  <c r="BG998" i="2"/>
  <c r="BF998" i="2"/>
  <c r="T998" i="2"/>
  <c r="R998" i="2"/>
  <c r="P998" i="2"/>
  <c r="BI994" i="2"/>
  <c r="BH994" i="2"/>
  <c r="BG994" i="2"/>
  <c r="BF994" i="2"/>
  <c r="T994" i="2"/>
  <c r="R994" i="2"/>
  <c r="P994" i="2"/>
  <c r="BI988" i="2"/>
  <c r="BH988" i="2"/>
  <c r="BG988" i="2"/>
  <c r="BF988" i="2"/>
  <c r="T988" i="2"/>
  <c r="R988" i="2"/>
  <c r="P988" i="2"/>
  <c r="BI983" i="2"/>
  <c r="BH983" i="2"/>
  <c r="BG983" i="2"/>
  <c r="BF983" i="2"/>
  <c r="T983" i="2"/>
  <c r="R983" i="2"/>
  <c r="P983" i="2"/>
  <c r="BI978" i="2"/>
  <c r="BH978" i="2"/>
  <c r="BG978" i="2"/>
  <c r="BF978" i="2"/>
  <c r="T978" i="2"/>
  <c r="R978" i="2"/>
  <c r="P978" i="2"/>
  <c r="BI973" i="2"/>
  <c r="BH973" i="2"/>
  <c r="BG973" i="2"/>
  <c r="BF973" i="2"/>
  <c r="T973" i="2"/>
  <c r="R973" i="2"/>
  <c r="P973" i="2"/>
  <c r="BI968" i="2"/>
  <c r="BH968" i="2"/>
  <c r="BG968" i="2"/>
  <c r="BF968" i="2"/>
  <c r="T968" i="2"/>
  <c r="R968" i="2"/>
  <c r="P968" i="2"/>
  <c r="BI965" i="2"/>
  <c r="BH965" i="2"/>
  <c r="BG965" i="2"/>
  <c r="BF965" i="2"/>
  <c r="T965" i="2"/>
  <c r="R965" i="2"/>
  <c r="P965" i="2"/>
  <c r="BI960" i="2"/>
  <c r="BH960" i="2"/>
  <c r="BG960" i="2"/>
  <c r="BF960" i="2"/>
  <c r="T960" i="2"/>
  <c r="R960" i="2"/>
  <c r="P960" i="2"/>
  <c r="BI957" i="2"/>
  <c r="BH957" i="2"/>
  <c r="BG957" i="2"/>
  <c r="BF957" i="2"/>
  <c r="T957" i="2"/>
  <c r="R957" i="2"/>
  <c r="P957" i="2"/>
  <c r="BI952" i="2"/>
  <c r="BH952" i="2"/>
  <c r="BG952" i="2"/>
  <c r="BF952" i="2"/>
  <c r="T952" i="2"/>
  <c r="R952" i="2"/>
  <c r="P952" i="2"/>
  <c r="BI949" i="2"/>
  <c r="BH949" i="2"/>
  <c r="BG949" i="2"/>
  <c r="BF949" i="2"/>
  <c r="T949" i="2"/>
  <c r="R949" i="2"/>
  <c r="P949" i="2"/>
  <c r="BI946" i="2"/>
  <c r="BH946" i="2"/>
  <c r="BG946" i="2"/>
  <c r="BF946" i="2"/>
  <c r="T946" i="2"/>
  <c r="R946" i="2"/>
  <c r="P946" i="2"/>
  <c r="BI940" i="2"/>
  <c r="BH940" i="2"/>
  <c r="BG940" i="2"/>
  <c r="BF940" i="2"/>
  <c r="T940" i="2"/>
  <c r="R940" i="2"/>
  <c r="P940" i="2"/>
  <c r="BI938" i="2"/>
  <c r="BH938" i="2"/>
  <c r="BG938" i="2"/>
  <c r="BF938" i="2"/>
  <c r="T938" i="2"/>
  <c r="R938" i="2"/>
  <c r="P938" i="2"/>
  <c r="BI934" i="2"/>
  <c r="BH934" i="2"/>
  <c r="BG934" i="2"/>
  <c r="BF934" i="2"/>
  <c r="T934" i="2"/>
  <c r="R934" i="2"/>
  <c r="P934" i="2"/>
  <c r="BI931" i="2"/>
  <c r="BH931" i="2"/>
  <c r="BG931" i="2"/>
  <c r="BF931" i="2"/>
  <c r="T931" i="2"/>
  <c r="R931" i="2"/>
  <c r="P931" i="2"/>
  <c r="BI926" i="2"/>
  <c r="BH926" i="2"/>
  <c r="BG926" i="2"/>
  <c r="BF926" i="2"/>
  <c r="T926" i="2"/>
  <c r="R926" i="2"/>
  <c r="P926" i="2"/>
  <c r="BI924" i="2"/>
  <c r="BH924" i="2"/>
  <c r="BG924" i="2"/>
  <c r="BF924" i="2"/>
  <c r="T924" i="2"/>
  <c r="R924" i="2"/>
  <c r="P924" i="2"/>
  <c r="BI922" i="2"/>
  <c r="BH922" i="2"/>
  <c r="BG922" i="2"/>
  <c r="BF922" i="2"/>
  <c r="T922" i="2"/>
  <c r="R922" i="2"/>
  <c r="P922" i="2"/>
  <c r="BI920" i="2"/>
  <c r="BH920" i="2"/>
  <c r="BG920" i="2"/>
  <c r="BF920" i="2"/>
  <c r="T920" i="2"/>
  <c r="R920" i="2"/>
  <c r="P920" i="2"/>
  <c r="BI912" i="2"/>
  <c r="BH912" i="2"/>
  <c r="BG912" i="2"/>
  <c r="BF912" i="2"/>
  <c r="T912" i="2"/>
  <c r="R912" i="2"/>
  <c r="P912" i="2"/>
  <c r="BI910" i="2"/>
  <c r="BH910" i="2"/>
  <c r="BG910" i="2"/>
  <c r="BF910" i="2"/>
  <c r="T910" i="2"/>
  <c r="R910" i="2"/>
  <c r="P910" i="2"/>
  <c r="BI908" i="2"/>
  <c r="BH908" i="2"/>
  <c r="BG908" i="2"/>
  <c r="BF908" i="2"/>
  <c r="T908" i="2"/>
  <c r="R908" i="2"/>
  <c r="P908" i="2"/>
  <c r="BI905" i="2"/>
  <c r="BH905" i="2"/>
  <c r="BG905" i="2"/>
  <c r="BF905" i="2"/>
  <c r="T905" i="2"/>
  <c r="R905" i="2"/>
  <c r="P905" i="2"/>
  <c r="BI902" i="2"/>
  <c r="BH902" i="2"/>
  <c r="BG902" i="2"/>
  <c r="BF902" i="2"/>
  <c r="T902" i="2"/>
  <c r="R902" i="2"/>
  <c r="P902" i="2"/>
  <c r="BI900" i="2"/>
  <c r="BH900" i="2"/>
  <c r="BG900" i="2"/>
  <c r="BF900" i="2"/>
  <c r="T900" i="2"/>
  <c r="R900" i="2"/>
  <c r="P900" i="2"/>
  <c r="BI894" i="2"/>
  <c r="BH894" i="2"/>
  <c r="BG894" i="2"/>
  <c r="BF894" i="2"/>
  <c r="T894" i="2"/>
  <c r="R894" i="2"/>
  <c r="P894" i="2"/>
  <c r="BI885" i="2"/>
  <c r="BH885" i="2"/>
  <c r="BG885" i="2"/>
  <c r="BF885" i="2"/>
  <c r="T885" i="2"/>
  <c r="R885" i="2"/>
  <c r="P885" i="2"/>
  <c r="BI881" i="2"/>
  <c r="BH881" i="2"/>
  <c r="BG881" i="2"/>
  <c r="BF881" i="2"/>
  <c r="T881" i="2"/>
  <c r="R881" i="2"/>
  <c r="P881" i="2"/>
  <c r="BI879" i="2"/>
  <c r="BH879" i="2"/>
  <c r="BG879" i="2"/>
  <c r="BF879" i="2"/>
  <c r="T879" i="2"/>
  <c r="R879" i="2"/>
  <c r="P879" i="2"/>
  <c r="BI877" i="2"/>
  <c r="BH877" i="2"/>
  <c r="BG877" i="2"/>
  <c r="BF877" i="2"/>
  <c r="T877" i="2"/>
  <c r="R877" i="2"/>
  <c r="P877" i="2"/>
  <c r="BI874" i="2"/>
  <c r="BH874" i="2"/>
  <c r="BG874" i="2"/>
  <c r="BF874" i="2"/>
  <c r="T874" i="2"/>
  <c r="R874" i="2"/>
  <c r="P874" i="2"/>
  <c r="BI871" i="2"/>
  <c r="BH871" i="2"/>
  <c r="BG871" i="2"/>
  <c r="BF871" i="2"/>
  <c r="T871" i="2"/>
  <c r="R871" i="2"/>
  <c r="P871" i="2"/>
  <c r="BI868" i="2"/>
  <c r="BH868" i="2"/>
  <c r="BG868" i="2"/>
  <c r="BF868" i="2"/>
  <c r="T868" i="2"/>
  <c r="R868" i="2"/>
  <c r="P868" i="2"/>
  <c r="BI865" i="2"/>
  <c r="BH865" i="2"/>
  <c r="BG865" i="2"/>
  <c r="BF865" i="2"/>
  <c r="T865" i="2"/>
  <c r="R865" i="2"/>
  <c r="P865" i="2"/>
  <c r="BI862" i="2"/>
  <c r="BH862" i="2"/>
  <c r="BG862" i="2"/>
  <c r="BF862" i="2"/>
  <c r="T862" i="2"/>
  <c r="R862" i="2"/>
  <c r="P862" i="2"/>
  <c r="BI858" i="2"/>
  <c r="BH858" i="2"/>
  <c r="BG858" i="2"/>
  <c r="BF858" i="2"/>
  <c r="T858" i="2"/>
  <c r="R858" i="2"/>
  <c r="P858" i="2"/>
  <c r="BI853" i="2"/>
  <c r="BH853" i="2"/>
  <c r="BG853" i="2"/>
  <c r="BF853" i="2"/>
  <c r="T853" i="2"/>
  <c r="R853" i="2"/>
  <c r="P853" i="2"/>
  <c r="BI850" i="2"/>
  <c r="BH850" i="2"/>
  <c r="BG850" i="2"/>
  <c r="BF850" i="2"/>
  <c r="T850" i="2"/>
  <c r="R850" i="2"/>
  <c r="P850" i="2"/>
  <c r="BI845" i="2"/>
  <c r="BH845" i="2"/>
  <c r="BG845" i="2"/>
  <c r="BF845" i="2"/>
  <c r="T845" i="2"/>
  <c r="R845" i="2"/>
  <c r="P845" i="2"/>
  <c r="BI840" i="2"/>
  <c r="BH840" i="2"/>
  <c r="BG840" i="2"/>
  <c r="BF840" i="2"/>
  <c r="T840" i="2"/>
  <c r="R840" i="2"/>
  <c r="P840" i="2"/>
  <c r="BI833" i="2"/>
  <c r="BH833" i="2"/>
  <c r="BG833" i="2"/>
  <c r="BF833" i="2"/>
  <c r="T833" i="2"/>
  <c r="R833" i="2"/>
  <c r="P833" i="2"/>
  <c r="BI828" i="2"/>
  <c r="BH828" i="2"/>
  <c r="BG828" i="2"/>
  <c r="BF828" i="2"/>
  <c r="T828" i="2"/>
  <c r="R828" i="2"/>
  <c r="P828" i="2"/>
  <c r="BI823" i="2"/>
  <c r="BH823" i="2"/>
  <c r="BG823" i="2"/>
  <c r="BF823" i="2"/>
  <c r="T823" i="2"/>
  <c r="R823" i="2"/>
  <c r="P823" i="2"/>
  <c r="BI818" i="2"/>
  <c r="BH818" i="2"/>
  <c r="BG818" i="2"/>
  <c r="BF818" i="2"/>
  <c r="T818" i="2"/>
  <c r="R818" i="2"/>
  <c r="P818" i="2"/>
  <c r="BI815" i="2"/>
  <c r="BH815" i="2"/>
  <c r="BG815" i="2"/>
  <c r="BF815" i="2"/>
  <c r="T815" i="2"/>
  <c r="R815" i="2"/>
  <c r="P815" i="2"/>
  <c r="BI810" i="2"/>
  <c r="BH810" i="2"/>
  <c r="BG810" i="2"/>
  <c r="BF810" i="2"/>
  <c r="T810" i="2"/>
  <c r="R810" i="2"/>
  <c r="P810" i="2"/>
  <c r="BI805" i="2"/>
  <c r="BH805" i="2"/>
  <c r="BG805" i="2"/>
  <c r="BF805" i="2"/>
  <c r="T805" i="2"/>
  <c r="R805" i="2"/>
  <c r="P805" i="2"/>
  <c r="BI800" i="2"/>
  <c r="BH800" i="2"/>
  <c r="BG800" i="2"/>
  <c r="BF800" i="2"/>
  <c r="T800" i="2"/>
  <c r="R800" i="2"/>
  <c r="P800" i="2"/>
  <c r="BI795" i="2"/>
  <c r="BH795" i="2"/>
  <c r="BG795" i="2"/>
  <c r="BF795" i="2"/>
  <c r="T795" i="2"/>
  <c r="R795" i="2"/>
  <c r="P795" i="2"/>
  <c r="BI792" i="2"/>
  <c r="BH792" i="2"/>
  <c r="BG792" i="2"/>
  <c r="BF792" i="2"/>
  <c r="T792" i="2"/>
  <c r="R792" i="2"/>
  <c r="P792" i="2"/>
  <c r="BI787" i="2"/>
  <c r="BH787" i="2"/>
  <c r="BG787" i="2"/>
  <c r="BF787" i="2"/>
  <c r="T787" i="2"/>
  <c r="R787" i="2"/>
  <c r="P787" i="2"/>
  <c r="BI782" i="2"/>
  <c r="BH782" i="2"/>
  <c r="BG782" i="2"/>
  <c r="BF782" i="2"/>
  <c r="T782" i="2"/>
  <c r="R782" i="2"/>
  <c r="P782" i="2"/>
  <c r="BI778" i="2"/>
  <c r="BH778" i="2"/>
  <c r="BG778" i="2"/>
  <c r="BF778" i="2"/>
  <c r="T778" i="2"/>
  <c r="R778" i="2"/>
  <c r="P778" i="2"/>
  <c r="BI775" i="2"/>
  <c r="BH775" i="2"/>
  <c r="BG775" i="2"/>
  <c r="BF775" i="2"/>
  <c r="T775" i="2"/>
  <c r="R775" i="2"/>
  <c r="P775" i="2"/>
  <c r="BI772" i="2"/>
  <c r="BH772" i="2"/>
  <c r="BG772" i="2"/>
  <c r="BF772" i="2"/>
  <c r="T772" i="2"/>
  <c r="R772" i="2"/>
  <c r="P772" i="2"/>
  <c r="BI766" i="2"/>
  <c r="BH766" i="2"/>
  <c r="BG766" i="2"/>
  <c r="BF766" i="2"/>
  <c r="T766" i="2"/>
  <c r="R766" i="2"/>
  <c r="P766" i="2"/>
  <c r="BI761" i="2"/>
  <c r="BH761" i="2"/>
  <c r="BG761" i="2"/>
  <c r="BF761" i="2"/>
  <c r="T761" i="2"/>
  <c r="R761" i="2"/>
  <c r="P761" i="2"/>
  <c r="BI756" i="2"/>
  <c r="BH756" i="2"/>
  <c r="BG756" i="2"/>
  <c r="BF756" i="2"/>
  <c r="T756" i="2"/>
  <c r="R756" i="2"/>
  <c r="P756" i="2"/>
  <c r="BI751" i="2"/>
  <c r="BH751" i="2"/>
  <c r="BG751" i="2"/>
  <c r="BF751" i="2"/>
  <c r="T751" i="2"/>
  <c r="R751" i="2"/>
  <c r="P751" i="2"/>
  <c r="BI747" i="2"/>
  <c r="BH747" i="2"/>
  <c r="BG747" i="2"/>
  <c r="BF747" i="2"/>
  <c r="T747" i="2"/>
  <c r="R747" i="2"/>
  <c r="P747" i="2"/>
  <c r="BI742" i="2"/>
  <c r="BH742" i="2"/>
  <c r="BG742" i="2"/>
  <c r="BF742" i="2"/>
  <c r="T742" i="2"/>
  <c r="R742" i="2"/>
  <c r="P742" i="2"/>
  <c r="BI739" i="2"/>
  <c r="BH739" i="2"/>
  <c r="BG739" i="2"/>
  <c r="BF739" i="2"/>
  <c r="T739" i="2"/>
  <c r="R739" i="2"/>
  <c r="P739" i="2"/>
  <c r="BI733" i="2"/>
  <c r="BH733" i="2"/>
  <c r="BG733" i="2"/>
  <c r="BF733" i="2"/>
  <c r="T733" i="2"/>
  <c r="R733" i="2"/>
  <c r="P733" i="2"/>
  <c r="BI730" i="2"/>
  <c r="BH730" i="2"/>
  <c r="BG730" i="2"/>
  <c r="BF730" i="2"/>
  <c r="T730" i="2"/>
  <c r="R730" i="2"/>
  <c r="P730" i="2"/>
  <c r="BI725" i="2"/>
  <c r="BH725" i="2"/>
  <c r="BG725" i="2"/>
  <c r="BF725" i="2"/>
  <c r="T725" i="2"/>
  <c r="R725" i="2"/>
  <c r="P725" i="2"/>
  <c r="BI721" i="2"/>
  <c r="BH721" i="2"/>
  <c r="BG721" i="2"/>
  <c r="BF721" i="2"/>
  <c r="T721" i="2"/>
  <c r="R721" i="2"/>
  <c r="P721" i="2"/>
  <c r="BI714" i="2"/>
  <c r="BH714" i="2"/>
  <c r="BG714" i="2"/>
  <c r="BF714" i="2"/>
  <c r="T714" i="2"/>
  <c r="R714" i="2"/>
  <c r="P714" i="2"/>
  <c r="BI707" i="2"/>
  <c r="BH707" i="2"/>
  <c r="BG707" i="2"/>
  <c r="BF707" i="2"/>
  <c r="T707" i="2"/>
  <c r="R707" i="2"/>
  <c r="P707" i="2"/>
  <c r="BI700" i="2"/>
  <c r="BH700" i="2"/>
  <c r="BG700" i="2"/>
  <c r="BF700" i="2"/>
  <c r="T700" i="2"/>
  <c r="R700" i="2"/>
  <c r="P700" i="2"/>
  <c r="BI698" i="2"/>
  <c r="BH698" i="2"/>
  <c r="BG698" i="2"/>
  <c r="BF698" i="2"/>
  <c r="T698" i="2"/>
  <c r="R698" i="2"/>
  <c r="P698" i="2"/>
  <c r="BI693" i="2"/>
  <c r="BH693" i="2"/>
  <c r="BG693" i="2"/>
  <c r="BF693" i="2"/>
  <c r="T693" i="2"/>
  <c r="R693" i="2"/>
  <c r="P693" i="2"/>
  <c r="BI688" i="2"/>
  <c r="BH688" i="2"/>
  <c r="BG688" i="2"/>
  <c r="BF688" i="2"/>
  <c r="T688" i="2"/>
  <c r="R688" i="2"/>
  <c r="P688" i="2"/>
  <c r="BI683" i="2"/>
  <c r="BH683" i="2"/>
  <c r="BG683" i="2"/>
  <c r="BF683" i="2"/>
  <c r="T683" i="2"/>
  <c r="R683" i="2"/>
  <c r="P683" i="2"/>
  <c r="BI677" i="2"/>
  <c r="BH677" i="2"/>
  <c r="BG677" i="2"/>
  <c r="BF677" i="2"/>
  <c r="T677" i="2"/>
  <c r="R677" i="2"/>
  <c r="P677" i="2"/>
  <c r="BI675" i="2"/>
  <c r="BH675" i="2"/>
  <c r="BG675" i="2"/>
  <c r="BF675" i="2"/>
  <c r="T675" i="2"/>
  <c r="R675" i="2"/>
  <c r="P675" i="2"/>
  <c r="BI670" i="2"/>
  <c r="BH670" i="2"/>
  <c r="BG670" i="2"/>
  <c r="BF670" i="2"/>
  <c r="T670" i="2"/>
  <c r="R670" i="2"/>
  <c r="P670" i="2"/>
  <c r="BI665" i="2"/>
  <c r="BH665" i="2"/>
  <c r="BG665" i="2"/>
  <c r="BF665" i="2"/>
  <c r="T665" i="2"/>
  <c r="R665" i="2"/>
  <c r="P665" i="2"/>
  <c r="BI659" i="2"/>
  <c r="BH659" i="2"/>
  <c r="BG659" i="2"/>
  <c r="BF659" i="2"/>
  <c r="T659" i="2"/>
  <c r="T658" i="2"/>
  <c r="R659" i="2"/>
  <c r="R658" i="2" s="1"/>
  <c r="P659" i="2"/>
  <c r="P658" i="2"/>
  <c r="BI655" i="2"/>
  <c r="BH655" i="2"/>
  <c r="BG655" i="2"/>
  <c r="BF655" i="2"/>
  <c r="T655" i="2"/>
  <c r="R655" i="2"/>
  <c r="P655" i="2"/>
  <c r="BI652" i="2"/>
  <c r="BH652" i="2"/>
  <c r="BG652" i="2"/>
  <c r="BF652" i="2"/>
  <c r="T652" i="2"/>
  <c r="R652" i="2"/>
  <c r="P652" i="2"/>
  <c r="BI646" i="2"/>
  <c r="BH646" i="2"/>
  <c r="BG646" i="2"/>
  <c r="BF646" i="2"/>
  <c r="T646" i="2"/>
  <c r="R646" i="2"/>
  <c r="P646" i="2"/>
  <c r="BI642" i="2"/>
  <c r="BH642" i="2"/>
  <c r="BG642" i="2"/>
  <c r="BF642" i="2"/>
  <c r="T642" i="2"/>
  <c r="R642" i="2"/>
  <c r="P642" i="2"/>
  <c r="BI639" i="2"/>
  <c r="BH639" i="2"/>
  <c r="BG639" i="2"/>
  <c r="BF639" i="2"/>
  <c r="T639" i="2"/>
  <c r="R639" i="2"/>
  <c r="P639" i="2"/>
  <c r="BI636" i="2"/>
  <c r="BH636" i="2"/>
  <c r="BG636" i="2"/>
  <c r="BF636" i="2"/>
  <c r="T636" i="2"/>
  <c r="R636" i="2"/>
  <c r="P636" i="2"/>
  <c r="BI633" i="2"/>
  <c r="BH633" i="2"/>
  <c r="BG633" i="2"/>
  <c r="BF633" i="2"/>
  <c r="T633" i="2"/>
  <c r="R633" i="2"/>
  <c r="P633" i="2"/>
  <c r="BI630" i="2"/>
  <c r="BH630" i="2"/>
  <c r="BG630" i="2"/>
  <c r="BF630" i="2"/>
  <c r="T630" i="2"/>
  <c r="R630" i="2"/>
  <c r="P630" i="2"/>
  <c r="BI625" i="2"/>
  <c r="BH625" i="2"/>
  <c r="BG625" i="2"/>
  <c r="BF625" i="2"/>
  <c r="T625" i="2"/>
  <c r="R625" i="2"/>
  <c r="P625" i="2"/>
  <c r="BI622" i="2"/>
  <c r="BH622" i="2"/>
  <c r="BG622" i="2"/>
  <c r="BF622" i="2"/>
  <c r="T622" i="2"/>
  <c r="R622" i="2"/>
  <c r="P622" i="2"/>
  <c r="BI613" i="2"/>
  <c r="BH613" i="2"/>
  <c r="BG613" i="2"/>
  <c r="BF613" i="2"/>
  <c r="T613" i="2"/>
  <c r="R613" i="2"/>
  <c r="P613" i="2"/>
  <c r="BI610" i="2"/>
  <c r="BH610" i="2"/>
  <c r="BG610" i="2"/>
  <c r="BF610" i="2"/>
  <c r="T610" i="2"/>
  <c r="R610" i="2"/>
  <c r="P610" i="2"/>
  <c r="BI605" i="2"/>
  <c r="BH605" i="2"/>
  <c r="BG605" i="2"/>
  <c r="BF605" i="2"/>
  <c r="T605" i="2"/>
  <c r="R605" i="2"/>
  <c r="P605" i="2"/>
  <c r="BI602" i="2"/>
  <c r="BH602" i="2"/>
  <c r="BG602" i="2"/>
  <c r="BF602" i="2"/>
  <c r="T602" i="2"/>
  <c r="R602" i="2"/>
  <c r="P602" i="2"/>
  <c r="BI597" i="2"/>
  <c r="BH597" i="2"/>
  <c r="BG597" i="2"/>
  <c r="BF597" i="2"/>
  <c r="T597" i="2"/>
  <c r="R597" i="2"/>
  <c r="P597" i="2"/>
  <c r="BI593" i="2"/>
  <c r="BH593" i="2"/>
  <c r="BG593" i="2"/>
  <c r="BF593" i="2"/>
  <c r="T593" i="2"/>
  <c r="R593" i="2"/>
  <c r="P593" i="2"/>
  <c r="BI591" i="2"/>
  <c r="BH591" i="2"/>
  <c r="BG591" i="2"/>
  <c r="BF591" i="2"/>
  <c r="T591" i="2"/>
  <c r="R591" i="2"/>
  <c r="P591" i="2"/>
  <c r="BI585" i="2"/>
  <c r="BH585" i="2"/>
  <c r="BG585" i="2"/>
  <c r="BF585" i="2"/>
  <c r="T585" i="2"/>
  <c r="R585" i="2"/>
  <c r="P585" i="2"/>
  <c r="BI581" i="2"/>
  <c r="BH581" i="2"/>
  <c r="BG581" i="2"/>
  <c r="BF581" i="2"/>
  <c r="T581" i="2"/>
  <c r="R581" i="2"/>
  <c r="P581" i="2"/>
  <c r="BI576" i="2"/>
  <c r="BH576" i="2"/>
  <c r="BG576" i="2"/>
  <c r="BF576" i="2"/>
  <c r="T576" i="2"/>
  <c r="R576" i="2"/>
  <c r="P576" i="2"/>
  <c r="BI571" i="2"/>
  <c r="BH571" i="2"/>
  <c r="BG571" i="2"/>
  <c r="BF571" i="2"/>
  <c r="T571" i="2"/>
  <c r="R571" i="2"/>
  <c r="P571" i="2"/>
  <c r="BI566" i="2"/>
  <c r="BH566" i="2"/>
  <c r="BG566" i="2"/>
  <c r="BF566" i="2"/>
  <c r="T566" i="2"/>
  <c r="R566" i="2"/>
  <c r="P566" i="2"/>
  <c r="BI561" i="2"/>
  <c r="BH561" i="2"/>
  <c r="BG561" i="2"/>
  <c r="BF561" i="2"/>
  <c r="T561" i="2"/>
  <c r="R561" i="2"/>
  <c r="P561" i="2"/>
  <c r="BI556" i="2"/>
  <c r="BH556" i="2"/>
  <c r="BG556" i="2"/>
  <c r="BF556" i="2"/>
  <c r="T556" i="2"/>
  <c r="R556" i="2"/>
  <c r="P556" i="2"/>
  <c r="BI551" i="2"/>
  <c r="BH551" i="2"/>
  <c r="BG551" i="2"/>
  <c r="BF551" i="2"/>
  <c r="T551" i="2"/>
  <c r="R551" i="2"/>
  <c r="P551" i="2"/>
  <c r="BI546" i="2"/>
  <c r="BH546" i="2"/>
  <c r="BG546" i="2"/>
  <c r="BF546" i="2"/>
  <c r="T546" i="2"/>
  <c r="R546" i="2"/>
  <c r="P546" i="2"/>
  <c r="BI541" i="2"/>
  <c r="BH541" i="2"/>
  <c r="BG541" i="2"/>
  <c r="BF541" i="2"/>
  <c r="T541" i="2"/>
  <c r="R541" i="2"/>
  <c r="P541" i="2"/>
  <c r="BI536" i="2"/>
  <c r="BH536" i="2"/>
  <c r="BG536" i="2"/>
  <c r="BF536" i="2"/>
  <c r="T536" i="2"/>
  <c r="T535" i="2" s="1"/>
  <c r="R536" i="2"/>
  <c r="R535" i="2"/>
  <c r="P536" i="2"/>
  <c r="P535" i="2" s="1"/>
  <c r="BI532" i="2"/>
  <c r="BH532" i="2"/>
  <c r="BG532" i="2"/>
  <c r="BF532" i="2"/>
  <c r="T532" i="2"/>
  <c r="R532" i="2"/>
  <c r="P532" i="2"/>
  <c r="BI527" i="2"/>
  <c r="BH527" i="2"/>
  <c r="BG527" i="2"/>
  <c r="BF527" i="2"/>
  <c r="T527" i="2"/>
  <c r="R527" i="2"/>
  <c r="P527" i="2"/>
  <c r="BI524" i="2"/>
  <c r="BH524" i="2"/>
  <c r="BG524" i="2"/>
  <c r="BF524" i="2"/>
  <c r="T524" i="2"/>
  <c r="R524" i="2"/>
  <c r="P524" i="2"/>
  <c r="BI521" i="2"/>
  <c r="BH521" i="2"/>
  <c r="BG521" i="2"/>
  <c r="BF521" i="2"/>
  <c r="T521" i="2"/>
  <c r="R521" i="2"/>
  <c r="P521" i="2"/>
  <c r="BI515" i="2"/>
  <c r="BH515" i="2"/>
  <c r="BG515" i="2"/>
  <c r="BF515" i="2"/>
  <c r="T515" i="2"/>
  <c r="R515" i="2"/>
  <c r="P515" i="2"/>
  <c r="BI506" i="2"/>
  <c r="BH506" i="2"/>
  <c r="BG506" i="2"/>
  <c r="BF506" i="2"/>
  <c r="T506" i="2"/>
  <c r="R506" i="2"/>
  <c r="P506" i="2"/>
  <c r="BI501" i="2"/>
  <c r="BH501" i="2"/>
  <c r="BG501" i="2"/>
  <c r="BF501" i="2"/>
  <c r="T501" i="2"/>
  <c r="R501" i="2"/>
  <c r="P501" i="2"/>
  <c r="BI498" i="2"/>
  <c r="BH498" i="2"/>
  <c r="BG498" i="2"/>
  <c r="BF498" i="2"/>
  <c r="T498" i="2"/>
  <c r="R498" i="2"/>
  <c r="P498" i="2"/>
  <c r="BI495" i="2"/>
  <c r="BH495" i="2"/>
  <c r="BG495" i="2"/>
  <c r="BF495" i="2"/>
  <c r="T495" i="2"/>
  <c r="R495" i="2"/>
  <c r="P495" i="2"/>
  <c r="BI489" i="2"/>
  <c r="BH489" i="2"/>
  <c r="BG489" i="2"/>
  <c r="BF489" i="2"/>
  <c r="T489" i="2"/>
  <c r="R489" i="2"/>
  <c r="P489" i="2"/>
  <c r="BI485" i="2"/>
  <c r="BH485" i="2"/>
  <c r="BG485" i="2"/>
  <c r="BF485" i="2"/>
  <c r="T485" i="2"/>
  <c r="R485" i="2"/>
  <c r="P485" i="2"/>
  <c r="BI483" i="2"/>
  <c r="BH483" i="2"/>
  <c r="BG483" i="2"/>
  <c r="BF483" i="2"/>
  <c r="T483" i="2"/>
  <c r="R483" i="2"/>
  <c r="P483" i="2"/>
  <c r="BI478" i="2"/>
  <c r="BH478" i="2"/>
  <c r="BG478" i="2"/>
  <c r="BF478" i="2"/>
  <c r="T478" i="2"/>
  <c r="R478" i="2"/>
  <c r="P478" i="2"/>
  <c r="BI473" i="2"/>
  <c r="BH473" i="2"/>
  <c r="BG473" i="2"/>
  <c r="BF473" i="2"/>
  <c r="T473" i="2"/>
  <c r="R473" i="2"/>
  <c r="P473" i="2"/>
  <c r="BI467" i="2"/>
  <c r="BH467" i="2"/>
  <c r="BG467" i="2"/>
  <c r="BF467" i="2"/>
  <c r="T467" i="2"/>
  <c r="R467" i="2"/>
  <c r="P467" i="2"/>
  <c r="BI461" i="2"/>
  <c r="BH461" i="2"/>
  <c r="BG461" i="2"/>
  <c r="BF461" i="2"/>
  <c r="T461" i="2"/>
  <c r="R461" i="2"/>
  <c r="P461" i="2"/>
  <c r="BI456" i="2"/>
  <c r="BH456" i="2"/>
  <c r="BG456" i="2"/>
  <c r="BF456" i="2"/>
  <c r="T456" i="2"/>
  <c r="R456" i="2"/>
  <c r="P456" i="2"/>
  <c r="BI451" i="2"/>
  <c r="BH451" i="2"/>
  <c r="BG451" i="2"/>
  <c r="BF451" i="2"/>
  <c r="T451" i="2"/>
  <c r="R451" i="2"/>
  <c r="P451" i="2"/>
  <c r="BI446" i="2"/>
  <c r="BH446" i="2"/>
  <c r="BG446" i="2"/>
  <c r="BF446" i="2"/>
  <c r="T446" i="2"/>
  <c r="R446" i="2"/>
  <c r="P446" i="2"/>
  <c r="BI441" i="2"/>
  <c r="BH441" i="2"/>
  <c r="BG441" i="2"/>
  <c r="BF441" i="2"/>
  <c r="T441" i="2"/>
  <c r="R441" i="2"/>
  <c r="P441" i="2"/>
  <c r="BI436" i="2"/>
  <c r="BH436" i="2"/>
  <c r="BG436" i="2"/>
  <c r="BF436" i="2"/>
  <c r="T436" i="2"/>
  <c r="R436" i="2"/>
  <c r="P436" i="2"/>
  <c r="BI431" i="2"/>
  <c r="BH431" i="2"/>
  <c r="BG431" i="2"/>
  <c r="BF431" i="2"/>
  <c r="T431" i="2"/>
  <c r="R431" i="2"/>
  <c r="P431" i="2"/>
  <c r="BI426" i="2"/>
  <c r="BH426" i="2"/>
  <c r="BG426" i="2"/>
  <c r="BF426" i="2"/>
  <c r="T426" i="2"/>
  <c r="R426" i="2"/>
  <c r="P426" i="2"/>
  <c r="BI420" i="2"/>
  <c r="BH420" i="2"/>
  <c r="BG420" i="2"/>
  <c r="BF420" i="2"/>
  <c r="T420" i="2"/>
  <c r="R420" i="2"/>
  <c r="P420" i="2"/>
  <c r="BI418" i="2"/>
  <c r="BH418" i="2"/>
  <c r="BG418" i="2"/>
  <c r="BF418" i="2"/>
  <c r="T418" i="2"/>
  <c r="R418" i="2"/>
  <c r="P418" i="2"/>
  <c r="BI414" i="2"/>
  <c r="BH414" i="2"/>
  <c r="BG414" i="2"/>
  <c r="BF414" i="2"/>
  <c r="T414" i="2"/>
  <c r="R414" i="2"/>
  <c r="P414" i="2"/>
  <c r="BI412" i="2"/>
  <c r="BH412" i="2"/>
  <c r="BG412" i="2"/>
  <c r="BF412" i="2"/>
  <c r="T412" i="2"/>
  <c r="R412" i="2"/>
  <c r="P412" i="2"/>
  <c r="BI409" i="2"/>
  <c r="BH409" i="2"/>
  <c r="BG409" i="2"/>
  <c r="BF409" i="2"/>
  <c r="T409" i="2"/>
  <c r="R409" i="2"/>
  <c r="P409" i="2"/>
  <c r="BI404" i="2"/>
  <c r="BH404" i="2"/>
  <c r="BG404" i="2"/>
  <c r="BF404" i="2"/>
  <c r="T404" i="2"/>
  <c r="R404" i="2"/>
  <c r="P404" i="2"/>
  <c r="BI399" i="2"/>
  <c r="BH399" i="2"/>
  <c r="BG399" i="2"/>
  <c r="BF399" i="2"/>
  <c r="T399" i="2"/>
  <c r="R399" i="2"/>
  <c r="P399" i="2"/>
  <c r="BI394" i="2"/>
  <c r="BH394" i="2"/>
  <c r="BG394" i="2"/>
  <c r="BF394" i="2"/>
  <c r="T394" i="2"/>
  <c r="R394" i="2"/>
  <c r="P394" i="2"/>
  <c r="BI389" i="2"/>
  <c r="BH389" i="2"/>
  <c r="BG389" i="2"/>
  <c r="BF389" i="2"/>
  <c r="T389" i="2"/>
  <c r="R389" i="2"/>
  <c r="P389" i="2"/>
  <c r="BI383" i="2"/>
  <c r="BH383" i="2"/>
  <c r="BG383" i="2"/>
  <c r="BF383" i="2"/>
  <c r="T383" i="2"/>
  <c r="R383" i="2"/>
  <c r="P383" i="2"/>
  <c r="BI380" i="2"/>
  <c r="BH380" i="2"/>
  <c r="BG380" i="2"/>
  <c r="BF380" i="2"/>
  <c r="T380" i="2"/>
  <c r="T379" i="2" s="1"/>
  <c r="R380" i="2"/>
  <c r="R379" i="2"/>
  <c r="P380" i="2"/>
  <c r="P379" i="2"/>
  <c r="BI377" i="2"/>
  <c r="BH377" i="2"/>
  <c r="BG377" i="2"/>
  <c r="BF377" i="2"/>
  <c r="T377" i="2"/>
  <c r="R377" i="2"/>
  <c r="P377" i="2"/>
  <c r="BI374" i="2"/>
  <c r="BH374" i="2"/>
  <c r="BG374" i="2"/>
  <c r="BF374" i="2"/>
  <c r="T374" i="2"/>
  <c r="R374" i="2"/>
  <c r="P374" i="2"/>
  <c r="BI368" i="2"/>
  <c r="BH368" i="2"/>
  <c r="BG368" i="2"/>
  <c r="BF368" i="2"/>
  <c r="T368" i="2"/>
  <c r="R368" i="2"/>
  <c r="P368" i="2"/>
  <c r="BI365" i="2"/>
  <c r="BH365" i="2"/>
  <c r="BG365" i="2"/>
  <c r="BF365" i="2"/>
  <c r="T365" i="2"/>
  <c r="R365" i="2"/>
  <c r="P365" i="2"/>
  <c r="BI362" i="2"/>
  <c r="BH362" i="2"/>
  <c r="BG362" i="2"/>
  <c r="BF362" i="2"/>
  <c r="T362" i="2"/>
  <c r="R362" i="2"/>
  <c r="P362" i="2"/>
  <c r="BI357" i="2"/>
  <c r="BH357" i="2"/>
  <c r="BG357" i="2"/>
  <c r="BF357" i="2"/>
  <c r="T357" i="2"/>
  <c r="R357" i="2"/>
  <c r="P357" i="2"/>
  <c r="BI355" i="2"/>
  <c r="BH355" i="2"/>
  <c r="BG355" i="2"/>
  <c r="BF355" i="2"/>
  <c r="T355" i="2"/>
  <c r="R355" i="2"/>
  <c r="P355" i="2"/>
  <c r="BI353" i="2"/>
  <c r="BH353" i="2"/>
  <c r="BG353" i="2"/>
  <c r="BF353" i="2"/>
  <c r="T353" i="2"/>
  <c r="R353" i="2"/>
  <c r="P353" i="2"/>
  <c r="BI342" i="2"/>
  <c r="BH342" i="2"/>
  <c r="BG342" i="2"/>
  <c r="BF342" i="2"/>
  <c r="T342" i="2"/>
  <c r="R342" i="2"/>
  <c r="P342" i="2"/>
  <c r="BI339" i="2"/>
  <c r="BH339" i="2"/>
  <c r="BG339" i="2"/>
  <c r="BF339" i="2"/>
  <c r="T339" i="2"/>
  <c r="R339" i="2"/>
  <c r="P339" i="2"/>
  <c r="BI334" i="2"/>
  <c r="BH334" i="2"/>
  <c r="BG334" i="2"/>
  <c r="BF334" i="2"/>
  <c r="T334" i="2"/>
  <c r="R334" i="2"/>
  <c r="P334" i="2"/>
  <c r="BI330" i="2"/>
  <c r="BH330" i="2"/>
  <c r="BG330" i="2"/>
  <c r="BF330" i="2"/>
  <c r="T330" i="2"/>
  <c r="R330" i="2"/>
  <c r="P330" i="2"/>
  <c r="BI327" i="2"/>
  <c r="BH327" i="2"/>
  <c r="BG327" i="2"/>
  <c r="BF327" i="2"/>
  <c r="T327" i="2"/>
  <c r="R327" i="2"/>
  <c r="P327" i="2"/>
  <c r="BI318" i="2"/>
  <c r="BH318" i="2"/>
  <c r="BG318" i="2"/>
  <c r="BF318" i="2"/>
  <c r="T318" i="2"/>
  <c r="R318" i="2"/>
  <c r="P318" i="2"/>
  <c r="BI315" i="2"/>
  <c r="BH315" i="2"/>
  <c r="BG315" i="2"/>
  <c r="BF315" i="2"/>
  <c r="T315" i="2"/>
  <c r="R315" i="2"/>
  <c r="P315" i="2"/>
  <c r="BI309" i="2"/>
  <c r="BH309" i="2"/>
  <c r="BG309" i="2"/>
  <c r="BF309" i="2"/>
  <c r="T309" i="2"/>
  <c r="R309" i="2"/>
  <c r="P309" i="2"/>
  <c r="BI306" i="2"/>
  <c r="BH306" i="2"/>
  <c r="BG306" i="2"/>
  <c r="BF306" i="2"/>
  <c r="T306" i="2"/>
  <c r="R306" i="2"/>
  <c r="P306" i="2"/>
  <c r="BI301" i="2"/>
  <c r="BH301" i="2"/>
  <c r="BG301" i="2"/>
  <c r="BF301" i="2"/>
  <c r="T301" i="2"/>
  <c r="R301" i="2"/>
  <c r="P301" i="2"/>
  <c r="BI298" i="2"/>
  <c r="BH298" i="2"/>
  <c r="BG298" i="2"/>
  <c r="BF298" i="2"/>
  <c r="T298" i="2"/>
  <c r="R298" i="2"/>
  <c r="P298" i="2"/>
  <c r="BI295" i="2"/>
  <c r="BH295" i="2"/>
  <c r="BG295" i="2"/>
  <c r="BF295" i="2"/>
  <c r="T295" i="2"/>
  <c r="R295" i="2"/>
  <c r="P295" i="2"/>
  <c r="BI292" i="2"/>
  <c r="BH292" i="2"/>
  <c r="BG292" i="2"/>
  <c r="BF292" i="2"/>
  <c r="T292" i="2"/>
  <c r="R292" i="2"/>
  <c r="P292" i="2"/>
  <c r="BI282" i="2"/>
  <c r="BH282" i="2"/>
  <c r="BG282" i="2"/>
  <c r="BF282" i="2"/>
  <c r="T282" i="2"/>
  <c r="R282" i="2"/>
  <c r="P282" i="2"/>
  <c r="BI279" i="2"/>
  <c r="BH279" i="2"/>
  <c r="BG279" i="2"/>
  <c r="BF279" i="2"/>
  <c r="T279" i="2"/>
  <c r="R279" i="2"/>
  <c r="P279" i="2"/>
  <c r="BI269" i="2"/>
  <c r="BH269" i="2"/>
  <c r="BG269" i="2"/>
  <c r="BF269" i="2"/>
  <c r="T269" i="2"/>
  <c r="R269" i="2"/>
  <c r="P269" i="2"/>
  <c r="BI266" i="2"/>
  <c r="BH266" i="2"/>
  <c r="BG266" i="2"/>
  <c r="BF266" i="2"/>
  <c r="T266" i="2"/>
  <c r="R266" i="2"/>
  <c r="P266" i="2"/>
  <c r="BI261" i="2"/>
  <c r="BH261" i="2"/>
  <c r="BG261" i="2"/>
  <c r="BF261" i="2"/>
  <c r="T261" i="2"/>
  <c r="R261" i="2"/>
  <c r="P261" i="2"/>
  <c r="BI255" i="2"/>
  <c r="BH255" i="2"/>
  <c r="BG255" i="2"/>
  <c r="BF255" i="2"/>
  <c r="T255" i="2"/>
  <c r="R255" i="2"/>
  <c r="P255" i="2"/>
  <c r="BI249" i="2"/>
  <c r="BH249" i="2"/>
  <c r="BG249" i="2"/>
  <c r="BF249" i="2"/>
  <c r="T249" i="2"/>
  <c r="R249" i="2"/>
  <c r="P249" i="2"/>
  <c r="BI244" i="2"/>
  <c r="BH244" i="2"/>
  <c r="BG244" i="2"/>
  <c r="BF244" i="2"/>
  <c r="T244" i="2"/>
  <c r="R244" i="2"/>
  <c r="P244" i="2"/>
  <c r="BI234" i="2"/>
  <c r="BH234" i="2"/>
  <c r="BG234" i="2"/>
  <c r="BF234" i="2"/>
  <c r="T234" i="2"/>
  <c r="R234" i="2"/>
  <c r="P234" i="2"/>
  <c r="BI225" i="2"/>
  <c r="BH225" i="2"/>
  <c r="BG225" i="2"/>
  <c r="BF225" i="2"/>
  <c r="T225" i="2"/>
  <c r="R225" i="2"/>
  <c r="P225" i="2"/>
  <c r="BI220" i="2"/>
  <c r="BH220" i="2"/>
  <c r="BG220" i="2"/>
  <c r="BF220" i="2"/>
  <c r="T220" i="2"/>
  <c r="R220" i="2"/>
  <c r="P220" i="2"/>
  <c r="BI217" i="2"/>
  <c r="BH217" i="2"/>
  <c r="BG217" i="2"/>
  <c r="BF217" i="2"/>
  <c r="T217" i="2"/>
  <c r="R217" i="2"/>
  <c r="P217" i="2"/>
  <c r="BI208" i="2"/>
  <c r="BH208" i="2"/>
  <c r="BG208" i="2"/>
  <c r="BF208" i="2"/>
  <c r="T208" i="2"/>
  <c r="R208" i="2"/>
  <c r="P208" i="2"/>
  <c r="BI205" i="2"/>
  <c r="BH205" i="2"/>
  <c r="BG205" i="2"/>
  <c r="BF205" i="2"/>
  <c r="T205" i="2"/>
  <c r="R205" i="2"/>
  <c r="P205" i="2"/>
  <c r="BI200" i="2"/>
  <c r="BH200" i="2"/>
  <c r="BG200" i="2"/>
  <c r="BF200" i="2"/>
  <c r="T200" i="2"/>
  <c r="R200" i="2"/>
  <c r="P200" i="2"/>
  <c r="BI197" i="2"/>
  <c r="BH197" i="2"/>
  <c r="BG197" i="2"/>
  <c r="BF197" i="2"/>
  <c r="T197" i="2"/>
  <c r="R197" i="2"/>
  <c r="P197" i="2"/>
  <c r="BI191" i="2"/>
  <c r="BH191" i="2"/>
  <c r="BG191" i="2"/>
  <c r="BF191" i="2"/>
  <c r="T191" i="2"/>
  <c r="R191" i="2"/>
  <c r="P191" i="2"/>
  <c r="BI186" i="2"/>
  <c r="BH186" i="2"/>
  <c r="BG186" i="2"/>
  <c r="BF186" i="2"/>
  <c r="T186" i="2"/>
  <c r="R186" i="2"/>
  <c r="P186" i="2"/>
  <c r="BI180" i="2"/>
  <c r="BH180" i="2"/>
  <c r="BG180" i="2"/>
  <c r="BF180" i="2"/>
  <c r="T180" i="2"/>
  <c r="R180" i="2"/>
  <c r="P180" i="2"/>
  <c r="BI174" i="2"/>
  <c r="BH174" i="2"/>
  <c r="BG174" i="2"/>
  <c r="BF174" i="2"/>
  <c r="T174" i="2"/>
  <c r="R174" i="2"/>
  <c r="P174" i="2"/>
  <c r="BI167" i="2"/>
  <c r="BH167" i="2"/>
  <c r="BG167" i="2"/>
  <c r="BF167" i="2"/>
  <c r="T167" i="2"/>
  <c r="R167" i="2"/>
  <c r="P167" i="2"/>
  <c r="BI160" i="2"/>
  <c r="BH160" i="2"/>
  <c r="BG160" i="2"/>
  <c r="BF160" i="2"/>
  <c r="T160" i="2"/>
  <c r="R160" i="2"/>
  <c r="P160" i="2"/>
  <c r="BI158" i="2"/>
  <c r="BH158" i="2"/>
  <c r="BG158" i="2"/>
  <c r="BF158" i="2"/>
  <c r="T158" i="2"/>
  <c r="R158" i="2"/>
  <c r="P158" i="2"/>
  <c r="BI154" i="2"/>
  <c r="BH154" i="2"/>
  <c r="BG154" i="2"/>
  <c r="BF154" i="2"/>
  <c r="T154" i="2"/>
  <c r="R154" i="2"/>
  <c r="P154" i="2"/>
  <c r="BI149" i="2"/>
  <c r="BH149" i="2"/>
  <c r="BG149" i="2"/>
  <c r="BF149" i="2"/>
  <c r="T149" i="2"/>
  <c r="R149" i="2"/>
  <c r="P149" i="2"/>
  <c r="BI143" i="2"/>
  <c r="BH143" i="2"/>
  <c r="BG143" i="2"/>
  <c r="BF143" i="2"/>
  <c r="T143" i="2"/>
  <c r="R143" i="2"/>
  <c r="P143" i="2"/>
  <c r="BI138" i="2"/>
  <c r="BH138" i="2"/>
  <c r="BG138" i="2"/>
  <c r="BF138" i="2"/>
  <c r="T138" i="2"/>
  <c r="R138" i="2"/>
  <c r="P138" i="2"/>
  <c r="BI132" i="2"/>
  <c r="BH132" i="2"/>
  <c r="BG132" i="2"/>
  <c r="BF132" i="2"/>
  <c r="T132" i="2"/>
  <c r="R132" i="2"/>
  <c r="P132" i="2"/>
  <c r="BI126" i="2"/>
  <c r="BH126" i="2"/>
  <c r="BG126" i="2"/>
  <c r="BF126" i="2"/>
  <c r="T126" i="2"/>
  <c r="R126" i="2"/>
  <c r="P126" i="2"/>
  <c r="BI120" i="2"/>
  <c r="BH120" i="2"/>
  <c r="BG120" i="2"/>
  <c r="BF120" i="2"/>
  <c r="T120" i="2"/>
  <c r="R120" i="2"/>
  <c r="P120" i="2"/>
  <c r="BI117" i="2"/>
  <c r="BH117" i="2"/>
  <c r="BG117" i="2"/>
  <c r="BF117" i="2"/>
  <c r="T117" i="2"/>
  <c r="R117" i="2"/>
  <c r="P117" i="2"/>
  <c r="BI111" i="2"/>
  <c r="BH111" i="2"/>
  <c r="BG111" i="2"/>
  <c r="BF111" i="2"/>
  <c r="T111" i="2"/>
  <c r="R111" i="2"/>
  <c r="P111" i="2"/>
  <c r="J105" i="2"/>
  <c r="J104" i="2"/>
  <c r="F104" i="2"/>
  <c r="F102" i="2"/>
  <c r="E100" i="2"/>
  <c r="J55" i="2"/>
  <c r="J54" i="2"/>
  <c r="F54" i="2"/>
  <c r="F52" i="2"/>
  <c r="E50" i="2"/>
  <c r="J18" i="2"/>
  <c r="E18" i="2"/>
  <c r="F105" i="2"/>
  <c r="J17" i="2"/>
  <c r="J12" i="2"/>
  <c r="J102" i="2" s="1"/>
  <c r="E7" i="2"/>
  <c r="E98" i="2" s="1"/>
  <c r="L50" i="1"/>
  <c r="AM50" i="1"/>
  <c r="AM49" i="1"/>
  <c r="L49" i="1"/>
  <c r="AM47" i="1"/>
  <c r="L47" i="1"/>
  <c r="L45" i="1"/>
  <c r="L44" i="1"/>
  <c r="J1090" i="2"/>
  <c r="J998" i="2"/>
  <c r="BK908" i="2"/>
  <c r="BK730" i="2"/>
  <c r="J639" i="2"/>
  <c r="J506" i="2"/>
  <c r="J377" i="2"/>
  <c r="BK225" i="2"/>
  <c r="J1146" i="2"/>
  <c r="BK1028" i="2"/>
  <c r="J910" i="2"/>
  <c r="BK772" i="2"/>
  <c r="J630" i="2"/>
  <c r="J446" i="2"/>
  <c r="J298" i="2"/>
  <c r="J1081" i="2"/>
  <c r="BK926" i="2"/>
  <c r="J823" i="2"/>
  <c r="J698" i="2"/>
  <c r="J585" i="2"/>
  <c r="BK483" i="2"/>
  <c r="BK269" i="2"/>
  <c r="BK111" i="2"/>
  <c r="BK775" i="2"/>
  <c r="BK633" i="2"/>
  <c r="J456" i="2"/>
  <c r="J292" i="2"/>
  <c r="J138" i="2"/>
  <c r="BK954" i="3"/>
  <c r="BK815" i="3"/>
  <c r="BK672" i="3"/>
  <c r="J545" i="3"/>
  <c r="J328" i="3"/>
  <c r="J152" i="3"/>
  <c r="J967" i="3"/>
  <c r="BK887" i="3"/>
  <c r="J718" i="3"/>
  <c r="BK535" i="3"/>
  <c r="J389" i="3"/>
  <c r="J166" i="3"/>
  <c r="BK975" i="3"/>
  <c r="J874" i="3"/>
  <c r="J724" i="3"/>
  <c r="BK593" i="3"/>
  <c r="BK454" i="3"/>
  <c r="BK304" i="3"/>
  <c r="J1115" i="3"/>
  <c r="J1030" i="3"/>
  <c r="BK874" i="3"/>
  <c r="J712" i="3"/>
  <c r="J569" i="3"/>
  <c r="BK413" i="3"/>
  <c r="BK249" i="3"/>
  <c r="J121" i="3"/>
  <c r="J91" i="4"/>
  <c r="J162" i="4"/>
  <c r="BK294" i="5"/>
  <c r="J149" i="5"/>
  <c r="BK152" i="5"/>
  <c r="J180" i="5"/>
  <c r="BK149" i="5"/>
  <c r="BK117" i="6"/>
  <c r="J454" i="7"/>
  <c r="J376" i="7"/>
  <c r="BK308" i="7"/>
  <c r="BK205" i="7"/>
  <c r="BK115" i="7"/>
  <c r="BK403" i="7"/>
  <c r="J319" i="7"/>
  <c r="BK249" i="7"/>
  <c r="BK155" i="7"/>
  <c r="BK430" i="7"/>
  <c r="J368" i="7"/>
  <c r="J284" i="7"/>
  <c r="BK203" i="7"/>
  <c r="BK112" i="7"/>
  <c r="J440" i="7"/>
  <c r="J325" i="7"/>
  <c r="J264" i="7"/>
  <c r="J233" i="7"/>
  <c r="BK152" i="7"/>
  <c r="J133" i="8"/>
  <c r="J135" i="8"/>
  <c r="J129" i="8"/>
  <c r="BK123" i="8"/>
  <c r="BK344" i="9"/>
  <c r="J250" i="9"/>
  <c r="BK175" i="9"/>
  <c r="J373" i="9"/>
  <c r="J271" i="9"/>
  <c r="BK219" i="9"/>
  <c r="J181" i="9"/>
  <c r="BK110" i="9"/>
  <c r="J325" i="9"/>
  <c r="J151" i="9"/>
  <c r="J364" i="9"/>
  <c r="BK283" i="9"/>
  <c r="J202" i="9"/>
  <c r="J137" i="9"/>
  <c r="J183" i="10"/>
  <c r="J117" i="10"/>
  <c r="BK132" i="10"/>
  <c r="BK167" i="10"/>
  <c r="J97" i="10"/>
  <c r="BK164" i="10"/>
  <c r="J269" i="11"/>
  <c r="BK160" i="11"/>
  <c r="J279" i="11"/>
  <c r="J239" i="11"/>
  <c r="BK185" i="11"/>
  <c r="BK129" i="11"/>
  <c r="J277" i="11"/>
  <c r="BK211" i="11"/>
  <c r="BK127" i="11"/>
  <c r="J275" i="11"/>
  <c r="BK203" i="11"/>
  <c r="J146" i="11"/>
  <c r="J90" i="12"/>
  <c r="J329" i="13"/>
  <c r="BK267" i="13"/>
  <c r="BK217" i="13"/>
  <c r="BK162" i="13"/>
  <c r="BK350" i="13"/>
  <c r="BK283" i="13"/>
  <c r="BK195" i="13"/>
  <c r="BK133" i="13"/>
  <c r="J343" i="13"/>
  <c r="BK263" i="13"/>
  <c r="J170" i="13"/>
  <c r="BK365" i="13"/>
  <c r="BK275" i="13"/>
  <c r="BK238" i="13"/>
  <c r="J143" i="13"/>
  <c r="J556" i="2"/>
  <c r="BK451" i="2"/>
  <c r="J339" i="2"/>
  <c r="J208" i="2"/>
  <c r="J1014" i="2"/>
  <c r="J862" i="2"/>
  <c r="BK792" i="2"/>
  <c r="J747" i="2"/>
  <c r="BK605" i="2"/>
  <c r="J436" i="2"/>
  <c r="J234" i="2"/>
  <c r="BK1071" i="2"/>
  <c r="BK922" i="2"/>
  <c r="BK833" i="2"/>
  <c r="J700" i="2"/>
  <c r="J551" i="2"/>
  <c r="J409" i="2"/>
  <c r="BK292" i="2"/>
  <c r="BK1137" i="2"/>
  <c r="BK983" i="2"/>
  <c r="J900" i="2"/>
  <c r="BK795" i="2"/>
  <c r="BK642" i="2"/>
  <c r="BK485" i="2"/>
  <c r="BK282" i="2"/>
  <c r="J1048" i="3"/>
  <c r="J943" i="3"/>
  <c r="J796" i="3"/>
  <c r="J668" i="3"/>
  <c r="J485" i="3"/>
  <c r="J331" i="3"/>
  <c r="BK1080" i="3"/>
  <c r="J983" i="3"/>
  <c r="BK823" i="3"/>
  <c r="BK661" i="3"/>
  <c r="J500" i="3"/>
  <c r="BK328" i="3"/>
  <c r="J186" i="3"/>
  <c r="BK1034" i="3"/>
  <c r="BK891" i="3"/>
  <c r="J727" i="3"/>
  <c r="J588" i="3"/>
  <c r="J449" i="3"/>
  <c r="J309" i="3"/>
  <c r="BK1115" i="3"/>
  <c r="J1008" i="3"/>
  <c r="BK935" i="3"/>
  <c r="BK771" i="3"/>
  <c r="J644" i="3"/>
  <c r="BK480" i="3"/>
  <c r="J304" i="3"/>
  <c r="BK138" i="3"/>
  <c r="BK103" i="4"/>
  <c r="J114" i="4"/>
  <c r="J159" i="4"/>
  <c r="BK204" i="5"/>
  <c r="BK220" i="5"/>
  <c r="J251" i="5"/>
  <c r="BK104" i="5"/>
  <c r="BK99" i="5"/>
  <c r="J113" i="6"/>
  <c r="J412" i="7"/>
  <c r="BK374" i="7"/>
  <c r="BK311" i="7"/>
  <c r="BK240" i="7"/>
  <c r="J102" i="7"/>
  <c r="BK391" i="7"/>
  <c r="J334" i="7"/>
  <c r="BK262" i="7"/>
  <c r="J205" i="7"/>
  <c r="J167" i="7"/>
  <c r="J446" i="7"/>
  <c r="J388" i="7"/>
  <c r="J313" i="7"/>
  <c r="J209" i="7"/>
  <c r="J117" i="7"/>
  <c r="BK446" i="7"/>
  <c r="BK340" i="7"/>
  <c r="J257" i="7"/>
  <c r="BK190" i="7"/>
  <c r="J112" i="7"/>
  <c r="J141" i="8"/>
  <c r="BK133" i="8"/>
  <c r="BK141" i="8"/>
  <c r="BK359" i="9"/>
  <c r="BK263" i="9"/>
  <c r="BK183" i="9"/>
  <c r="J95" i="9"/>
  <c r="BK302" i="9"/>
  <c r="J217" i="9"/>
  <c r="J177" i="9"/>
  <c r="J369" i="9"/>
  <c r="BK299" i="9"/>
  <c r="BK159" i="9"/>
  <c r="J366" i="9"/>
  <c r="J279" i="9"/>
  <c r="BK205" i="9"/>
  <c r="J140" i="9"/>
  <c r="BK185" i="10"/>
  <c r="BK226" i="10"/>
  <c r="J134" i="10"/>
  <c r="J200" i="10"/>
  <c r="J106" i="10"/>
  <c r="J173" i="10"/>
  <c r="BK283" i="11"/>
  <c r="J219" i="11"/>
  <c r="J162" i="11"/>
  <c r="J290" i="11"/>
  <c r="BK250" i="11"/>
  <c r="BK142" i="11"/>
  <c r="BK285" i="11"/>
  <c r="J229" i="11"/>
  <c r="J155" i="11"/>
  <c r="J294" i="11"/>
  <c r="BK229" i="11"/>
  <c r="BK172" i="11"/>
  <c r="BK117" i="11"/>
  <c r="BK369" i="13"/>
  <c r="J297" i="13"/>
  <c r="J232" i="13"/>
  <c r="J166" i="13"/>
  <c r="BK122" i="13"/>
  <c r="J325" i="13"/>
  <c r="J279" i="13"/>
  <c r="BK168" i="13"/>
  <c r="J112" i="13"/>
  <c r="BK313" i="13"/>
  <c r="J236" i="13"/>
  <c r="J135" i="13"/>
  <c r="BK347" i="13"/>
  <c r="BK269" i="13"/>
  <c r="BK219" i="13"/>
  <c r="BK147" i="13"/>
  <c r="BK1083" i="2"/>
  <c r="J965" i="2"/>
  <c r="J881" i="2"/>
  <c r="J725" i="2"/>
  <c r="BK630" i="2"/>
  <c r="J536" i="2"/>
  <c r="BK404" i="2"/>
  <c r="J334" i="2"/>
  <c r="BK154" i="2"/>
  <c r="BK1064" i="2"/>
  <c r="BK881" i="2"/>
  <c r="BK766" i="2"/>
  <c r="J670" i="2"/>
  <c r="J473" i="2"/>
  <c r="J318" i="2"/>
  <c r="J1148" i="2"/>
  <c r="BK1014" i="2"/>
  <c r="J853" i="2"/>
  <c r="BK751" i="2"/>
  <c r="BK556" i="2"/>
  <c r="BK426" i="2"/>
  <c r="J261" i="2"/>
  <c r="BK120" i="2"/>
  <c r="J1022" i="2"/>
  <c r="BK905" i="2"/>
  <c r="J772" i="2"/>
  <c r="BK593" i="2"/>
  <c r="J418" i="2"/>
  <c r="BK295" i="2"/>
  <c r="BK149" i="2"/>
  <c r="BK906" i="3"/>
  <c r="J752" i="3"/>
  <c r="J682" i="3"/>
  <c r="J548" i="3"/>
  <c r="J335" i="3"/>
  <c r="BK163" i="3"/>
  <c r="BK996" i="3"/>
  <c r="BK910" i="3"/>
  <c r="J805" i="3"/>
  <c r="BK574" i="3"/>
  <c r="BK444" i="3"/>
  <c r="J317" i="3"/>
  <c r="J132" i="3"/>
  <c r="J1022" i="3"/>
  <c r="J906" i="3"/>
  <c r="BK732" i="3"/>
  <c r="BK569" i="3"/>
  <c r="J480" i="3"/>
  <c r="BK166" i="3"/>
  <c r="J1063" i="3"/>
  <c r="J889" i="3"/>
  <c r="J696" i="3"/>
  <c r="BK511" i="3"/>
  <c r="BK358" i="3"/>
  <c r="BK160" i="3"/>
  <c r="BK159" i="4"/>
  <c r="J144" i="4"/>
  <c r="J118" i="4"/>
  <c r="J220" i="5"/>
  <c r="BK266" i="5"/>
  <c r="J139" i="5"/>
  <c r="BK109" i="5"/>
  <c r="J114" i="5"/>
  <c r="J117" i="6"/>
  <c r="BK421" i="7"/>
  <c r="BK338" i="7"/>
  <c r="J270" i="7"/>
  <c r="BK169" i="7"/>
  <c r="BK96" i="7"/>
  <c r="BK428" i="7"/>
  <c r="J342" i="7"/>
  <c r="J290" i="7"/>
  <c r="BK207" i="7"/>
  <c r="BK123" i="7"/>
  <c r="BK436" i="7"/>
  <c r="BK376" i="7"/>
  <c r="J303" i="7"/>
  <c r="BK211" i="7"/>
  <c r="BK104" i="7"/>
  <c r="BK442" i="7"/>
  <c r="BK313" i="7"/>
  <c r="J253" i="7"/>
  <c r="J196" i="7"/>
  <c r="BK117" i="7"/>
  <c r="J103" i="8"/>
  <c r="J115" i="8"/>
  <c r="BK109" i="8"/>
  <c r="BK380" i="9"/>
  <c r="J308" i="9"/>
  <c r="J224" i="9"/>
  <c r="BK173" i="9"/>
  <c r="BK371" i="9"/>
  <c r="BK250" i="9"/>
  <c r="J187" i="9"/>
  <c r="J113" i="9"/>
  <c r="BK332" i="9"/>
  <c r="J205" i="9"/>
  <c r="BK376" i="9"/>
  <c r="BK276" i="9"/>
  <c r="BK177" i="9"/>
  <c r="BK116" i="9"/>
  <c r="BK161" i="10"/>
  <c r="J209" i="10"/>
  <c r="J126" i="10"/>
  <c r="J149" i="10"/>
  <c r="J195" i="10"/>
  <c r="J296" i="11"/>
  <c r="BK221" i="11"/>
  <c r="BK150" i="11"/>
  <c r="BK281" i="11"/>
  <c r="J217" i="11"/>
  <c r="J172" i="11"/>
  <c r="J99" i="11"/>
  <c r="BK256" i="11"/>
  <c r="J176" i="11"/>
  <c r="BK111" i="11"/>
  <c r="J231" i="11"/>
  <c r="J168" i="11"/>
  <c r="BK113" i="11"/>
  <c r="J335" i="13"/>
  <c r="J271" i="13"/>
  <c r="J210" i="13"/>
  <c r="J153" i="13"/>
  <c r="BK360" i="13"/>
  <c r="BK289" i="13"/>
  <c r="BK208" i="13"/>
  <c r="BK155" i="13"/>
  <c r="BK332" i="13"/>
  <c r="BK253" i="13"/>
  <c r="BK182" i="13"/>
  <c r="J367" i="13"/>
  <c r="BK285" i="13"/>
  <c r="BK225" i="13"/>
  <c r="J162" i="13"/>
  <c r="BK1081" i="2"/>
  <c r="J968" i="2"/>
  <c r="J885" i="2"/>
  <c r="BK721" i="2"/>
  <c r="BK655" i="2"/>
  <c r="BK532" i="2"/>
  <c r="J412" i="2"/>
  <c r="J306" i="2"/>
  <c r="BK126" i="2"/>
  <c r="BK1049" i="2"/>
  <c r="J938" i="2"/>
  <c r="J810" i="2"/>
  <c r="J693" i="2"/>
  <c r="J515" i="2"/>
  <c r="J357" i="2"/>
  <c r="J132" i="2"/>
  <c r="J1038" i="2"/>
  <c r="BK900" i="2"/>
  <c r="J792" i="2"/>
  <c r="BK639" i="2"/>
  <c r="J527" i="2"/>
  <c r="BK412" i="2"/>
  <c r="J244" i="2"/>
  <c r="BK1158" i="2"/>
  <c r="BK938" i="2"/>
  <c r="J840" i="2"/>
  <c r="BK756" i="2"/>
  <c r="J610" i="2"/>
  <c r="BK399" i="2"/>
  <c r="BK266" i="2"/>
  <c r="J158" i="2"/>
  <c r="J996" i="3"/>
  <c r="BK775" i="3"/>
  <c r="BK686" i="3"/>
  <c r="J557" i="3"/>
  <c r="J350" i="3"/>
  <c r="BK171" i="3"/>
  <c r="J1019" i="3"/>
  <c r="J913" i="3"/>
  <c r="BK796" i="3"/>
  <c r="BK588" i="3"/>
  <c r="J468" i="3"/>
  <c r="BK292" i="3"/>
  <c r="BK155" i="3"/>
  <c r="J923" i="3"/>
  <c r="J790" i="3"/>
  <c r="BK640" i="3"/>
  <c r="J542" i="3"/>
  <c r="J413" i="3"/>
  <c r="BK260" i="3"/>
  <c r="BK1106" i="3"/>
  <c r="BK983" i="3"/>
  <c r="J869" i="3"/>
  <c r="BK707" i="3"/>
  <c r="BK548" i="3"/>
  <c r="J380" i="3"/>
  <c r="J216" i="3"/>
  <c r="BK165" i="4"/>
  <c r="J153" i="4"/>
  <c r="BK125" i="4"/>
  <c r="BK239" i="5"/>
  <c r="J290" i="5"/>
  <c r="J119" i="5"/>
  <c r="BK158" i="5"/>
  <c r="J276" i="5"/>
  <c r="BK251" i="5"/>
  <c r="J129" i="5"/>
  <c r="BK88" i="6"/>
  <c r="J444" i="7"/>
  <c r="BK342" i="7"/>
  <c r="BK274" i="7"/>
  <c r="BK178" i="7"/>
  <c r="J132" i="7"/>
  <c r="BK471" i="7"/>
  <c r="J364" i="7"/>
  <c r="J305" i="7"/>
  <c r="J222" i="7"/>
  <c r="J178" i="7"/>
  <c r="J438" i="7"/>
  <c r="J384" i="7"/>
  <c r="BK280" i="7"/>
  <c r="BK193" i="7"/>
  <c r="BK91" i="7"/>
  <c r="BK400" i="7"/>
  <c r="J282" i="7"/>
  <c r="BK247" i="7"/>
  <c r="BK164" i="7"/>
  <c r="J104" i="7"/>
  <c r="J91" i="8"/>
  <c r="BK135" i="8"/>
  <c r="BK129" i="8"/>
  <c r="J347" i="9"/>
  <c r="J265" i="9"/>
  <c r="BK151" i="9"/>
  <c r="BK356" i="9"/>
  <c r="J268" i="9"/>
  <c r="BK199" i="9"/>
  <c r="BK119" i="9"/>
  <c r="BK320" i="9"/>
  <c r="BK165" i="9"/>
  <c r="J104" i="9"/>
  <c r="J302" i="9"/>
  <c r="J199" i="9"/>
  <c r="J145" i="9"/>
  <c r="BK209" i="10"/>
  <c r="BK126" i="10"/>
  <c r="J179" i="10"/>
  <c r="BK92" i="10"/>
  <c r="J140" i="10"/>
  <c r="BK183" i="10"/>
  <c r="BK298" i="11"/>
  <c r="J223" i="11"/>
  <c r="J142" i="11"/>
  <c r="J103" i="11"/>
  <c r="BK241" i="11"/>
  <c r="J197" i="11"/>
  <c r="J300" i="11"/>
  <c r="J227" i="11"/>
  <c r="BK168" i="11"/>
  <c r="BK101" i="11"/>
  <c r="BK227" i="11"/>
  <c r="BK180" i="11"/>
  <c r="J121" i="11"/>
  <c r="J378" i="13"/>
  <c r="J301" i="13"/>
  <c r="BK236" i="13"/>
  <c r="J180" i="13"/>
  <c r="J124" i="13"/>
  <c r="BK323" i="13"/>
  <c r="J273" i="13"/>
  <c r="BK190" i="13"/>
  <c r="BK124" i="13"/>
  <c r="J347" i="13"/>
  <c r="BK245" i="13"/>
  <c r="J126" i="13"/>
  <c r="J245" i="13"/>
  <c r="J190" i="13"/>
  <c r="J122" i="13"/>
  <c r="BK1105" i="2"/>
  <c r="BK960" i="2"/>
  <c r="J868" i="2"/>
  <c r="BK714" i="2"/>
  <c r="BK622" i="2"/>
  <c r="BK546" i="2"/>
  <c r="BK389" i="2"/>
  <c r="J266" i="2"/>
  <c r="J117" i="2"/>
  <c r="J1053" i="2"/>
  <c r="J924" i="2"/>
  <c r="J800" i="2"/>
  <c r="J655" i="2"/>
  <c r="J431" i="2"/>
  <c r="J255" i="2"/>
  <c r="BK1123" i="2"/>
  <c r="J1010" i="2"/>
  <c r="BK868" i="2"/>
  <c r="J665" i="2"/>
  <c r="J541" i="2"/>
  <c r="BK431" i="2"/>
  <c r="J315" i="2"/>
  <c r="BK1131" i="2"/>
  <c r="BK902" i="2"/>
  <c r="J675" i="2"/>
  <c r="BK524" i="2"/>
  <c r="J389" i="2"/>
  <c r="J160" i="2"/>
  <c r="BK990" i="3"/>
  <c r="BK864" i="3"/>
  <c r="BK702" i="3"/>
  <c r="BK566" i="3"/>
  <c r="J378" i="3"/>
  <c r="BK192" i="3"/>
  <c r="BK999" i="3"/>
  <c r="BK898" i="3"/>
  <c r="BK783" i="3"/>
  <c r="BK618" i="3"/>
  <c r="BK465" i="3"/>
  <c r="BK275" i="3"/>
  <c r="J126" i="3"/>
  <c r="BK921" i="3"/>
  <c r="J783" i="3"/>
  <c r="J672" i="3"/>
  <c r="J566" i="3"/>
  <c r="J434" i="3"/>
  <c r="J252" i="3"/>
  <c r="J138" i="3"/>
  <c r="J1003" i="3"/>
  <c r="J925" i="3"/>
  <c r="J766" i="3"/>
  <c r="J613" i="3"/>
  <c r="BK434" i="3"/>
  <c r="BK309" i="3"/>
  <c r="BK180" i="4"/>
  <c r="J165" i="4"/>
  <c r="J111" i="4"/>
  <c r="BK108" i="4"/>
  <c r="J193" i="5"/>
  <c r="J204" i="5"/>
  <c r="BK254" i="5"/>
  <c r="J99" i="5"/>
  <c r="J94" i="5"/>
  <c r="J106" i="6"/>
  <c r="J393" i="7"/>
  <c r="J340" i="7"/>
  <c r="BK268" i="7"/>
  <c r="J172" i="7"/>
  <c r="BK480" i="7"/>
  <c r="BK353" i="7"/>
  <c r="J298" i="7"/>
  <c r="BK214" i="7"/>
  <c r="J148" i="7"/>
  <c r="BK444" i="7"/>
  <c r="J380" i="7"/>
  <c r="J294" i="7"/>
  <c r="BK226" i="7"/>
  <c r="BK126" i="7"/>
  <c r="BK462" i="7"/>
  <c r="J355" i="7"/>
  <c r="J280" i="7"/>
  <c r="BK217" i="7"/>
  <c r="BK144" i="7"/>
  <c r="J109" i="8"/>
  <c r="BK113" i="8"/>
  <c r="J107" i="8"/>
  <c r="J87" i="8"/>
  <c r="BK271" i="9"/>
  <c r="J212" i="9"/>
  <c r="J133" i="9"/>
  <c r="J311" i="9"/>
  <c r="J236" i="9"/>
  <c r="BK185" i="9"/>
  <c r="BK123" i="9"/>
  <c r="J356" i="9"/>
  <c r="J219" i="9"/>
  <c r="J126" i="9"/>
  <c r="J332" i="9"/>
  <c r="J247" i="9"/>
  <c r="BK171" i="9"/>
  <c r="J98" i="9"/>
  <c r="J158" i="10"/>
  <c r="BK200" i="10"/>
  <c r="BK114" i="10"/>
  <c r="BK223" i="10"/>
  <c r="BK155" i="10"/>
  <c r="J193" i="10"/>
  <c r="BK292" i="11"/>
  <c r="J191" i="11"/>
  <c r="J129" i="11"/>
  <c r="BK266" i="11"/>
  <c r="J211" i="11"/>
  <c r="BK157" i="11"/>
  <c r="BK294" i="11"/>
  <c r="BK231" i="11"/>
  <c r="J152" i="11"/>
  <c r="J292" i="11"/>
  <c r="J225" i="11"/>
  <c r="BK164" i="11"/>
  <c r="BK105" i="11"/>
  <c r="J355" i="13"/>
  <c r="BK277" i="13"/>
  <c r="BK204" i="13"/>
  <c r="BK149" i="13"/>
  <c r="BK376" i="13"/>
  <c r="J299" i="13"/>
  <c r="BK210" i="13"/>
  <c r="J151" i="13"/>
  <c r="J307" i="13"/>
  <c r="J243" i="13"/>
  <c r="BK141" i="13"/>
  <c r="BK355" i="13"/>
  <c r="BK295" i="13"/>
  <c r="J223" i="13"/>
  <c r="BK170" i="13"/>
  <c r="BK625" i="2"/>
  <c r="J489" i="2"/>
  <c r="BK365" i="2"/>
  <c r="J249" i="2"/>
  <c r="BK1046" i="2"/>
  <c r="BK931" i="2"/>
  <c r="J833" i="2"/>
  <c r="J775" i="2"/>
  <c r="J652" i="2"/>
  <c r="BK495" i="2"/>
  <c r="BK327" i="2"/>
  <c r="J1158" i="2"/>
  <c r="BK957" i="2"/>
  <c r="BK894" i="2"/>
  <c r="BK652" i="2"/>
  <c r="BK591" i="2"/>
  <c r="BK489" i="2"/>
  <c r="BK318" i="2"/>
  <c r="BK160" i="2"/>
  <c r="J1071" i="2"/>
  <c r="BK940" i="2"/>
  <c r="BK828" i="2"/>
  <c r="J730" i="2"/>
  <c r="BK561" i="2"/>
  <c r="J368" i="2"/>
  <c r="BK208" i="2"/>
  <c r="J1080" i="3"/>
  <c r="J918" i="3"/>
  <c r="J757" i="3"/>
  <c r="BK644" i="3"/>
  <c r="J537" i="3"/>
  <c r="BK287" i="3"/>
  <c r="J142" i="3"/>
  <c r="J958" i="3"/>
  <c r="J864" i="3"/>
  <c r="BK696" i="3"/>
  <c r="J523" i="3"/>
  <c r="BK374" i="3"/>
  <c r="J207" i="3"/>
  <c r="BK1085" i="3"/>
  <c r="BK913" i="3"/>
  <c r="J771" i="3"/>
  <c r="J608" i="3"/>
  <c r="BK473" i="3"/>
  <c r="BK340" i="3"/>
  <c r="J176" i="3"/>
  <c r="BK1091" i="3"/>
  <c r="J975" i="3"/>
  <c r="J810" i="3"/>
  <c r="J661" i="3"/>
  <c r="BK523" i="3"/>
  <c r="J353" i="3"/>
  <c r="J169" i="4"/>
  <c r="BK162" i="4"/>
  <c r="J180" i="4"/>
  <c r="J281" i="5"/>
  <c r="J124" i="5"/>
  <c r="BK290" i="5"/>
  <c r="BK139" i="5"/>
  <c r="BK124" i="5"/>
  <c r="J95" i="6"/>
  <c r="J432" i="7"/>
  <c r="BK380" i="7"/>
  <c r="BK294" i="7"/>
  <c r="J217" i="7"/>
  <c r="BK148" i="7"/>
  <c r="J474" i="7"/>
  <c r="BK362" i="7"/>
  <c r="J292" i="7"/>
  <c r="J190" i="7"/>
  <c r="J121" i="7"/>
  <c r="J424" i="7"/>
  <c r="BK336" i="7"/>
  <c r="J255" i="7"/>
  <c r="BK139" i="7"/>
  <c r="J480" i="7"/>
  <c r="BK406" i="7"/>
  <c r="BK296" i="7"/>
  <c r="J229" i="7"/>
  <c r="BK172" i="7"/>
  <c r="BK137" i="8"/>
  <c r="BK93" i="8"/>
  <c r="J89" i="8"/>
  <c r="BK105" i="8"/>
  <c r="J384" i="9"/>
  <c r="J276" i="9"/>
  <c r="BK197" i="9"/>
  <c r="BK121" i="9"/>
  <c r="J317" i="9"/>
  <c r="BK214" i="9"/>
  <c r="J154" i="9"/>
  <c r="BK101" i="9"/>
  <c r="J259" i="9"/>
  <c r="BK149" i="9"/>
  <c r="J338" i="9"/>
  <c r="BK268" i="9"/>
  <c r="BK191" i="9"/>
  <c r="BK126" i="9"/>
  <c r="BK204" i="10"/>
  <c r="J103" i="10"/>
  <c r="BK158" i="10"/>
  <c r="J187" i="10"/>
  <c r="BK232" i="10"/>
  <c r="J146" i="10"/>
  <c r="J264" i="11"/>
  <c r="BK195" i="11"/>
  <c r="BK146" i="11"/>
  <c r="BK277" i="11"/>
  <c r="BK237" i="11"/>
  <c r="J164" i="11"/>
  <c r="BK296" i="11"/>
  <c r="BK239" i="11"/>
  <c r="BK174" i="11"/>
  <c r="J105" i="11"/>
  <c r="J246" i="11"/>
  <c r="BK187" i="11"/>
  <c r="J125" i="11"/>
  <c r="BK380" i="13"/>
  <c r="BK317" i="13"/>
  <c r="BK249" i="13"/>
  <c r="J178" i="13"/>
  <c r="BK116" i="13"/>
  <c r="J317" i="13"/>
  <c r="J238" i="13"/>
  <c r="BK188" i="13"/>
  <c r="J369" i="13"/>
  <c r="BK293" i="13"/>
  <c r="J206" i="13"/>
  <c r="BK114" i="13"/>
  <c r="BK337" i="13"/>
  <c r="J259" i="13"/>
  <c r="J208" i="13"/>
  <c r="BK139" i="13"/>
  <c r="BK1005" i="2"/>
  <c r="BK946" i="2"/>
  <c r="BK871" i="2"/>
  <c r="BK688" i="2"/>
  <c r="BK613" i="2"/>
  <c r="BK515" i="2"/>
  <c r="BK380" i="2"/>
  <c r="BK255" i="2"/>
  <c r="BK1148" i="2"/>
  <c r="J1033" i="2"/>
  <c r="J926" i="2"/>
  <c r="J795" i="2"/>
  <c r="J714" i="2"/>
  <c r="BK521" i="2"/>
  <c r="BK355" i="2"/>
  <c r="BK143" i="2"/>
  <c r="BK1033" i="2"/>
  <c r="J902" i="2"/>
  <c r="BK787" i="2"/>
  <c r="J642" i="2"/>
  <c r="J524" i="2"/>
  <c r="BK383" i="2"/>
  <c r="BK200" i="2"/>
  <c r="J1143" i="2"/>
  <c r="J952" i="2"/>
  <c r="J845" i="2"/>
  <c r="BK677" i="2"/>
  <c r="J498" i="2"/>
  <c r="J394" i="2"/>
  <c r="BK249" i="2"/>
  <c r="J111" i="2"/>
  <c r="BK980" i="3"/>
  <c r="BK838" i="3"/>
  <c r="BK692" i="3"/>
  <c r="J593" i="3"/>
  <c r="BK389" i="3"/>
  <c r="BK207" i="3"/>
  <c r="BK1044" i="3"/>
  <c r="J939" i="3"/>
  <c r="J747" i="3"/>
  <c r="BK637" i="3"/>
  <c r="J470" i="3"/>
  <c r="J249" i="3"/>
  <c r="J1095" i="3"/>
  <c r="J930" i="3"/>
  <c r="BK879" i="3"/>
  <c r="BK682" i="3"/>
  <c r="J598" i="3"/>
  <c r="J460" i="3"/>
  <c r="J370" i="3"/>
  <c r="J297" i="3"/>
  <c r="BK1109" i="3"/>
  <c r="J1034" i="3"/>
  <c r="J928" i="3"/>
  <c r="J775" i="3"/>
  <c r="BK631" i="3"/>
  <c r="BK542" i="3"/>
  <c r="BK370" i="3"/>
  <c r="BK204" i="3"/>
  <c r="J194" i="4"/>
  <c r="BK169" i="4"/>
  <c r="BK153" i="4"/>
  <c r="J266" i="5"/>
  <c r="BK230" i="5"/>
  <c r="J302" i="5"/>
  <c r="J215" i="5"/>
  <c r="BK298" i="5"/>
  <c r="BK99" i="6"/>
  <c r="BK106" i="6"/>
  <c r="BK396" i="7"/>
  <c r="J300" i="7"/>
  <c r="BK224" i="7"/>
  <c r="BK142" i="7"/>
  <c r="J462" i="7"/>
  <c r="J359" i="7"/>
  <c r="BK300" i="7"/>
  <c r="J226" i="7"/>
  <c r="BK183" i="7"/>
  <c r="J98" i="7"/>
  <c r="J421" i="7"/>
  <c r="BK319" i="7"/>
  <c r="BK266" i="7"/>
  <c r="J169" i="7"/>
  <c r="J96" i="7"/>
  <c r="BK409" i="7"/>
  <c r="BK284" i="7"/>
  <c r="BK235" i="7"/>
  <c r="J183" i="7"/>
  <c r="J107" i="7"/>
  <c r="BK83" i="8"/>
  <c r="BK87" i="8"/>
  <c r="BK119" i="8"/>
  <c r="BK97" i="8"/>
  <c r="J283" i="9"/>
  <c r="J208" i="9"/>
  <c r="BK131" i="9"/>
  <c r="J314" i="9"/>
  <c r="BK234" i="9"/>
  <c r="J149" i="9"/>
  <c r="BK296" i="9"/>
  <c r="J156" i="9"/>
  <c r="BK329" i="9"/>
  <c r="J261" i="9"/>
  <c r="J197" i="9"/>
  <c r="J128" i="9"/>
  <c r="BK187" i="10"/>
  <c r="J92" i="10"/>
  <c r="J143" i="10"/>
  <c r="J191" i="10"/>
  <c r="J114" i="10"/>
  <c r="BK179" i="10"/>
  <c r="J271" i="11"/>
  <c r="J203" i="11"/>
  <c r="BK140" i="11"/>
  <c r="BK275" i="11"/>
  <c r="J201" i="11"/>
  <c r="J135" i="11"/>
  <c r="J273" i="11"/>
  <c r="BK205" i="11"/>
  <c r="J140" i="11"/>
  <c r="J288" i="11"/>
  <c r="BK223" i="11"/>
  <c r="J150" i="11"/>
  <c r="J93" i="12"/>
  <c r="J323" i="13"/>
  <c r="J256" i="13"/>
  <c r="BK174" i="13"/>
  <c r="BK120" i="13"/>
  <c r="J319" i="13"/>
  <c r="BK281" i="13"/>
  <c r="BK192" i="13"/>
  <c r="BK367" i="13"/>
  <c r="J311" i="13"/>
  <c r="J202" i="13"/>
  <c r="BK112" i="13"/>
  <c r="BK327" i="13"/>
  <c r="J251" i="13"/>
  <c r="J204" i="13"/>
  <c r="J141" i="13"/>
  <c r="BK1053" i="2"/>
  <c r="J957" i="2"/>
  <c r="BK853" i="2"/>
  <c r="BK670" i="2"/>
  <c r="BK571" i="2"/>
  <c r="BK441" i="2"/>
  <c r="J330" i="2"/>
  <c r="BK167" i="2"/>
  <c r="J1112" i="2"/>
  <c r="BK1025" i="2"/>
  <c r="J922" i="2"/>
  <c r="J761" i="2"/>
  <c r="J633" i="2"/>
  <c r="BK418" i="2"/>
  <c r="BK217" i="2"/>
  <c r="BK1058" i="2"/>
  <c r="BK912" i="2"/>
  <c r="BK818" i="2"/>
  <c r="BK610" i="2"/>
  <c r="BK498" i="2"/>
  <c r="BK301" i="2"/>
  <c r="J154" i="2"/>
  <c r="J1105" i="2"/>
  <c r="J949" i="2"/>
  <c r="J877" i="2"/>
  <c r="BK700" i="2"/>
  <c r="BK467" i="2"/>
  <c r="J353" i="2"/>
  <c r="J186" i="2"/>
  <c r="BK1022" i="3"/>
  <c r="J887" i="3"/>
  <c r="BK742" i="3"/>
  <c r="J665" i="3"/>
  <c r="J505" i="3"/>
  <c r="BK257" i="3"/>
  <c r="J145" i="3"/>
  <c r="J986" i="3"/>
  <c r="J838" i="3"/>
  <c r="J692" i="3"/>
  <c r="BK517" i="3"/>
  <c r="BK378" i="3"/>
  <c r="BK230" i="3"/>
  <c r="BK1088" i="3"/>
  <c r="J910" i="3"/>
  <c r="J762" i="3"/>
  <c r="BK626" i="3"/>
  <c r="BK485" i="3"/>
  <c r="BK344" i="3"/>
  <c r="J160" i="3"/>
  <c r="J1044" i="3"/>
  <c r="J932" i="3"/>
  <c r="BK801" i="3"/>
  <c r="BK578" i="3"/>
  <c r="BK470" i="3"/>
  <c r="J324" i="3"/>
  <c r="J199" i="4"/>
  <c r="J183" i="4"/>
  <c r="J156" i="4"/>
  <c r="BK98" i="4"/>
  <c r="BK144" i="5"/>
  <c r="J168" i="5"/>
  <c r="BK257" i="5"/>
  <c r="BK285" i="5"/>
  <c r="J269" i="5"/>
  <c r="J225" i="5"/>
  <c r="J104" i="5"/>
  <c r="J102" i="6"/>
  <c r="BK415" i="7"/>
  <c r="BK334" i="7"/>
  <c r="J266" i="7"/>
  <c r="J164" i="7"/>
  <c r="J91" i="7"/>
  <c r="BK393" i="7"/>
  <c r="BK330" i="7"/>
  <c r="J237" i="7"/>
  <c r="J152" i="7"/>
  <c r="BK465" i="7"/>
  <c r="BK350" i="7"/>
  <c r="BK292" i="7"/>
  <c r="J235" i="7"/>
  <c r="BK121" i="7"/>
  <c r="J450" i="7"/>
  <c r="J328" i="7"/>
  <c r="J274" i="7"/>
  <c r="J193" i="7"/>
  <c r="J139" i="7"/>
  <c r="BK99" i="8"/>
  <c r="BK107" i="8"/>
  <c r="BK115" i="8"/>
  <c r="BK89" i="8"/>
  <c r="BK279" i="9"/>
  <c r="BK194" i="9"/>
  <c r="J110" i="9"/>
  <c r="J320" i="9"/>
  <c r="J231" i="9"/>
  <c r="J173" i="9"/>
  <c r="BK98" i="9"/>
  <c r="J253" i="9"/>
  <c r="J147" i="9"/>
  <c r="BK317" i="9"/>
  <c r="BK259" i="9"/>
  <c r="BK181" i="9"/>
  <c r="BK135" i="9"/>
  <c r="J176" i="10"/>
  <c r="J215" i="10"/>
  <c r="J123" i="10"/>
  <c r="BK193" i="10"/>
  <c r="J229" i="10"/>
  <c r="BK129" i="10"/>
  <c r="J281" i="11"/>
  <c r="BK215" i="11"/>
  <c r="BK121" i="11"/>
  <c r="J252" i="11"/>
  <c r="J205" i="11"/>
  <c r="BK125" i="11"/>
  <c r="J266" i="11"/>
  <c r="BK148" i="11"/>
  <c r="BK290" i="11"/>
  <c r="BK191" i="11"/>
  <c r="J133" i="11"/>
  <c r="BK90" i="12"/>
  <c r="BK325" i="13"/>
  <c r="BK261" i="13"/>
  <c r="J192" i="13"/>
  <c r="J157" i="13"/>
  <c r="BK341" i="13"/>
  <c r="J285" i="13"/>
  <c r="BK198" i="13"/>
  <c r="J149" i="13"/>
  <c r="J363" i="13"/>
  <c r="J277" i="13"/>
  <c r="J198" i="13"/>
  <c r="J293" i="13"/>
  <c r="J217" i="13"/>
  <c r="BK153" i="13"/>
  <c r="J1049" i="2"/>
  <c r="BK973" i="2"/>
  <c r="J879" i="2"/>
  <c r="J683" i="2"/>
  <c r="BK585" i="2"/>
  <c r="BK456" i="2"/>
  <c r="BK342" i="2"/>
  <c r="BK132" i="2"/>
  <c r="J1123" i="2"/>
  <c r="BK965" i="2"/>
  <c r="J828" i="2"/>
  <c r="J756" i="2"/>
  <c r="J733" i="2"/>
  <c r="J571" i="2"/>
  <c r="J374" i="2"/>
  <c r="BK191" i="2"/>
  <c r="J1046" i="2"/>
  <c r="BK885" i="2"/>
  <c r="BK800" i="2"/>
  <c r="J625" i="2"/>
  <c r="J501" i="2"/>
  <c r="J365" i="2"/>
  <c r="J191" i="2"/>
  <c r="BK1090" i="2"/>
  <c r="J994" i="2"/>
  <c r="J946" i="2"/>
  <c r="BK815" i="2"/>
  <c r="J751" i="2"/>
  <c r="J591" i="2"/>
  <c r="BK409" i="2"/>
  <c r="BK298" i="2"/>
  <c r="J200" i="2"/>
  <c r="J1070" i="3"/>
  <c r="J937" i="3"/>
  <c r="BK762" i="3"/>
  <c r="BK656" i="3"/>
  <c r="BK490" i="3"/>
  <c r="BK281" i="3"/>
  <c r="J1088" i="3"/>
  <c r="J949" i="3"/>
  <c r="BK833" i="3"/>
  <c r="J678" i="3"/>
  <c r="J473" i="3"/>
  <c r="BK324" i="3"/>
  <c r="BK240" i="3"/>
  <c r="J1037" i="3"/>
  <c r="J894" i="3"/>
  <c r="BK757" i="3"/>
  <c r="BK613" i="3"/>
  <c r="BK475" i="3"/>
  <c r="J362" i="3"/>
  <c r="J163" i="3"/>
  <c r="BK1057" i="3"/>
  <c r="BK937" i="3"/>
  <c r="BK805" i="3"/>
  <c r="BK650" i="3"/>
  <c r="J490" i="3"/>
  <c r="BK350" i="3"/>
  <c r="J198" i="3"/>
  <c r="BK114" i="4"/>
  <c r="J138" i="4"/>
  <c r="BK199" i="4"/>
  <c r="BK215" i="5"/>
  <c r="J235" i="5"/>
  <c r="BK273" i="5"/>
  <c r="BK129" i="5"/>
  <c r="BK119" i="5"/>
  <c r="J109" i="6"/>
  <c r="BK438" i="7"/>
  <c r="BK355" i="7"/>
  <c r="J276" i="7"/>
  <c r="BK233" i="7"/>
  <c r="BK135" i="7"/>
  <c r="BK440" i="7"/>
  <c r="BK344" i="7"/>
  <c r="BK272" i="7"/>
  <c r="J199" i="7"/>
  <c r="BK107" i="7"/>
  <c r="BK419" i="7"/>
  <c r="BK325" i="7"/>
  <c r="BK253" i="7"/>
  <c r="J181" i="7"/>
  <c r="BK98" i="7"/>
  <c r="J386" i="7"/>
  <c r="BK298" i="7"/>
  <c r="BK201" i="7"/>
  <c r="J109" i="7"/>
  <c r="J97" i="8"/>
  <c r="J101" i="8"/>
  <c r="J83" i="8"/>
  <c r="BK369" i="9"/>
  <c r="BK286" i="9"/>
  <c r="J191" i="9"/>
  <c r="J107" i="9"/>
  <c r="BK322" i="9"/>
  <c r="BK229" i="9"/>
  <c r="BK202" i="9"/>
  <c r="J135" i="9"/>
  <c r="BK95" i="9"/>
  <c r="BK292" i="9"/>
  <c r="J101" i="9"/>
  <c r="J299" i="9"/>
  <c r="J214" i="9"/>
  <c r="BK156" i="9"/>
  <c r="J212" i="10"/>
  <c r="J232" i="10"/>
  <c r="BK146" i="10"/>
  <c r="J198" i="10"/>
  <c r="J223" i="10"/>
  <c r="BK134" i="10"/>
  <c r="J256" i="11"/>
  <c r="J185" i="11"/>
  <c r="J111" i="11"/>
  <c r="BK248" i="11"/>
  <c r="BK199" i="11"/>
  <c r="J101" i="11"/>
  <c r="BK246" i="11"/>
  <c r="J170" i="11"/>
  <c r="BK107" i="11"/>
  <c r="BK233" i="11"/>
  <c r="J174" i="11"/>
  <c r="J119" i="11"/>
  <c r="BK371" i="13"/>
  <c r="J295" i="13"/>
  <c r="BK223" i="13"/>
  <c r="J182" i="13"/>
  <c r="BK126" i="13"/>
  <c r="BK311" i="13"/>
  <c r="BK241" i="13"/>
  <c r="J186" i="13"/>
  <c r="J376" i="13"/>
  <c r="BK319" i="13"/>
  <c r="BK221" i="13"/>
  <c r="J120" i="13"/>
  <c r="BK343" i="13"/>
  <c r="BK256" i="13"/>
  <c r="J212" i="13"/>
  <c r="BK135" i="13"/>
  <c r="J581" i="2"/>
  <c r="J420" i="2"/>
  <c r="J327" i="2"/>
  <c r="BK138" i="2"/>
  <c r="J983" i="2"/>
  <c r="BK920" i="2"/>
  <c r="J818" i="2"/>
  <c r="BK675" i="2"/>
  <c r="J532" i="2"/>
  <c r="BK377" i="2"/>
  <c r="BK174" i="2"/>
  <c r="BK1043" i="2"/>
  <c r="BK910" i="2"/>
  <c r="J805" i="2"/>
  <c r="BK536" i="2"/>
  <c r="BK446" i="2"/>
  <c r="BK205" i="2"/>
  <c r="BK117" i="2"/>
  <c r="BK1016" i="2"/>
  <c r="J912" i="2"/>
  <c r="BK693" i="2"/>
  <c r="J521" i="2"/>
  <c r="BK334" i="2"/>
  <c r="BK180" i="2"/>
  <c r="BK1012" i="3"/>
  <c r="BK882" i="3"/>
  <c r="BK712" i="3"/>
  <c r="BK608" i="3"/>
  <c r="BK429" i="3"/>
  <c r="BK176" i="3"/>
  <c r="BK1003" i="3"/>
  <c r="J891" i="3"/>
  <c r="BK737" i="3"/>
  <c r="J578" i="3"/>
  <c r="BK449" i="3"/>
  <c r="J287" i="3"/>
  <c r="BK152" i="3"/>
  <c r="J964" i="3"/>
  <c r="BK858" i="3"/>
  <c r="BK678" i="3"/>
  <c r="BK545" i="3"/>
  <c r="BK380" i="3"/>
  <c r="BK223" i="3"/>
  <c r="J1109" i="3"/>
  <c r="J990" i="3"/>
  <c r="BK894" i="3"/>
  <c r="BK747" i="3"/>
  <c r="J583" i="3"/>
  <c r="J429" i="3"/>
  <c r="BK252" i="3"/>
  <c r="J114" i="3"/>
  <c r="BK194" i="4"/>
  <c r="BK91" i="4"/>
  <c r="J163" i="5"/>
  <c r="J261" i="5"/>
  <c r="BK134" i="5"/>
  <c r="J174" i="5"/>
  <c r="J152" i="5"/>
  <c r="BK113" i="6"/>
  <c r="J442" i="7"/>
  <c r="J336" i="7"/>
  <c r="J272" i="7"/>
  <c r="J175" i="7"/>
  <c r="BK130" i="7"/>
  <c r="J419" i="7"/>
  <c r="BK317" i="7"/>
  <c r="J247" i="7"/>
  <c r="BK181" i="7"/>
  <c r="BK93" i="7"/>
  <c r="J396" i="7"/>
  <c r="BK359" i="7"/>
  <c r="J278" i="7"/>
  <c r="BK185" i="7"/>
  <c r="J100" i="7"/>
  <c r="J415" i="7"/>
  <c r="J317" i="7"/>
  <c r="J249" i="7"/>
  <c r="J207" i="7"/>
  <c r="J128" i="7"/>
  <c r="BK101" i="8"/>
  <c r="J105" i="8"/>
  <c r="J111" i="8"/>
  <c r="BK95" i="8"/>
  <c r="BK305" i="9"/>
  <c r="BK221" i="9"/>
  <c r="BK140" i="9"/>
  <c r="J334" i="9"/>
  <c r="BK265" i="9"/>
  <c r="J194" i="9"/>
  <c r="BK133" i="9"/>
  <c r="J359" i="9"/>
  <c r="J227" i="9"/>
  <c r="BK107" i="9"/>
  <c r="BK311" i="9"/>
  <c r="J256" i="9"/>
  <c r="J175" i="9"/>
  <c r="J220" i="10"/>
  <c r="J155" i="10"/>
  <c r="J204" i="10"/>
  <c r="BK117" i="10"/>
  <c r="BK170" i="10"/>
  <c r="J189" i="10"/>
  <c r="J100" i="10"/>
  <c r="BK225" i="11"/>
  <c r="J187" i="11"/>
  <c r="BK131" i="11"/>
  <c r="BK271" i="11"/>
  <c r="BK207" i="11"/>
  <c r="BK119" i="11"/>
  <c r="BK269" i="11"/>
  <c r="J213" i="11"/>
  <c r="BK135" i="11"/>
  <c r="J283" i="11"/>
  <c r="J221" i="11"/>
  <c r="BK152" i="11"/>
  <c r="BK93" i="12"/>
  <c r="J332" i="13"/>
  <c r="BK273" i="13"/>
  <c r="BK212" i="13"/>
  <c r="BK159" i="13"/>
  <c r="J374" i="13"/>
  <c r="BK307" i="13"/>
  <c r="J225" i="13"/>
  <c r="J159" i="13"/>
  <c r="BK352" i="13"/>
  <c r="J269" i="13"/>
  <c r="BK186" i="13"/>
  <c r="BK378" i="13"/>
  <c r="BK301" i="13"/>
  <c r="J234" i="13"/>
  <c r="BK178" i="13"/>
  <c r="BK129" i="13"/>
  <c r="J1058" i="2"/>
  <c r="J894" i="2"/>
  <c r="BK761" i="2"/>
  <c r="J646" i="2"/>
  <c r="J561" i="2"/>
  <c r="J426" i="2"/>
  <c r="BK357" i="2"/>
  <c r="J217" i="2"/>
  <c r="J1137" i="2"/>
  <c r="BK968" i="2"/>
  <c r="BK823" i="2"/>
  <c r="J742" i="2"/>
  <c r="BK581" i="2"/>
  <c r="BK414" i="2"/>
  <c r="J225" i="2"/>
  <c r="J1064" i="2"/>
  <c r="J920" i="2"/>
  <c r="J815" i="2"/>
  <c r="J613" i="2"/>
  <c r="J495" i="2"/>
  <c r="J342" i="2"/>
  <c r="J174" i="2"/>
  <c r="BK1112" i="2"/>
  <c r="J934" i="2"/>
  <c r="BK879" i="2"/>
  <c r="BK739" i="2"/>
  <c r="J461" i="2"/>
  <c r="BK330" i="2"/>
  <c r="J180" i="2"/>
  <c r="BK1008" i="3"/>
  <c r="J879" i="3"/>
  <c r="BK727" i="3"/>
  <c r="BK653" i="3"/>
  <c r="J494" i="3"/>
  <c r="J230" i="3"/>
  <c r="BK1070" i="3"/>
  <c r="J970" i="3"/>
  <c r="BK869" i="3"/>
  <c r="J686" i="3"/>
  <c r="BK505" i="3"/>
  <c r="BK382" i="3"/>
  <c r="J204" i="3"/>
  <c r="BK1063" i="3"/>
  <c r="BK918" i="3"/>
  <c r="BK766" i="3"/>
  <c r="J622" i="3"/>
  <c r="BK537" i="3"/>
  <c r="J240" i="3"/>
  <c r="J999" i="3"/>
  <c r="BK853" i="3"/>
  <c r="BK718" i="3"/>
  <c r="J574" i="3"/>
  <c r="J408" i="3"/>
  <c r="J270" i="3"/>
  <c r="BK138" i="4"/>
  <c r="BK118" i="4"/>
  <c r="BK156" i="4"/>
  <c r="BK199" i="5"/>
  <c r="J294" i="5"/>
  <c r="BK276" i="5"/>
  <c r="J144" i="5"/>
  <c r="J134" i="5"/>
  <c r="BK102" i="6"/>
  <c r="J436" i="7"/>
  <c r="BK364" i="7"/>
  <c r="BK290" i="7"/>
  <c r="BK199" i="7"/>
  <c r="J126" i="7"/>
  <c r="J400" i="7"/>
  <c r="J332" i="7"/>
  <c r="BK270" i="7"/>
  <c r="BK196" i="7"/>
  <c r="BK150" i="7"/>
  <c r="BK386" i="7"/>
  <c r="J357" i="7"/>
  <c r="BK282" i="7"/>
  <c r="J201" i="7"/>
  <c r="J123" i="7"/>
  <c r="J458" i="7"/>
  <c r="J344" i="7"/>
  <c r="BK278" i="7"/>
  <c r="BK222" i="7"/>
  <c r="BK161" i="7"/>
  <c r="BK127" i="8"/>
  <c r="J131" i="8"/>
  <c r="BK131" i="8"/>
  <c r="J125" i="8"/>
  <c r="BK338" i="9"/>
  <c r="BK247" i="9"/>
  <c r="J142" i="9"/>
  <c r="BK347" i="9"/>
  <c r="J292" i="9"/>
  <c r="J179" i="9"/>
  <c r="J371" i="9"/>
  <c r="BK261" i="9"/>
  <c r="J116" i="9"/>
  <c r="J341" i="9"/>
  <c r="J244" i="9"/>
  <c r="J165" i="9"/>
  <c r="BK229" i="10"/>
  <c r="BK143" i="10"/>
  <c r="BK195" i="10"/>
  <c r="BK109" i="10"/>
  <c r="BK173" i="10"/>
  <c r="BK220" i="10"/>
  <c r="J109" i="10"/>
  <c r="J235" i="11"/>
  <c r="BK176" i="11"/>
  <c r="BK300" i="11"/>
  <c r="BK243" i="11"/>
  <c r="J195" i="11"/>
  <c r="J117" i="11"/>
  <c r="J237" i="11"/>
  <c r="J160" i="11"/>
  <c r="BK97" i="11"/>
  <c r="J250" i="11"/>
  <c r="BK182" i="11"/>
  <c r="BK123" i="11"/>
  <c r="BK358" i="13"/>
  <c r="BK279" i="13"/>
  <c r="J219" i="13"/>
  <c r="BK164" i="13"/>
  <c r="J380" i="13"/>
  <c r="BK309" i="13"/>
  <c r="J229" i="13"/>
  <c r="J139" i="13"/>
  <c r="J350" i="13"/>
  <c r="J267" i="13"/>
  <c r="BK151" i="13"/>
  <c r="J352" i="13"/>
  <c r="BK297" i="13"/>
  <c r="J241" i="13"/>
  <c r="BK180" i="13"/>
  <c r="J1131" i="2"/>
  <c r="J1043" i="2"/>
  <c r="BK874" i="2"/>
  <c r="BK742" i="2"/>
  <c r="J636" i="2"/>
  <c r="BK551" i="2"/>
  <c r="J383" i="2"/>
  <c r="BK261" i="2"/>
  <c r="J1153" i="2"/>
  <c r="J1067" i="2"/>
  <c r="BK865" i="2"/>
  <c r="J787" i="2"/>
  <c r="J659" i="2"/>
  <c r="J467" i="2"/>
  <c r="BK315" i="2"/>
  <c r="BK1146" i="2"/>
  <c r="J1016" i="2"/>
  <c r="BK840" i="2"/>
  <c r="J677" i="2"/>
  <c r="BK566" i="2"/>
  <c r="BK353" i="2"/>
  <c r="J167" i="2"/>
  <c r="BK1038" i="2"/>
  <c r="BK998" i="2"/>
  <c r="J908" i="2"/>
  <c r="BK733" i="2"/>
  <c r="J546" i="2"/>
  <c r="BK420" i="2"/>
  <c r="BK306" i="2"/>
  <c r="BK1066" i="3"/>
  <c r="J921" i="3"/>
  <c r="J818" i="3"/>
  <c r="J626" i="3"/>
  <c r="J475" i="3"/>
  <c r="BK297" i="3"/>
  <c r="J1085" i="3"/>
  <c r="BK943" i="3"/>
  <c r="BK889" i="3"/>
  <c r="J742" i="3"/>
  <c r="BK557" i="3"/>
  <c r="BK439" i="3"/>
  <c r="BK270" i="3"/>
  <c r="BK114" i="3"/>
  <c r="J935" i="3"/>
  <c r="J853" i="3"/>
  <c r="J689" i="3"/>
  <c r="J603" i="3"/>
  <c r="J465" i="3"/>
  <c r="J382" i="3"/>
  <c r="BK107" i="3"/>
  <c r="J1012" i="3"/>
  <c r="BK923" i="3"/>
  <c r="BK752" i="3"/>
  <c r="J640" i="3"/>
  <c r="J517" i="3"/>
  <c r="BK362" i="3"/>
  <c r="J171" i="3"/>
  <c r="BK141" i="4"/>
  <c r="J125" i="4"/>
  <c r="BK111" i="4"/>
  <c r="J210" i="5"/>
  <c r="J254" i="5"/>
  <c r="J298" i="5"/>
  <c r="BK114" i="5"/>
  <c r="J273" i="5"/>
  <c r="J257" i="5"/>
  <c r="BK180" i="5"/>
  <c r="BK109" i="6"/>
  <c r="BK434" i="7"/>
  <c r="J362" i="7"/>
  <c r="J296" i="7"/>
  <c r="BK220" i="7"/>
  <c r="BK109" i="7"/>
  <c r="J406" i="7"/>
  <c r="J350" i="7"/>
  <c r="J259" i="7"/>
  <c r="BK188" i="7"/>
  <c r="J119" i="7"/>
  <c r="J409" i="7"/>
  <c r="J330" i="7"/>
  <c r="BK305" i="7"/>
  <c r="J158" i="7"/>
  <c r="BK102" i="7"/>
  <c r="BK424" i="7"/>
  <c r="BK321" i="7"/>
  <c r="BK255" i="7"/>
  <c r="BK209" i="7"/>
  <c r="J115" i="7"/>
  <c r="J127" i="8"/>
  <c r="BK125" i="8"/>
  <c r="J113" i="8"/>
  <c r="J329" i="9"/>
  <c r="BK244" i="9"/>
  <c r="BK179" i="9"/>
  <c r="J376" i="9"/>
  <c r="BK308" i="9"/>
  <c r="J221" i="9"/>
  <c r="J131" i="9"/>
  <c r="BK353" i="9"/>
  <c r="BK224" i="9"/>
  <c r="J344" i="9"/>
  <c r="J274" i="9"/>
  <c r="BK212" i="9"/>
  <c r="J119" i="9"/>
  <c r="BK189" i="10"/>
  <c r="BK106" i="10"/>
  <c r="BK137" i="10"/>
  <c r="BK176" i="10"/>
  <c r="BK198" i="10"/>
  <c r="J120" i="10"/>
  <c r="J262" i="11"/>
  <c r="J182" i="11"/>
  <c r="BK273" i="11"/>
  <c r="BK213" i="11"/>
  <c r="BK155" i="11"/>
  <c r="BK279" i="11"/>
  <c r="J243" i="11"/>
  <c r="J178" i="11"/>
  <c r="J113" i="11"/>
  <c r="BK235" i="11"/>
  <c r="J166" i="11"/>
  <c r="J97" i="11"/>
  <c r="J360" i="13"/>
  <c r="J275" i="13"/>
  <c r="J215" i="13"/>
  <c r="BK131" i="13"/>
  <c r="BK363" i="13"/>
  <c r="BK304" i="13"/>
  <c r="BK251" i="13"/>
  <c r="BK184" i="13"/>
  <c r="J371" i="13"/>
  <c r="J309" i="13"/>
  <c r="BK229" i="13"/>
  <c r="BK137" i="13"/>
  <c r="J253" i="13"/>
  <c r="BK206" i="13"/>
  <c r="J137" i="13"/>
  <c r="BK1067" i="2"/>
  <c r="J940" i="2"/>
  <c r="J766" i="2"/>
  <c r="BK659" i="2"/>
  <c r="J566" i="2"/>
  <c r="J414" i="2"/>
  <c r="BK309" i="2"/>
  <c r="J197" i="2"/>
  <c r="BK1097" i="2"/>
  <c r="J1005" i="2"/>
  <c r="BK858" i="2"/>
  <c r="J782" i="2"/>
  <c r="J688" i="2"/>
  <c r="BK478" i="2"/>
  <c r="BK339" i="2"/>
  <c r="BK1153" i="2"/>
  <c r="J1028" i="2"/>
  <c r="J905" i="2"/>
  <c r="J778" i="2"/>
  <c r="J605" i="2"/>
  <c r="J399" i="2"/>
  <c r="BK220" i="2"/>
  <c r="J149" i="2"/>
  <c r="J1025" i="2"/>
  <c r="J973" i="2"/>
  <c r="BK924" i="2"/>
  <c r="BK862" i="2"/>
  <c r="BK698" i="2"/>
  <c r="BK597" i="2"/>
  <c r="BK473" i="2"/>
  <c r="J355" i="2"/>
  <c r="BK244" i="2"/>
  <c r="BK1019" i="3"/>
  <c r="J898" i="3"/>
  <c r="J732" i="3"/>
  <c r="BK622" i="3"/>
  <c r="J454" i="3"/>
  <c r="J223" i="3"/>
  <c r="J1057" i="3"/>
  <c r="BK925" i="3"/>
  <c r="BK810" i="3"/>
  <c r="J511" i="3"/>
  <c r="J358" i="3"/>
  <c r="BK198" i="3"/>
  <c r="J1091" i="3"/>
  <c r="BK932" i="3"/>
  <c r="J833" i="3"/>
  <c r="J637" i="3"/>
  <c r="J535" i="3"/>
  <c r="J396" i="3"/>
  <c r="J213" i="3"/>
  <c r="BK1095" i="3"/>
  <c r="J980" i="3"/>
  <c r="J843" i="3"/>
  <c r="BK665" i="3"/>
  <c r="BK530" i="3"/>
  <c r="J374" i="3"/>
  <c r="J155" i="3"/>
  <c r="J150" i="4"/>
  <c r="J147" i="4"/>
  <c r="BK144" i="4"/>
  <c r="J248" i="5"/>
  <c r="J109" i="5"/>
  <c r="BK94" i="5"/>
  <c r="J239" i="5"/>
  <c r="BK174" i="5"/>
  <c r="J99" i="6"/>
  <c r="J430" i="7"/>
  <c r="BK328" i="7"/>
  <c r="BK251" i="7"/>
  <c r="BK158" i="7"/>
  <c r="BK100" i="7"/>
  <c r="J374" i="7"/>
  <c r="J308" i="7"/>
  <c r="BK229" i="7"/>
  <c r="J185" i="7"/>
  <c r="J468" i="7"/>
  <c r="J391" i="7"/>
  <c r="J348" i="7"/>
  <c r="J268" i="7"/>
  <c r="J135" i="7"/>
  <c r="BK477" i="7"/>
  <c r="BK412" i="7"/>
  <c r="BK315" i="7"/>
  <c r="J251" i="7"/>
  <c r="J188" i="7"/>
  <c r="BK119" i="7"/>
  <c r="BK85" i="8"/>
  <c r="J85" i="8"/>
  <c r="J117" i="8"/>
  <c r="BK111" i="8"/>
  <c r="J322" i="9"/>
  <c r="J229" i="9"/>
  <c r="BK145" i="9"/>
  <c r="J350" i="9"/>
  <c r="BK256" i="9"/>
  <c r="BK208" i="9"/>
  <c r="BK168" i="9"/>
  <c r="BK364" i="9"/>
  <c r="J238" i="9"/>
  <c r="J162" i="9"/>
  <c r="BK314" i="9"/>
  <c r="J263" i="9"/>
  <c r="BK187" i="9"/>
  <c r="J123" i="9"/>
  <c r="BK191" i="10"/>
  <c r="J137" i="10"/>
  <c r="J167" i="10"/>
  <c r="J185" i="10"/>
  <c r="J129" i="10"/>
  <c r="BK97" i="10"/>
  <c r="BK201" i="11"/>
  <c r="J144" i="11"/>
  <c r="J298" i="11"/>
  <c r="BK219" i="11"/>
  <c r="BK166" i="11"/>
  <c r="BK109" i="11"/>
  <c r="J258" i="11"/>
  <c r="J180" i="11"/>
  <c r="BK137" i="11"/>
  <c r="BK258" i="11"/>
  <c r="J189" i="11"/>
  <c r="J127" i="11"/>
  <c r="J382" i="13"/>
  <c r="J304" i="13"/>
  <c r="BK247" i="13"/>
  <c r="J172" i="13"/>
  <c r="BK118" i="13"/>
  <c r="J327" i="13"/>
  <c r="J265" i="13"/>
  <c r="BK166" i="13"/>
  <c r="J365" i="13"/>
  <c r="BK271" i="13"/>
  <c r="J195" i="13"/>
  <c r="BK382" i="13"/>
  <c r="J321" i="13"/>
  <c r="J249" i="13"/>
  <c r="BK202" i="13"/>
  <c r="J118" i="13"/>
  <c r="BK527" i="2"/>
  <c r="BK394" i="2"/>
  <c r="J269" i="2"/>
  <c r="AS63" i="1"/>
  <c r="J721" i="2"/>
  <c r="BK461" i="2"/>
  <c r="J295" i="2"/>
  <c r="BK1126" i="2"/>
  <c r="BK1022" i="2"/>
  <c r="J871" i="2"/>
  <c r="BK782" i="2"/>
  <c r="J622" i="2"/>
  <c r="BK506" i="2"/>
  <c r="BK368" i="2"/>
  <c r="BK186" i="2"/>
  <c r="BK1108" i="2"/>
  <c r="J960" i="2"/>
  <c r="J850" i="2"/>
  <c r="BK747" i="2"/>
  <c r="J602" i="2"/>
  <c r="J404" i="2"/>
  <c r="J301" i="2"/>
  <c r="J143" i="2"/>
  <c r="BK986" i="3"/>
  <c r="J858" i="3"/>
  <c r="BK689" i="3"/>
  <c r="J563" i="3"/>
  <c r="BK353" i="3"/>
  <c r="BK216" i="3"/>
  <c r="BK1048" i="3"/>
  <c r="BK930" i="3"/>
  <c r="J801" i="3"/>
  <c r="BK603" i="3"/>
  <c r="J418" i="3"/>
  <c r="J260" i="3"/>
  <c r="J107" i="3"/>
  <c r="BK928" i="3"/>
  <c r="J828" i="3"/>
  <c r="J631" i="3"/>
  <c r="BK500" i="3"/>
  <c r="BK408" i="3"/>
  <c r="J257" i="3"/>
  <c r="BK145" i="3"/>
  <c r="BK1037" i="3"/>
  <c r="BK848" i="3"/>
  <c r="J702" i="3"/>
  <c r="BK563" i="3"/>
  <c r="BK403" i="3"/>
  <c r="BK186" i="3"/>
  <c r="BK147" i="4"/>
  <c r="J141" i="4"/>
  <c r="BK150" i="4"/>
  <c r="BK235" i="5"/>
  <c r="J285" i="5"/>
  <c r="BK193" i="5"/>
  <c r="J230" i="5"/>
  <c r="J186" i="5"/>
  <c r="BK95" i="6"/>
  <c r="J471" i="7"/>
  <c r="J353" i="7"/>
  <c r="BK264" i="7"/>
  <c r="BK167" i="7"/>
  <c r="J93" i="7"/>
  <c r="BK454" i="7"/>
  <c r="BK348" i="7"/>
  <c r="BK303" i="7"/>
  <c r="J224" i="7"/>
  <c r="BK146" i="7"/>
  <c r="BK432" i="7"/>
  <c r="BK378" i="7"/>
  <c r="J287" i="7"/>
  <c r="BK237" i="7"/>
  <c r="J130" i="7"/>
  <c r="J465" i="7"/>
  <c r="BK368" i="7"/>
  <c r="BK276" i="7"/>
  <c r="J214" i="7"/>
  <c r="J146" i="7"/>
  <c r="BK117" i="8"/>
  <c r="J121" i="8"/>
  <c r="J123" i="8"/>
  <c r="BK121" i="8"/>
  <c r="BK334" i="9"/>
  <c r="J241" i="9"/>
  <c r="BK162" i="9"/>
  <c r="J353" i="9"/>
  <c r="BK238" i="9"/>
  <c r="J183" i="9"/>
  <c r="J121" i="9"/>
  <c r="BK350" i="9"/>
  <c r="J171" i="9"/>
  <c r="BK384" i="9"/>
  <c r="J296" i="9"/>
  <c r="J234" i="9"/>
  <c r="J159" i="9"/>
  <c r="BK113" i="9"/>
  <c r="J132" i="10"/>
  <c r="J170" i="10"/>
  <c r="J226" i="10"/>
  <c r="J152" i="10"/>
  <c r="BK215" i="10"/>
  <c r="BK123" i="10"/>
  <c r="BK254" i="11"/>
  <c r="J193" i="11"/>
  <c r="J109" i="11"/>
  <c r="J215" i="11"/>
  <c r="BK178" i="11"/>
  <c r="BK103" i="11"/>
  <c r="J248" i="11"/>
  <c r="BK197" i="11"/>
  <c r="J123" i="11"/>
  <c r="BK262" i="11"/>
  <c r="BK193" i="11"/>
  <c r="BK144" i="11"/>
  <c r="BK99" i="11"/>
  <c r="J341" i="13"/>
  <c r="J263" i="13"/>
  <c r="J188" i="13"/>
  <c r="J147" i="13"/>
  <c r="BK329" i="13"/>
  <c r="J287" i="13"/>
  <c r="J200" i="13"/>
  <c r="BK143" i="13"/>
  <c r="BK335" i="13"/>
  <c r="J247" i="13"/>
  <c r="J155" i="13"/>
  <c r="J358" i="13"/>
  <c r="J289" i="13"/>
  <c r="BK243" i="13"/>
  <c r="BK200" i="13"/>
  <c r="J1102" i="2"/>
  <c r="J978" i="2"/>
  <c r="BK934" i="2"/>
  <c r="J858" i="2"/>
  <c r="BK665" i="2"/>
  <c r="BK576" i="2"/>
  <c r="J483" i="2"/>
  <c r="J279" i="2"/>
  <c r="J120" i="2"/>
  <c r="J1108" i="2"/>
  <c r="BK1010" i="2"/>
  <c r="BK850" i="2"/>
  <c r="BK778" i="2"/>
  <c r="BK636" i="2"/>
  <c r="BK436" i="2"/>
  <c r="J282" i="2"/>
  <c r="BK1102" i="2"/>
  <c r="BK949" i="2"/>
  <c r="BK877" i="2"/>
  <c r="BK683" i="2"/>
  <c r="BK602" i="2"/>
  <c r="J478" i="2"/>
  <c r="J309" i="2"/>
  <c r="BK158" i="2"/>
  <c r="J1083" i="2"/>
  <c r="BK988" i="2"/>
  <c r="BK810" i="2"/>
  <c r="BK707" i="2"/>
  <c r="BK541" i="2"/>
  <c r="BK362" i="2"/>
  <c r="J205" i="2"/>
  <c r="BK1053" i="3"/>
  <c r="BK939" i="3"/>
  <c r="BK790" i="3"/>
  <c r="J618" i="3"/>
  <c r="BK460" i="3"/>
  <c r="J292" i="3"/>
  <c r="BK121" i="3"/>
  <c r="J954" i="3"/>
  <c r="BK818" i="3"/>
  <c r="BK724" i="3"/>
  <c r="J530" i="3"/>
  <c r="J344" i="3"/>
  <c r="J281" i="3"/>
  <c r="BK181" i="3"/>
  <c r="BK949" i="3"/>
  <c r="J848" i="3"/>
  <c r="BK668" i="3"/>
  <c r="J439" i="3"/>
  <c r="J403" i="3"/>
  <c r="BK335" i="3"/>
  <c r="BK142" i="3"/>
  <c r="J1106" i="3"/>
  <c r="BK958" i="3"/>
  <c r="J823" i="3"/>
  <c r="J653" i="3"/>
  <c r="BK468" i="3"/>
  <c r="BK317" i="3"/>
  <c r="BK126" i="3"/>
  <c r="J98" i="4"/>
  <c r="BK183" i="4"/>
  <c r="BK302" i="5"/>
  <c r="J158" i="5"/>
  <c r="J199" i="5"/>
  <c r="BK248" i="5"/>
  <c r="BK168" i="5"/>
  <c r="J88" i="6"/>
  <c r="BK458" i="7"/>
  <c r="J378" i="7"/>
  <c r="BK323" i="7"/>
  <c r="J262" i="7"/>
  <c r="J161" i="7"/>
  <c r="J477" i="7"/>
  <c r="BK371" i="7"/>
  <c r="J315" i="7"/>
  <c r="J240" i="7"/>
  <c r="BK175" i="7"/>
  <c r="BK450" i="7"/>
  <c r="J403" i="7"/>
  <c r="BK332" i="7"/>
  <c r="J244" i="7"/>
  <c r="BK132" i="7"/>
  <c r="BK474" i="7"/>
  <c r="BK384" i="7"/>
  <c r="J323" i="7"/>
  <c r="BK259" i="7"/>
  <c r="J211" i="7"/>
  <c r="J142" i="7"/>
  <c r="J95" i="8"/>
  <c r="BK103" i="8"/>
  <c r="BK91" i="8"/>
  <c r="J361" i="9"/>
  <c r="BK274" i="9"/>
  <c r="J185" i="9"/>
  <c r="BK104" i="9"/>
  <c r="BK325" i="9"/>
  <c r="BK227" i="9"/>
  <c r="BK128" i="9"/>
  <c r="BK361" i="9"/>
  <c r="BK236" i="9"/>
  <c r="BK91" i="9"/>
  <c r="J305" i="9"/>
  <c r="BK231" i="9"/>
  <c r="BK142" i="9"/>
  <c r="J207" i="10"/>
  <c r="BK120" i="10"/>
  <c r="J164" i="10"/>
  <c r="BK212" i="10"/>
  <c r="BK100" i="10"/>
  <c r="BK140" i="10"/>
  <c r="BK260" i="11"/>
  <c r="BK189" i="11"/>
  <c r="BK115" i="11"/>
  <c r="J254" i="11"/>
  <c r="J209" i="11"/>
  <c r="BK162" i="11"/>
  <c r="BK288" i="11"/>
  <c r="BK217" i="11"/>
  <c r="J131" i="11"/>
  <c r="BK264" i="11"/>
  <c r="J199" i="11"/>
  <c r="J137" i="11"/>
  <c r="BK374" i="13"/>
  <c r="BK299" i="13"/>
  <c r="BK234" i="13"/>
  <c r="J184" i="13"/>
  <c r="J129" i="13"/>
  <c r="J339" i="13"/>
  <c r="BK259" i="13"/>
  <c r="J174" i="13"/>
  <c r="J116" i="13"/>
  <c r="J283" i="13"/>
  <c r="BK232" i="13"/>
  <c r="J133" i="13"/>
  <c r="BK339" i="13"/>
  <c r="J261" i="13"/>
  <c r="BK215" i="13"/>
  <c r="J131" i="13"/>
  <c r="BK994" i="2"/>
  <c r="J931" i="2"/>
  <c r="J865" i="2"/>
  <c r="J707" i="2"/>
  <c r="J597" i="2"/>
  <c r="J485" i="2"/>
  <c r="J362" i="2"/>
  <c r="J220" i="2"/>
  <c r="BK1143" i="2"/>
  <c r="J988" i="2"/>
  <c r="BK845" i="2"/>
  <c r="J739" i="2"/>
  <c r="J576" i="2"/>
  <c r="J441" i="2"/>
  <c r="BK279" i="2"/>
  <c r="J1097" i="2"/>
  <c r="BK952" i="2"/>
  <c r="J874" i="2"/>
  <c r="BK725" i="2"/>
  <c r="J593" i="2"/>
  <c r="J451" i="2"/>
  <c r="J380" i="2"/>
  <c r="BK197" i="2"/>
  <c r="J1126" i="2"/>
  <c r="BK978" i="2"/>
  <c r="BK805" i="2"/>
  <c r="BK646" i="2"/>
  <c r="BK501" i="2"/>
  <c r="BK374" i="2"/>
  <c r="BK234" i="2"/>
  <c r="J126" i="2"/>
  <c r="BK967" i="3"/>
  <c r="BK843" i="3"/>
  <c r="J707" i="3"/>
  <c r="BK598" i="3"/>
  <c r="BK396" i="3"/>
  <c r="BK213" i="3"/>
  <c r="J1053" i="3"/>
  <c r="BK964" i="3"/>
  <c r="J815" i="3"/>
  <c r="J650" i="3"/>
  <c r="BK494" i="3"/>
  <c r="J340" i="3"/>
  <c r="J192" i="3"/>
  <c r="BK1030" i="3"/>
  <c r="J882" i="3"/>
  <c r="J737" i="3"/>
  <c r="BK583" i="3"/>
  <c r="J444" i="3"/>
  <c r="BK331" i="3"/>
  <c r="J181" i="3"/>
  <c r="J1066" i="3"/>
  <c r="BK970" i="3"/>
  <c r="BK828" i="3"/>
  <c r="J656" i="3"/>
  <c r="BK418" i="3"/>
  <c r="J275" i="3"/>
  <c r="BK132" i="3"/>
  <c r="J108" i="4"/>
  <c r="J103" i="4"/>
  <c r="BK269" i="5"/>
  <c r="BK186" i="5"/>
  <c r="BK210" i="5"/>
  <c r="BK225" i="5"/>
  <c r="BK281" i="5"/>
  <c r="BK261" i="5"/>
  <c r="BK163" i="5"/>
  <c r="BK92" i="6"/>
  <c r="J92" i="6"/>
  <c r="BK388" i="7"/>
  <c r="J321" i="7"/>
  <c r="BK244" i="7"/>
  <c r="J155" i="7"/>
  <c r="J434" i="7"/>
  <c r="J338" i="7"/>
  <c r="BK287" i="7"/>
  <c r="J203" i="7"/>
  <c r="J144" i="7"/>
  <c r="J428" i="7"/>
  <c r="J371" i="7"/>
  <c r="BK257" i="7"/>
  <c r="BK128" i="7"/>
  <c r="BK468" i="7"/>
  <c r="BK357" i="7"/>
  <c r="J311" i="7"/>
  <c r="J220" i="7"/>
  <c r="J150" i="7"/>
  <c r="J119" i="8"/>
  <c r="J137" i="8"/>
  <c r="J99" i="8"/>
  <c r="J93" i="8"/>
  <c r="BK373" i="9"/>
  <c r="BK289" i="9"/>
  <c r="BK217" i="9"/>
  <c r="BK137" i="9"/>
  <c r="BK341" i="9"/>
  <c r="BK253" i="9"/>
  <c r="BK147" i="9"/>
  <c r="BK366" i="9"/>
  <c r="J289" i="9"/>
  <c r="BK154" i="9"/>
  <c r="J380" i="9"/>
  <c r="J286" i="9"/>
  <c r="BK241" i="9"/>
  <c r="J168" i="9"/>
  <c r="J91" i="9"/>
  <c r="BK152" i="10"/>
  <c r="J161" i="10"/>
  <c r="BK207" i="10"/>
  <c r="BK103" i="10"/>
  <c r="BK149" i="10"/>
  <c r="J241" i="11"/>
  <c r="J157" i="11"/>
  <c r="J285" i="11"/>
  <c r="J233" i="11"/>
  <c r="BK170" i="11"/>
  <c r="J107" i="11"/>
  <c r="BK252" i="11"/>
  <c r="J207" i="11"/>
  <c r="BK133" i="11"/>
  <c r="J260" i="11"/>
  <c r="BK209" i="11"/>
  <c r="J148" i="11"/>
  <c r="J115" i="11"/>
  <c r="J337" i="13"/>
  <c r="BK287" i="13"/>
  <c r="J221" i="13"/>
  <c r="J168" i="13"/>
  <c r="J114" i="13"/>
  <c r="J313" i="13"/>
  <c r="J227" i="13"/>
  <c r="J164" i="13"/>
  <c r="BK321" i="13"/>
  <c r="BK265" i="13"/>
  <c r="BK157" i="13"/>
  <c r="J281" i="13"/>
  <c r="BK227" i="13"/>
  <c r="BK172" i="13"/>
  <c r="T173" i="2" l="1"/>
  <c r="R173" i="2"/>
  <c r="P173" i="2"/>
  <c r="BK110" i="2"/>
  <c r="J110" i="2"/>
  <c r="J61" i="2" s="1"/>
  <c r="BK125" i="2"/>
  <c r="J125" i="2"/>
  <c r="J62" i="2"/>
  <c r="R185" i="2"/>
  <c r="P207" i="2"/>
  <c r="P382" i="2"/>
  <c r="BK520" i="2"/>
  <c r="J520" i="2"/>
  <c r="J68" i="2"/>
  <c r="R540" i="2"/>
  <c r="T584" i="2"/>
  <c r="P596" i="2"/>
  <c r="R664" i="2"/>
  <c r="P750" i="2"/>
  <c r="P781" i="2"/>
  <c r="R861" i="2"/>
  <c r="T884" i="2"/>
  <c r="T997" i="2"/>
  <c r="P1013" i="2"/>
  <c r="P1052" i="2"/>
  <c r="T1070" i="2"/>
  <c r="R1111" i="2"/>
  <c r="R1130" i="2"/>
  <c r="P106" i="3"/>
  <c r="R144" i="3"/>
  <c r="T191" i="3"/>
  <c r="R215" i="3"/>
  <c r="P428" i="3"/>
  <c r="R562" i="3"/>
  <c r="T582" i="3"/>
  <c r="T625" i="3"/>
  <c r="BK643" i="3"/>
  <c r="J643" i="3"/>
  <c r="J71" i="3"/>
  <c r="R685" i="3"/>
  <c r="P701" i="3"/>
  <c r="R774" i="3"/>
  <c r="T804" i="3"/>
  <c r="BK897" i="3"/>
  <c r="J897" i="3"/>
  <c r="J77" i="3"/>
  <c r="T942" i="3"/>
  <c r="T957" i="3"/>
  <c r="BK1011" i="3"/>
  <c r="J1011" i="3"/>
  <c r="J80" i="3"/>
  <c r="R1069" i="3"/>
  <c r="BK1094" i="3"/>
  <c r="J1094" i="3" s="1"/>
  <c r="J82" i="3" s="1"/>
  <c r="P97" i="4"/>
  <c r="T124" i="4"/>
  <c r="BK168" i="4"/>
  <c r="J168" i="4" s="1"/>
  <c r="J66" i="4" s="1"/>
  <c r="T93" i="5"/>
  <c r="R179" i="5"/>
  <c r="R192" i="5"/>
  <c r="R209" i="5"/>
  <c r="T238" i="5"/>
  <c r="P260" i="5"/>
  <c r="BK272" i="5"/>
  <c r="J272" i="5"/>
  <c r="J67" i="5"/>
  <c r="P289" i="5"/>
  <c r="P288" i="5" s="1"/>
  <c r="R91" i="6"/>
  <c r="T98" i="6"/>
  <c r="R105" i="6"/>
  <c r="R112" i="6"/>
  <c r="R90" i="7"/>
  <c r="R138" i="7"/>
  <c r="R232" i="7"/>
  <c r="P243" i="7"/>
  <c r="P418" i="7"/>
  <c r="BK427" i="7"/>
  <c r="J427" i="7"/>
  <c r="J65" i="7" s="1"/>
  <c r="T457" i="7"/>
  <c r="T452" i="7"/>
  <c r="P82" i="8"/>
  <c r="P81" i="8"/>
  <c r="AU61" i="1"/>
  <c r="R295" i="9"/>
  <c r="R190" i="9" s="1"/>
  <c r="R158" i="9" s="1"/>
  <c r="R125" i="9" s="1"/>
  <c r="R90" i="9" s="1"/>
  <c r="R328" i="9"/>
  <c r="BK340" i="9"/>
  <c r="J340" i="9" s="1"/>
  <c r="J67" i="9" s="1"/>
  <c r="R96" i="10"/>
  <c r="R95" i="10"/>
  <c r="P113" i="10"/>
  <c r="R96" i="11"/>
  <c r="R139" i="11"/>
  <c r="R154" i="11"/>
  <c r="T159" i="11"/>
  <c r="R184" i="11"/>
  <c r="P245" i="11"/>
  <c r="R268" i="11"/>
  <c r="T287" i="11"/>
  <c r="P89" i="12"/>
  <c r="P88" i="12"/>
  <c r="P87" i="12"/>
  <c r="AU66" i="1"/>
  <c r="P111" i="13"/>
  <c r="T128" i="13"/>
  <c r="R146" i="13"/>
  <c r="R161" i="13"/>
  <c r="P177" i="13"/>
  <c r="R197" i="13"/>
  <c r="R214" i="13"/>
  <c r="R231" i="13"/>
  <c r="T240" i="13"/>
  <c r="R258" i="13"/>
  <c r="P292" i="13"/>
  <c r="R306" i="13"/>
  <c r="P316" i="13"/>
  <c r="R334" i="13"/>
  <c r="P349" i="13"/>
  <c r="R110" i="2"/>
  <c r="T125" i="2"/>
  <c r="BK185" i="2"/>
  <c r="J185" i="2" s="1"/>
  <c r="J64" i="2" s="1"/>
  <c r="R207" i="2"/>
  <c r="R382" i="2"/>
  <c r="P520" i="2"/>
  <c r="P540" i="2"/>
  <c r="P584" i="2"/>
  <c r="T596" i="2"/>
  <c r="P664" i="2"/>
  <c r="R750" i="2"/>
  <c r="R781" i="2"/>
  <c r="BK861" i="2"/>
  <c r="J861" i="2" s="1"/>
  <c r="J78" i="2" s="1"/>
  <c r="P884" i="2"/>
  <c r="R997" i="2"/>
  <c r="R1013" i="2"/>
  <c r="T1052" i="2"/>
  <c r="P1070" i="2"/>
  <c r="T1111" i="2"/>
  <c r="BK1130" i="2"/>
  <c r="J1130" i="2" s="1"/>
  <c r="J85" i="2" s="1"/>
  <c r="BK106" i="3"/>
  <c r="J106" i="3" s="1"/>
  <c r="J61" i="3" s="1"/>
  <c r="T144" i="3"/>
  <c r="R191" i="3"/>
  <c r="P215" i="3"/>
  <c r="T428" i="3"/>
  <c r="T562" i="3"/>
  <c r="R582" i="3"/>
  <c r="R625" i="3"/>
  <c r="P643" i="3"/>
  <c r="BK685" i="3"/>
  <c r="J685" i="3" s="1"/>
  <c r="J72" i="3" s="1"/>
  <c r="R701" i="3"/>
  <c r="T774" i="3"/>
  <c r="P804" i="3"/>
  <c r="R897" i="3"/>
  <c r="P942" i="3"/>
  <c r="R957" i="3"/>
  <c r="T1011" i="3"/>
  <c r="P1069" i="3"/>
  <c r="P1094" i="3"/>
  <c r="BK97" i="4"/>
  <c r="J97" i="4" s="1"/>
  <c r="J63" i="4" s="1"/>
  <c r="R124" i="4"/>
  <c r="R168" i="4"/>
  <c r="R93" i="5"/>
  <c r="T179" i="5"/>
  <c r="BK192" i="5"/>
  <c r="J192" i="5"/>
  <c r="J63" i="5"/>
  <c r="T209" i="5"/>
  <c r="BK238" i="5"/>
  <c r="J238" i="5"/>
  <c r="J65" i="5" s="1"/>
  <c r="BK260" i="5"/>
  <c r="J260" i="5"/>
  <c r="J66" i="5" s="1"/>
  <c r="P272" i="5"/>
  <c r="BK289" i="5"/>
  <c r="J289" i="5" s="1"/>
  <c r="J70" i="5" s="1"/>
  <c r="BK91" i="6"/>
  <c r="J91" i="6" s="1"/>
  <c r="J62" i="6" s="1"/>
  <c r="BK98" i="6"/>
  <c r="J98" i="6" s="1"/>
  <c r="J63" i="6" s="1"/>
  <c r="BK105" i="6"/>
  <c r="J105" i="6" s="1"/>
  <c r="J64" i="6" s="1"/>
  <c r="T112" i="6"/>
  <c r="BK90" i="7"/>
  <c r="J90" i="7"/>
  <c r="J60" i="7"/>
  <c r="BK138" i="7"/>
  <c r="J138" i="7" s="1"/>
  <c r="J61" i="7" s="1"/>
  <c r="P232" i="7"/>
  <c r="R243" i="7"/>
  <c r="BK418" i="7"/>
  <c r="J418" i="7" s="1"/>
  <c r="J64" i="7" s="1"/>
  <c r="T427" i="7"/>
  <c r="R457" i="7"/>
  <c r="R452" i="7"/>
  <c r="T82" i="8"/>
  <c r="T81" i="8" s="1"/>
  <c r="BK295" i="9"/>
  <c r="J295" i="9"/>
  <c r="J64" i="9" s="1"/>
  <c r="P328" i="9"/>
  <c r="T340" i="9"/>
  <c r="T96" i="10"/>
  <c r="T95" i="10" s="1"/>
  <c r="R113" i="10"/>
  <c r="P182" i="10"/>
  <c r="BK203" i="10"/>
  <c r="J203" i="10"/>
  <c r="J67" i="10" s="1"/>
  <c r="T203" i="10"/>
  <c r="P219" i="10"/>
  <c r="P218" i="10" s="1"/>
  <c r="BK96" i="11"/>
  <c r="J96" i="11"/>
  <c r="J65" i="11" s="1"/>
  <c r="P139" i="11"/>
  <c r="BK154" i="11"/>
  <c r="J154" i="11" s="1"/>
  <c r="J67" i="11" s="1"/>
  <c r="BK159" i="11"/>
  <c r="J159" i="11" s="1"/>
  <c r="J68" i="11" s="1"/>
  <c r="T184" i="11"/>
  <c r="BK245" i="11"/>
  <c r="J245" i="11"/>
  <c r="J70" i="11"/>
  <c r="BK268" i="11"/>
  <c r="J268" i="11" s="1"/>
  <c r="J71" i="11" s="1"/>
  <c r="BK287" i="11"/>
  <c r="J287" i="11"/>
  <c r="J72" i="11"/>
  <c r="R89" i="12"/>
  <c r="R88" i="12" s="1"/>
  <c r="R87" i="12" s="1"/>
  <c r="R111" i="13"/>
  <c r="P128" i="13"/>
  <c r="P146" i="13"/>
  <c r="P161" i="13"/>
  <c r="R177" i="13"/>
  <c r="BK197" i="13"/>
  <c r="J197" i="13" s="1"/>
  <c r="J69" i="13" s="1"/>
  <c r="BK214" i="13"/>
  <c r="J214" i="13" s="1"/>
  <c r="J70" i="13" s="1"/>
  <c r="BK231" i="13"/>
  <c r="J231" i="13" s="1"/>
  <c r="J71" i="13" s="1"/>
  <c r="T231" i="13"/>
  <c r="P240" i="13"/>
  <c r="T258" i="13"/>
  <c r="R292" i="13"/>
  <c r="R291" i="13" s="1"/>
  <c r="P306" i="13"/>
  <c r="R316" i="13"/>
  <c r="R315" i="13" s="1"/>
  <c r="BK334" i="13"/>
  <c r="J334" i="13"/>
  <c r="J82" i="13" s="1"/>
  <c r="BK349" i="13"/>
  <c r="J349" i="13"/>
  <c r="J85" i="13" s="1"/>
  <c r="P110" i="2"/>
  <c r="P125" i="2"/>
  <c r="T207" i="2"/>
  <c r="BK382" i="2"/>
  <c r="J382" i="2"/>
  <c r="J67" i="2" s="1"/>
  <c r="R520" i="2"/>
  <c r="BK540" i="2"/>
  <c r="J540" i="2" s="1"/>
  <c r="J71" i="2" s="1"/>
  <c r="BK584" i="2"/>
  <c r="J584" i="2" s="1"/>
  <c r="J72" i="2" s="1"/>
  <c r="BK596" i="2"/>
  <c r="J596" i="2" s="1"/>
  <c r="J73" i="2" s="1"/>
  <c r="BK664" i="2"/>
  <c r="J664" i="2" s="1"/>
  <c r="J75" i="2" s="1"/>
  <c r="BK750" i="2"/>
  <c r="J750" i="2" s="1"/>
  <c r="J76" i="2" s="1"/>
  <c r="BK781" i="2"/>
  <c r="J781" i="2" s="1"/>
  <c r="J77" i="2" s="1"/>
  <c r="P861" i="2"/>
  <c r="R884" i="2"/>
  <c r="BK997" i="2"/>
  <c r="J997" i="2"/>
  <c r="J80" i="2" s="1"/>
  <c r="T1013" i="2"/>
  <c r="BK1052" i="2"/>
  <c r="J1052" i="2" s="1"/>
  <c r="J82" i="2" s="1"/>
  <c r="BK1070" i="2"/>
  <c r="J1070" i="2" s="1"/>
  <c r="J83" i="2" s="1"/>
  <c r="BK1111" i="2"/>
  <c r="J1111" i="2" s="1"/>
  <c r="J84" i="2" s="1"/>
  <c r="T1130" i="2"/>
  <c r="T106" i="3"/>
  <c r="BK144" i="3"/>
  <c r="J144" i="3"/>
  <c r="J62" i="3" s="1"/>
  <c r="P191" i="3"/>
  <c r="T215" i="3"/>
  <c r="BK428" i="3"/>
  <c r="J428" i="3" s="1"/>
  <c r="J65" i="3" s="1"/>
  <c r="BK562" i="3"/>
  <c r="J562" i="3"/>
  <c r="J66" i="3"/>
  <c r="BK582" i="3"/>
  <c r="J582" i="3" s="1"/>
  <c r="J69" i="3" s="1"/>
  <c r="P625" i="3"/>
  <c r="R643" i="3"/>
  <c r="P685" i="3"/>
  <c r="T701" i="3"/>
  <c r="BK774" i="3"/>
  <c r="J774" i="3"/>
  <c r="J75" i="3" s="1"/>
  <c r="R804" i="3"/>
  <c r="P897" i="3"/>
  <c r="R942" i="3"/>
  <c r="P957" i="3"/>
  <c r="R1011" i="3"/>
  <c r="T1069" i="3"/>
  <c r="T1094" i="3"/>
  <c r="R97" i="4"/>
  <c r="R96" i="4" s="1"/>
  <c r="R88" i="4" s="1"/>
  <c r="P124" i="4"/>
  <c r="P168" i="4"/>
  <c r="P93" i="5"/>
  <c r="P179" i="5"/>
  <c r="T192" i="5"/>
  <c r="BK209" i="5"/>
  <c r="J209" i="5"/>
  <c r="J64" i="5" s="1"/>
  <c r="P238" i="5"/>
  <c r="T260" i="5"/>
  <c r="T272" i="5"/>
  <c r="T289" i="5"/>
  <c r="T288" i="5"/>
  <c r="P91" i="6"/>
  <c r="P98" i="6"/>
  <c r="P105" i="6"/>
  <c r="P112" i="6"/>
  <c r="P90" i="7"/>
  <c r="P138" i="7"/>
  <c r="BK232" i="7"/>
  <c r="J232" i="7"/>
  <c r="J62" i="7"/>
  <c r="T243" i="7"/>
  <c r="R418" i="7"/>
  <c r="P427" i="7"/>
  <c r="P457" i="7"/>
  <c r="P452" i="7"/>
  <c r="R82" i="8"/>
  <c r="R81" i="8" s="1"/>
  <c r="T295" i="9"/>
  <c r="T190" i="9"/>
  <c r="T158" i="9" s="1"/>
  <c r="T125" i="9" s="1"/>
  <c r="T90" i="9" s="1"/>
  <c r="T89" i="9" s="1"/>
  <c r="T328" i="9"/>
  <c r="R340" i="9"/>
  <c r="BK96" i="10"/>
  <c r="J96" i="10"/>
  <c r="J63" i="10"/>
  <c r="BK113" i="10"/>
  <c r="BK182" i="10"/>
  <c r="J182" i="10"/>
  <c r="J66" i="10" s="1"/>
  <c r="T182" i="10"/>
  <c r="R203" i="10"/>
  <c r="R219" i="10"/>
  <c r="R218" i="10" s="1"/>
  <c r="P96" i="11"/>
  <c r="BK139" i="11"/>
  <c r="J139" i="11"/>
  <c r="J66" i="11"/>
  <c r="P154" i="11"/>
  <c r="P159" i="11"/>
  <c r="P184" i="11"/>
  <c r="T245" i="11"/>
  <c r="P268" i="11"/>
  <c r="R287" i="11"/>
  <c r="BK89" i="12"/>
  <c r="BK88" i="12" s="1"/>
  <c r="BK111" i="13"/>
  <c r="J111" i="13"/>
  <c r="J61" i="13" s="1"/>
  <c r="BK128" i="13"/>
  <c r="J128" i="13"/>
  <c r="J62" i="13" s="1"/>
  <c r="BK146" i="13"/>
  <c r="J146" i="13"/>
  <c r="J64" i="13" s="1"/>
  <c r="BK161" i="13"/>
  <c r="J161" i="13"/>
  <c r="J65" i="13" s="1"/>
  <c r="BK177" i="13"/>
  <c r="J177" i="13"/>
  <c r="J67" i="13" s="1"/>
  <c r="P197" i="13"/>
  <c r="T214" i="13"/>
  <c r="BK240" i="13"/>
  <c r="J240" i="13"/>
  <c r="J72" i="13"/>
  <c r="BK258" i="13"/>
  <c r="J258" i="13" s="1"/>
  <c r="J74" i="13" s="1"/>
  <c r="BK292" i="13"/>
  <c r="BK306" i="13"/>
  <c r="J306" i="13"/>
  <c r="J78" i="13" s="1"/>
  <c r="BK316" i="13"/>
  <c r="J316" i="13"/>
  <c r="J80" i="13" s="1"/>
  <c r="P334" i="13"/>
  <c r="R349" i="13"/>
  <c r="BK357" i="13"/>
  <c r="J357" i="13" s="1"/>
  <c r="J87" i="13" s="1"/>
  <c r="P357" i="13"/>
  <c r="T357" i="13"/>
  <c r="P362" i="13"/>
  <c r="T110" i="2"/>
  <c r="R125" i="2"/>
  <c r="P185" i="2"/>
  <c r="T185" i="2"/>
  <c r="BK207" i="2"/>
  <c r="J207" i="2"/>
  <c r="J65" i="2" s="1"/>
  <c r="T382" i="2"/>
  <c r="T520" i="2"/>
  <c r="T540" i="2"/>
  <c r="R584" i="2"/>
  <c r="R596" i="2"/>
  <c r="T664" i="2"/>
  <c r="T750" i="2"/>
  <c r="T781" i="2"/>
  <c r="T861" i="2"/>
  <c r="BK884" i="2"/>
  <c r="J884" i="2"/>
  <c r="J79" i="2" s="1"/>
  <c r="P997" i="2"/>
  <c r="BK1013" i="2"/>
  <c r="J1013" i="2" s="1"/>
  <c r="J81" i="2" s="1"/>
  <c r="R1052" i="2"/>
  <c r="R1070" i="2"/>
  <c r="P1111" i="2"/>
  <c r="P1130" i="2"/>
  <c r="R106" i="3"/>
  <c r="P144" i="3"/>
  <c r="BK191" i="3"/>
  <c r="J191" i="3" s="1"/>
  <c r="J63" i="3" s="1"/>
  <c r="BK215" i="3"/>
  <c r="J215" i="3" s="1"/>
  <c r="J64" i="3" s="1"/>
  <c r="R428" i="3"/>
  <c r="P562" i="3"/>
  <c r="P582" i="3"/>
  <c r="BK625" i="3"/>
  <c r="J625" i="3" s="1"/>
  <c r="J70" i="3" s="1"/>
  <c r="T643" i="3"/>
  <c r="T685" i="3"/>
  <c r="BK701" i="3"/>
  <c r="J701" i="3"/>
  <c r="J74" i="3" s="1"/>
  <c r="P774" i="3"/>
  <c r="BK804" i="3"/>
  <c r="J804" i="3" s="1"/>
  <c r="J76" i="3" s="1"/>
  <c r="T897" i="3"/>
  <c r="BK942" i="3"/>
  <c r="J942" i="3"/>
  <c r="J78" i="3"/>
  <c r="BK957" i="3"/>
  <c r="J957" i="3" s="1"/>
  <c r="J79" i="3" s="1"/>
  <c r="P1011" i="3"/>
  <c r="BK1069" i="3"/>
  <c r="J1069" i="3"/>
  <c r="J81" i="3" s="1"/>
  <c r="R1094" i="3"/>
  <c r="T97" i="4"/>
  <c r="BK124" i="4"/>
  <c r="J124" i="4"/>
  <c r="J65" i="4"/>
  <c r="T168" i="4"/>
  <c r="BK93" i="5"/>
  <c r="J93" i="5"/>
  <c r="J61" i="5" s="1"/>
  <c r="BK179" i="5"/>
  <c r="J179" i="5"/>
  <c r="J62" i="5" s="1"/>
  <c r="P192" i="5"/>
  <c r="P209" i="5"/>
  <c r="R238" i="5"/>
  <c r="R260" i="5"/>
  <c r="R272" i="5"/>
  <c r="R289" i="5"/>
  <c r="R288" i="5" s="1"/>
  <c r="T91" i="6"/>
  <c r="R98" i="6"/>
  <c r="T105" i="6"/>
  <c r="BK112" i="6"/>
  <c r="J112" i="6" s="1"/>
  <c r="J65" i="6" s="1"/>
  <c r="T90" i="7"/>
  <c r="T138" i="7"/>
  <c r="T232" i="7"/>
  <c r="BK243" i="7"/>
  <c r="J243" i="7" s="1"/>
  <c r="J63" i="7" s="1"/>
  <c r="T418" i="7"/>
  <c r="R427" i="7"/>
  <c r="BK457" i="7"/>
  <c r="J457" i="7"/>
  <c r="J69" i="7" s="1"/>
  <c r="BK82" i="8"/>
  <c r="J82" i="8"/>
  <c r="J60" i="8" s="1"/>
  <c r="P295" i="9"/>
  <c r="P190" i="9"/>
  <c r="P158" i="9" s="1"/>
  <c r="P125" i="9" s="1"/>
  <c r="P90" i="9" s="1"/>
  <c r="P89" i="9" s="1"/>
  <c r="AU62" i="1" s="1"/>
  <c r="BK328" i="9"/>
  <c r="J328" i="9" s="1"/>
  <c r="J65" i="9" s="1"/>
  <c r="P340" i="9"/>
  <c r="P96" i="10"/>
  <c r="P95" i="10"/>
  <c r="T113" i="10"/>
  <c r="T112" i="10" s="1"/>
  <c r="R182" i="10"/>
  <c r="P203" i="10"/>
  <c r="BK219" i="10"/>
  <c r="J219" i="10"/>
  <c r="J69" i="10"/>
  <c r="T219" i="10"/>
  <c r="T218" i="10" s="1"/>
  <c r="T96" i="11"/>
  <c r="T139" i="11"/>
  <c r="T154" i="11"/>
  <c r="R159" i="11"/>
  <c r="BK184" i="11"/>
  <c r="J184" i="11" s="1"/>
  <c r="J69" i="11" s="1"/>
  <c r="R245" i="11"/>
  <c r="T268" i="11"/>
  <c r="P287" i="11"/>
  <c r="T89" i="12"/>
  <c r="T88" i="12" s="1"/>
  <c r="T87" i="12" s="1"/>
  <c r="T111" i="13"/>
  <c r="T110" i="13"/>
  <c r="R128" i="13"/>
  <c r="T146" i="13"/>
  <c r="T161" i="13"/>
  <c r="T177" i="13"/>
  <c r="T197" i="13"/>
  <c r="P214" i="13"/>
  <c r="P231" i="13"/>
  <c r="R240" i="13"/>
  <c r="P258" i="13"/>
  <c r="T292" i="13"/>
  <c r="T306" i="13"/>
  <c r="T316" i="13"/>
  <c r="T315" i="13"/>
  <c r="T334" i="13"/>
  <c r="T349" i="13"/>
  <c r="R357" i="13"/>
  <c r="BK362" i="13"/>
  <c r="J362" i="13"/>
  <c r="J88" i="13"/>
  <c r="R362" i="13"/>
  <c r="T362" i="13"/>
  <c r="BK373" i="13"/>
  <c r="J373" i="13" s="1"/>
  <c r="J89" i="13" s="1"/>
  <c r="P373" i="13"/>
  <c r="R373" i="13"/>
  <c r="T373" i="13"/>
  <c r="BK535" i="2"/>
  <c r="J535" i="2" s="1"/>
  <c r="J69" i="2" s="1"/>
  <c r="BK90" i="4"/>
  <c r="J90" i="4" s="1"/>
  <c r="J61" i="4" s="1"/>
  <c r="BK284" i="5"/>
  <c r="J284" i="5" s="1"/>
  <c r="J68" i="5" s="1"/>
  <c r="BK449" i="7"/>
  <c r="J449" i="7" s="1"/>
  <c r="J66" i="7" s="1"/>
  <c r="BK140" i="8"/>
  <c r="J140" i="8" s="1"/>
  <c r="J61" i="8" s="1"/>
  <c r="BK190" i="9"/>
  <c r="J190" i="9" s="1"/>
  <c r="J63" i="9" s="1"/>
  <c r="BK91" i="10"/>
  <c r="J91" i="10" s="1"/>
  <c r="J61" i="10" s="1"/>
  <c r="BK695" i="3"/>
  <c r="J695" i="3" s="1"/>
  <c r="J73" i="3" s="1"/>
  <c r="BK1114" i="3"/>
  <c r="BK1113" i="3" s="1"/>
  <c r="J1113" i="3" s="1"/>
  <c r="J83" i="3" s="1"/>
  <c r="BK117" i="4"/>
  <c r="J117" i="4" s="1"/>
  <c r="J64" i="4" s="1"/>
  <c r="BK301" i="5"/>
  <c r="J301" i="5"/>
  <c r="J71" i="5"/>
  <c r="BK87" i="6"/>
  <c r="J87" i="6" s="1"/>
  <c r="J61" i="6" s="1"/>
  <c r="BK173" i="2"/>
  <c r="J173" i="2"/>
  <c r="J63" i="2"/>
  <c r="BK658" i="2"/>
  <c r="J658" i="2" s="1"/>
  <c r="J74" i="2" s="1"/>
  <c r="BK1157" i="2"/>
  <c r="J1157" i="2"/>
  <c r="J88" i="2"/>
  <c r="BK194" i="13"/>
  <c r="J194" i="13" s="1"/>
  <c r="J68" i="13" s="1"/>
  <c r="BK255" i="13"/>
  <c r="J255" i="13"/>
  <c r="J73" i="13"/>
  <c r="BK303" i="13"/>
  <c r="J303" i="13" s="1"/>
  <c r="J77" i="13" s="1"/>
  <c r="BK331" i="13"/>
  <c r="J331" i="13"/>
  <c r="J81" i="13"/>
  <c r="BK346" i="13"/>
  <c r="J346" i="13" s="1"/>
  <c r="J84" i="13" s="1"/>
  <c r="BK354" i="13"/>
  <c r="J354" i="13"/>
  <c r="J86" i="13"/>
  <c r="BK379" i="2"/>
  <c r="J379" i="2" s="1"/>
  <c r="J66" i="2" s="1"/>
  <c r="BK1152" i="2"/>
  <c r="J1152" i="2"/>
  <c r="J87" i="2"/>
  <c r="BK577" i="3"/>
  <c r="J577" i="3" s="1"/>
  <c r="J67" i="3" s="1"/>
  <c r="BK198" i="4"/>
  <c r="J198" i="4"/>
  <c r="J68" i="4"/>
  <c r="BK453" i="7"/>
  <c r="J453" i="7" s="1"/>
  <c r="J68" i="7" s="1"/>
  <c r="BK337" i="9"/>
  <c r="J337" i="9"/>
  <c r="J66" i="9"/>
  <c r="BK379" i="9"/>
  <c r="J379" i="9" s="1"/>
  <c r="J68" i="9" s="1"/>
  <c r="BK383" i="9"/>
  <c r="J383" i="9"/>
  <c r="J69" i="9"/>
  <c r="J52" i="13"/>
  <c r="E99" i="13"/>
  <c r="BE112" i="13"/>
  <c r="BE114" i="13"/>
  <c r="BE124" i="13"/>
  <c r="BE131" i="13"/>
  <c r="BE149" i="13"/>
  <c r="BE155" i="13"/>
  <c r="BE157" i="13"/>
  <c r="BE166" i="13"/>
  <c r="BE172" i="13"/>
  <c r="BE192" i="13"/>
  <c r="BE229" i="13"/>
  <c r="BE263" i="13"/>
  <c r="BE265" i="13"/>
  <c r="BE271" i="13"/>
  <c r="BE277" i="13"/>
  <c r="BE293" i="13"/>
  <c r="BE304" i="13"/>
  <c r="BE313" i="13"/>
  <c r="BE317" i="13"/>
  <c r="BE323" i="13"/>
  <c r="BE329" i="13"/>
  <c r="BE332" i="13"/>
  <c r="BE350" i="13"/>
  <c r="BE371" i="13"/>
  <c r="BE374" i="13"/>
  <c r="BE380" i="13"/>
  <c r="BE382" i="13"/>
  <c r="J89" i="12"/>
  <c r="J65" i="12"/>
  <c r="F106" i="13"/>
  <c r="BE116" i="13"/>
  <c r="BE122" i="13"/>
  <c r="BE143" i="13"/>
  <c r="BE147" i="13"/>
  <c r="BE159" i="13"/>
  <c r="BE162" i="13"/>
  <c r="BE164" i="13"/>
  <c r="BE174" i="13"/>
  <c r="BE182" i="13"/>
  <c r="BE188" i="13"/>
  <c r="BE190" i="13"/>
  <c r="BE208" i="13"/>
  <c r="BE210" i="13"/>
  <c r="BE217" i="13"/>
  <c r="BE223" i="13"/>
  <c r="BE238" i="13"/>
  <c r="BE249" i="13"/>
  <c r="BE256" i="13"/>
  <c r="BE259" i="13"/>
  <c r="BE269" i="13"/>
  <c r="BE273" i="13"/>
  <c r="BE279" i="13"/>
  <c r="BE285" i="13"/>
  <c r="BE287" i="13"/>
  <c r="BE299" i="13"/>
  <c r="BE301" i="13"/>
  <c r="BE321" i="13"/>
  <c r="BE325" i="13"/>
  <c r="BE327" i="13"/>
  <c r="BE337" i="13"/>
  <c r="BE339" i="13"/>
  <c r="BE355" i="13"/>
  <c r="BE358" i="13"/>
  <c r="BE376" i="13"/>
  <c r="BE118" i="13"/>
  <c r="BE120" i="13"/>
  <c r="BE126" i="13"/>
  <c r="BE129" i="13"/>
  <c r="BE135" i="13"/>
  <c r="BE151" i="13"/>
  <c r="BE170" i="13"/>
  <c r="BE178" i="13"/>
  <c r="BE180" i="13"/>
  <c r="BE202" i="13"/>
  <c r="BE204" i="13"/>
  <c r="BE212" i="13"/>
  <c r="BE215" i="13"/>
  <c r="BE219" i="13"/>
  <c r="BE221" i="13"/>
  <c r="BE232" i="13"/>
  <c r="BE234" i="13"/>
  <c r="BE245" i="13"/>
  <c r="BE247" i="13"/>
  <c r="BE253" i="13"/>
  <c r="BE261" i="13"/>
  <c r="BE267" i="13"/>
  <c r="BE275" i="13"/>
  <c r="BE295" i="13"/>
  <c r="BE297" i="13"/>
  <c r="BE319" i="13"/>
  <c r="BE335" i="13"/>
  <c r="BE343" i="13"/>
  <c r="BE352" i="13"/>
  <c r="BE365" i="13"/>
  <c r="BE367" i="13"/>
  <c r="BE369" i="13"/>
  <c r="BE378" i="13"/>
  <c r="BE133" i="13"/>
  <c r="BE137" i="13"/>
  <c r="BE139" i="13"/>
  <c r="BE141" i="13"/>
  <c r="BE153" i="13"/>
  <c r="BE168" i="13"/>
  <c r="BE184" i="13"/>
  <c r="BE186" i="13"/>
  <c r="BE195" i="13"/>
  <c r="BE198" i="13"/>
  <c r="BE200" i="13"/>
  <c r="BE206" i="13"/>
  <c r="BE225" i="13"/>
  <c r="BE227" i="13"/>
  <c r="BE236" i="13"/>
  <c r="BE241" i="13"/>
  <c r="BE243" i="13"/>
  <c r="BE251" i="13"/>
  <c r="BE281" i="13"/>
  <c r="BE283" i="13"/>
  <c r="BE289" i="13"/>
  <c r="BE307" i="13"/>
  <c r="BE309" i="13"/>
  <c r="BE311" i="13"/>
  <c r="BE341" i="13"/>
  <c r="BE347" i="13"/>
  <c r="BE360" i="13"/>
  <c r="BE363" i="13"/>
  <c r="J56" i="12"/>
  <c r="BE93" i="12"/>
  <c r="F59" i="12"/>
  <c r="E75" i="12"/>
  <c r="BE90" i="12"/>
  <c r="BK95" i="10"/>
  <c r="J95" i="10" s="1"/>
  <c r="J62" i="10" s="1"/>
  <c r="BK218" i="10"/>
  <c r="J218" i="10" s="1"/>
  <c r="J68" i="10" s="1"/>
  <c r="E50" i="11"/>
  <c r="BE101" i="11"/>
  <c r="BE107" i="11"/>
  <c r="BE115" i="11"/>
  <c r="BE129" i="11"/>
  <c r="BE140" i="11"/>
  <c r="BE157" i="11"/>
  <c r="BE160" i="11"/>
  <c r="BE168" i="11"/>
  <c r="BE176" i="11"/>
  <c r="BE205" i="11"/>
  <c r="BE211" i="11"/>
  <c r="BE213" i="11"/>
  <c r="BE215" i="11"/>
  <c r="BE217" i="11"/>
  <c r="BE239" i="11"/>
  <c r="BE241" i="11"/>
  <c r="BE254" i="11"/>
  <c r="BE260" i="11"/>
  <c r="BE266" i="11"/>
  <c r="BE269" i="11"/>
  <c r="BE271" i="11"/>
  <c r="BE279" i="11"/>
  <c r="BK90" i="10"/>
  <c r="J90" i="10"/>
  <c r="J60" i="10" s="1"/>
  <c r="F59" i="11"/>
  <c r="BE97" i="11"/>
  <c r="BE119" i="11"/>
  <c r="BE127" i="11"/>
  <c r="BE142" i="11"/>
  <c r="BE144" i="11"/>
  <c r="BE155" i="11"/>
  <c r="BE162" i="11"/>
  <c r="BE182" i="11"/>
  <c r="BE185" i="11"/>
  <c r="BE187" i="11"/>
  <c r="BE191" i="11"/>
  <c r="BE193" i="11"/>
  <c r="BE199" i="11"/>
  <c r="BE201" i="11"/>
  <c r="BE219" i="11"/>
  <c r="BE223" i="11"/>
  <c r="BE225" i="11"/>
  <c r="BE233" i="11"/>
  <c r="BE235" i="11"/>
  <c r="BE281" i="11"/>
  <c r="BE290" i="11"/>
  <c r="BE300" i="11"/>
  <c r="J113" i="10"/>
  <c r="J65" i="10"/>
  <c r="J56" i="11"/>
  <c r="BE103" i="11"/>
  <c r="BE111" i="11"/>
  <c r="BE113" i="11"/>
  <c r="BE121" i="11"/>
  <c r="BE131" i="11"/>
  <c r="BE137" i="11"/>
  <c r="BE146" i="11"/>
  <c r="BE148" i="11"/>
  <c r="BE150" i="11"/>
  <c r="BE174" i="11"/>
  <c r="BE180" i="11"/>
  <c r="BE189" i="11"/>
  <c r="BE195" i="11"/>
  <c r="BE221" i="11"/>
  <c r="BE227" i="11"/>
  <c r="BE231" i="11"/>
  <c r="BE252" i="11"/>
  <c r="BE258" i="11"/>
  <c r="BE262" i="11"/>
  <c r="BE283" i="11"/>
  <c r="BE292" i="11"/>
  <c r="BE294" i="11"/>
  <c r="BE296" i="11"/>
  <c r="BE298" i="11"/>
  <c r="BE99" i="11"/>
  <c r="BE105" i="11"/>
  <c r="BE109" i="11"/>
  <c r="BE117" i="11"/>
  <c r="BE123" i="11"/>
  <c r="BE125" i="11"/>
  <c r="BE133" i="11"/>
  <c r="BE135" i="11"/>
  <c r="BE152" i="11"/>
  <c r="BE164" i="11"/>
  <c r="BE166" i="11"/>
  <c r="BE170" i="11"/>
  <c r="BE172" i="11"/>
  <c r="BE178" i="11"/>
  <c r="BE197" i="11"/>
  <c r="BE203" i="11"/>
  <c r="BE207" i="11"/>
  <c r="BE209" i="11"/>
  <c r="BE229" i="11"/>
  <c r="BE237" i="11"/>
  <c r="BE243" i="11"/>
  <c r="BE246" i="11"/>
  <c r="BE248" i="11"/>
  <c r="BE250" i="11"/>
  <c r="BE256" i="11"/>
  <c r="BE264" i="11"/>
  <c r="BE273" i="11"/>
  <c r="BE275" i="11"/>
  <c r="BE277" i="11"/>
  <c r="BE285" i="11"/>
  <c r="BE288" i="11"/>
  <c r="F55" i="10"/>
  <c r="BE92" i="10"/>
  <c r="BE103" i="10"/>
  <c r="BE114" i="10"/>
  <c r="BE129" i="10"/>
  <c r="BE140" i="10"/>
  <c r="BE155" i="10"/>
  <c r="BE167" i="10"/>
  <c r="BE185" i="10"/>
  <c r="BE200" i="10"/>
  <c r="BE204" i="10"/>
  <c r="BE207" i="10"/>
  <c r="BE209" i="10"/>
  <c r="BE223" i="10"/>
  <c r="BE232" i="10"/>
  <c r="BE106" i="10"/>
  <c r="BE120" i="10"/>
  <c r="BE123" i="10"/>
  <c r="BE132" i="10"/>
  <c r="BE143" i="10"/>
  <c r="BE158" i="10"/>
  <c r="BE161" i="10"/>
  <c r="BE179" i="10"/>
  <c r="BE215" i="10"/>
  <c r="BE229" i="10"/>
  <c r="E48" i="10"/>
  <c r="J83" i="10"/>
  <c r="BE100" i="10"/>
  <c r="BE117" i="10"/>
  <c r="BE126" i="10"/>
  <c r="BE149" i="10"/>
  <c r="BE152" i="10"/>
  <c r="BE173" i="10"/>
  <c r="BE183" i="10"/>
  <c r="BE187" i="10"/>
  <c r="BE189" i="10"/>
  <c r="BE191" i="10"/>
  <c r="BE226" i="10"/>
  <c r="BE97" i="10"/>
  <c r="BE109" i="10"/>
  <c r="BE134" i="10"/>
  <c r="BE137" i="10"/>
  <c r="BE146" i="10"/>
  <c r="BE164" i="10"/>
  <c r="BE170" i="10"/>
  <c r="BE176" i="10"/>
  <c r="BE193" i="10"/>
  <c r="BE195" i="10"/>
  <c r="BE198" i="10"/>
  <c r="BE212" i="10"/>
  <c r="BE220" i="10"/>
  <c r="BK81" i="8"/>
  <c r="J81" i="8"/>
  <c r="J30" i="8" s="1"/>
  <c r="J83" i="9"/>
  <c r="BE91" i="9"/>
  <c r="BE101" i="9"/>
  <c r="BE107" i="9"/>
  <c r="BE119" i="9"/>
  <c r="BE131" i="9"/>
  <c r="BE145" i="9"/>
  <c r="BE149" i="9"/>
  <c r="BE151" i="9"/>
  <c r="BE173" i="9"/>
  <c r="BE179" i="9"/>
  <c r="BE185" i="9"/>
  <c r="BE187" i="9"/>
  <c r="BE194" i="9"/>
  <c r="BE197" i="9"/>
  <c r="BE199" i="9"/>
  <c r="BE217" i="9"/>
  <c r="BE219" i="9"/>
  <c r="BE221" i="9"/>
  <c r="BE227" i="9"/>
  <c r="BE236" i="9"/>
  <c r="BE247" i="9"/>
  <c r="BE250" i="9"/>
  <c r="BE305" i="9"/>
  <c r="BE320" i="9"/>
  <c r="BE322" i="9"/>
  <c r="BE332" i="9"/>
  <c r="BE347" i="9"/>
  <c r="BE356" i="9"/>
  <c r="BE359" i="9"/>
  <c r="BE366" i="9"/>
  <c r="BE371" i="9"/>
  <c r="E48" i="9"/>
  <c r="F86" i="9"/>
  <c r="BE95" i="9"/>
  <c r="BE110" i="9"/>
  <c r="BE121" i="9"/>
  <c r="BE128" i="9"/>
  <c r="BE133" i="9"/>
  <c r="BE135" i="9"/>
  <c r="BE140" i="9"/>
  <c r="BE168" i="9"/>
  <c r="BE205" i="9"/>
  <c r="BE208" i="9"/>
  <c r="BE212" i="9"/>
  <c r="BE214" i="9"/>
  <c r="BE229" i="9"/>
  <c r="BE238" i="9"/>
  <c r="BE263" i="9"/>
  <c r="BE265" i="9"/>
  <c r="BE268" i="9"/>
  <c r="BE271" i="9"/>
  <c r="BE274" i="9"/>
  <c r="BE279" i="9"/>
  <c r="BE283" i="9"/>
  <c r="BE302" i="9"/>
  <c r="BE308" i="9"/>
  <c r="BE314" i="9"/>
  <c r="BE325" i="9"/>
  <c r="BE334" i="9"/>
  <c r="BE338" i="9"/>
  <c r="BE341" i="9"/>
  <c r="BE344" i="9"/>
  <c r="BE104" i="9"/>
  <c r="BE137" i="9"/>
  <c r="BE142" i="9"/>
  <c r="BE159" i="9"/>
  <c r="BE162" i="9"/>
  <c r="BE175" i="9"/>
  <c r="BE183" i="9"/>
  <c r="BE241" i="9"/>
  <c r="BE244" i="9"/>
  <c r="BE259" i="9"/>
  <c r="BE261" i="9"/>
  <c r="BE276" i="9"/>
  <c r="BE286" i="9"/>
  <c r="BE289" i="9"/>
  <c r="BE329" i="9"/>
  <c r="BE361" i="9"/>
  <c r="BE98" i="9"/>
  <c r="BE113" i="9"/>
  <c r="BE116" i="9"/>
  <c r="BE123" i="9"/>
  <c r="BE126" i="9"/>
  <c r="BE147" i="9"/>
  <c r="BE154" i="9"/>
  <c r="BE156" i="9"/>
  <c r="BE165" i="9"/>
  <c r="BE171" i="9"/>
  <c r="BE177" i="9"/>
  <c r="BE181" i="9"/>
  <c r="BE191" i="9"/>
  <c r="BE202" i="9"/>
  <c r="BE224" i="9"/>
  <c r="BE231" i="9"/>
  <c r="BE234" i="9"/>
  <c r="BE253" i="9"/>
  <c r="BE256" i="9"/>
  <c r="BE292" i="9"/>
  <c r="BE296" i="9"/>
  <c r="BE299" i="9"/>
  <c r="BE311" i="9"/>
  <c r="BE317" i="9"/>
  <c r="BE350" i="9"/>
  <c r="BE353" i="9"/>
  <c r="BE364" i="9"/>
  <c r="BE369" i="9"/>
  <c r="BE373" i="9"/>
  <c r="BE376" i="9"/>
  <c r="BE380" i="9"/>
  <c r="BE384" i="9"/>
  <c r="E71" i="8"/>
  <c r="BE83" i="8"/>
  <c r="BE91" i="8"/>
  <c r="BE99" i="8"/>
  <c r="BE103" i="8"/>
  <c r="BE107" i="8"/>
  <c r="BE115" i="8"/>
  <c r="BE125" i="8"/>
  <c r="BE131" i="8"/>
  <c r="BE133" i="8"/>
  <c r="BE135" i="8"/>
  <c r="J52" i="8"/>
  <c r="BE85" i="8"/>
  <c r="BE93" i="8"/>
  <c r="BE97" i="8"/>
  <c r="BE101" i="8"/>
  <c r="BE137" i="8"/>
  <c r="BE141" i="8"/>
  <c r="F55" i="8"/>
  <c r="BE89" i="8"/>
  <c r="BE95" i="8"/>
  <c r="BE105" i="8"/>
  <c r="BE109" i="8"/>
  <c r="BE117" i="8"/>
  <c r="BE127" i="8"/>
  <c r="BE87" i="8"/>
  <c r="BE111" i="8"/>
  <c r="BE113" i="8"/>
  <c r="BE119" i="8"/>
  <c r="BE121" i="8"/>
  <c r="BE123" i="8"/>
  <c r="BE129" i="8"/>
  <c r="E48" i="7"/>
  <c r="BE91" i="7"/>
  <c r="BE93" i="7"/>
  <c r="BE96" i="7"/>
  <c r="BE98" i="7"/>
  <c r="BE121" i="7"/>
  <c r="BE123" i="7"/>
  <c r="BE132" i="7"/>
  <c r="BE155" i="7"/>
  <c r="BE167" i="7"/>
  <c r="BE175" i="7"/>
  <c r="BE178" i="7"/>
  <c r="BE203" i="7"/>
  <c r="BE224" i="7"/>
  <c r="BE237" i="7"/>
  <c r="BE240" i="7"/>
  <c r="BE266" i="7"/>
  <c r="BE268" i="7"/>
  <c r="BE270" i="7"/>
  <c r="BE287" i="7"/>
  <c r="BE290" i="7"/>
  <c r="BE292" i="7"/>
  <c r="BE300" i="7"/>
  <c r="BE305" i="7"/>
  <c r="BE317" i="7"/>
  <c r="BE328" i="7"/>
  <c r="BE332" i="7"/>
  <c r="BE334" i="7"/>
  <c r="BE336" i="7"/>
  <c r="BE350" i="7"/>
  <c r="BE359" i="7"/>
  <c r="BE371" i="7"/>
  <c r="BE374" i="7"/>
  <c r="BE376" i="7"/>
  <c r="BE388" i="7"/>
  <c r="BE391" i="7"/>
  <c r="BE393" i="7"/>
  <c r="BE415" i="7"/>
  <c r="BE419" i="7"/>
  <c r="BE428" i="7"/>
  <c r="BE432" i="7"/>
  <c r="BE434" i="7"/>
  <c r="BE436" i="7"/>
  <c r="BE438" i="7"/>
  <c r="BE471" i="7"/>
  <c r="BE474" i="7"/>
  <c r="J52" i="7"/>
  <c r="BE107" i="7"/>
  <c r="BE142" i="7"/>
  <c r="BE146" i="7"/>
  <c r="BE148" i="7"/>
  <c r="BE152" i="7"/>
  <c r="BE161" i="7"/>
  <c r="BE164" i="7"/>
  <c r="BE172" i="7"/>
  <c r="BE188" i="7"/>
  <c r="BE196" i="7"/>
  <c r="BE205" i="7"/>
  <c r="BE214" i="7"/>
  <c r="BE220" i="7"/>
  <c r="BE222" i="7"/>
  <c r="BE229" i="7"/>
  <c r="BE244" i="7"/>
  <c r="BE249" i="7"/>
  <c r="BE259" i="7"/>
  <c r="BE262" i="7"/>
  <c r="BE272" i="7"/>
  <c r="BE294" i="7"/>
  <c r="BE298" i="7"/>
  <c r="BE308" i="7"/>
  <c r="BE315" i="7"/>
  <c r="BE321" i="7"/>
  <c r="BE338" i="7"/>
  <c r="BE340" i="7"/>
  <c r="BE342" i="7"/>
  <c r="BE353" i="7"/>
  <c r="BE362" i="7"/>
  <c r="BE403" i="7"/>
  <c r="BE440" i="7"/>
  <c r="BE454" i="7"/>
  <c r="BE458" i="7"/>
  <c r="F55" i="7"/>
  <c r="BE100" i="7"/>
  <c r="BE102" i="7"/>
  <c r="BE109" i="7"/>
  <c r="BE112" i="7"/>
  <c r="BE115" i="7"/>
  <c r="BE126" i="7"/>
  <c r="BE128" i="7"/>
  <c r="BE130" i="7"/>
  <c r="BE135" i="7"/>
  <c r="BE139" i="7"/>
  <c r="BE158" i="7"/>
  <c r="BE169" i="7"/>
  <c r="BE199" i="7"/>
  <c r="BE209" i="7"/>
  <c r="BE217" i="7"/>
  <c r="BE233" i="7"/>
  <c r="BE251" i="7"/>
  <c r="BE255" i="7"/>
  <c r="BE264" i="7"/>
  <c r="BE274" i="7"/>
  <c r="BE276" i="7"/>
  <c r="BE278" i="7"/>
  <c r="BE311" i="7"/>
  <c r="BE319" i="7"/>
  <c r="BE323" i="7"/>
  <c r="BE325" i="7"/>
  <c r="BE355" i="7"/>
  <c r="BE364" i="7"/>
  <c r="BE378" i="7"/>
  <c r="BE380" i="7"/>
  <c r="BE384" i="7"/>
  <c r="BE386" i="7"/>
  <c r="BE396" i="7"/>
  <c r="BE409" i="7"/>
  <c r="BE412" i="7"/>
  <c r="BE421" i="7"/>
  <c r="BE430" i="7"/>
  <c r="BE442" i="7"/>
  <c r="BE446" i="7"/>
  <c r="BE462" i="7"/>
  <c r="BE468" i="7"/>
  <c r="BE477" i="7"/>
  <c r="BE480" i="7"/>
  <c r="BE104" i="7"/>
  <c r="BE117" i="7"/>
  <c r="BE119" i="7"/>
  <c r="BE144" i="7"/>
  <c r="BE150" i="7"/>
  <c r="BE181" i="7"/>
  <c r="BE183" i="7"/>
  <c r="BE185" i="7"/>
  <c r="BE190" i="7"/>
  <c r="BE193" i="7"/>
  <c r="BE201" i="7"/>
  <c r="BE207" i="7"/>
  <c r="BE211" i="7"/>
  <c r="BE226" i="7"/>
  <c r="BE235" i="7"/>
  <c r="BE247" i="7"/>
  <c r="BE253" i="7"/>
  <c r="BE257" i="7"/>
  <c r="BE280" i="7"/>
  <c r="BE282" i="7"/>
  <c r="BE284" i="7"/>
  <c r="BE296" i="7"/>
  <c r="BE303" i="7"/>
  <c r="BE313" i="7"/>
  <c r="BE330" i="7"/>
  <c r="BE344" i="7"/>
  <c r="BE348" i="7"/>
  <c r="BE357" i="7"/>
  <c r="BE368" i="7"/>
  <c r="BE400" i="7"/>
  <c r="BE406" i="7"/>
  <c r="BE424" i="7"/>
  <c r="BE444" i="7"/>
  <c r="BE450" i="7"/>
  <c r="BE465" i="7"/>
  <c r="BE99" i="6"/>
  <c r="BE117" i="6"/>
  <c r="J52" i="6"/>
  <c r="E75" i="6"/>
  <c r="BE88" i="6"/>
  <c r="BE92" i="6"/>
  <c r="BE95" i="6"/>
  <c r="F55" i="6"/>
  <c r="BE102" i="6"/>
  <c r="BE106" i="6"/>
  <c r="BE109" i="6"/>
  <c r="BE113" i="6"/>
  <c r="E81" i="5"/>
  <c r="BE139" i="5"/>
  <c r="BE193" i="5"/>
  <c r="BE204" i="5"/>
  <c r="BE210" i="5"/>
  <c r="BE215" i="5"/>
  <c r="BE230" i="5"/>
  <c r="BE290" i="5"/>
  <c r="BK96" i="4"/>
  <c r="F55" i="5"/>
  <c r="BE119" i="5"/>
  <c r="BE149" i="5"/>
  <c r="BE163" i="5"/>
  <c r="BE180" i="5"/>
  <c r="BE186" i="5"/>
  <c r="BE199" i="5"/>
  <c r="BE261" i="5"/>
  <c r="BE266" i="5"/>
  <c r="BE281" i="5"/>
  <c r="BE298" i="5"/>
  <c r="BE99" i="5"/>
  <c r="BE104" i="5"/>
  <c r="BE109" i="5"/>
  <c r="BE114" i="5"/>
  <c r="BE124" i="5"/>
  <c r="BE144" i="5"/>
  <c r="BE158" i="5"/>
  <c r="BE174" i="5"/>
  <c r="BE235" i="5"/>
  <c r="BE239" i="5"/>
  <c r="BE248" i="5"/>
  <c r="BE254" i="5"/>
  <c r="BE269" i="5"/>
  <c r="BE273" i="5"/>
  <c r="BE276" i="5"/>
  <c r="BE294" i="5"/>
  <c r="J52" i="5"/>
  <c r="BE94" i="5"/>
  <c r="BE129" i="5"/>
  <c r="BE134" i="5"/>
  <c r="BE152" i="5"/>
  <c r="BE168" i="5"/>
  <c r="BE220" i="5"/>
  <c r="BE225" i="5"/>
  <c r="BE251" i="5"/>
  <c r="BE257" i="5"/>
  <c r="BE285" i="5"/>
  <c r="BE302" i="5"/>
  <c r="F85" i="4"/>
  <c r="BE111" i="4"/>
  <c r="BE114" i="4"/>
  <c r="BE118" i="4"/>
  <c r="BE141" i="4"/>
  <c r="BE147" i="4"/>
  <c r="BE150" i="4"/>
  <c r="BE162" i="4"/>
  <c r="BE180" i="4"/>
  <c r="BE183" i="4"/>
  <c r="BE199" i="4"/>
  <c r="J1114" i="3"/>
  <c r="J84" i="3" s="1"/>
  <c r="J82" i="4"/>
  <c r="BE98" i="4"/>
  <c r="BE103" i="4"/>
  <c r="BE138" i="4"/>
  <c r="BE159" i="4"/>
  <c r="BE165" i="4"/>
  <c r="BE169" i="4"/>
  <c r="BE194" i="4"/>
  <c r="E48" i="4"/>
  <c r="BE91" i="4"/>
  <c r="BE125" i="4"/>
  <c r="BE144" i="4"/>
  <c r="BE156" i="4"/>
  <c r="BE108" i="4"/>
  <c r="BE153" i="4"/>
  <c r="F55" i="3"/>
  <c r="BE145" i="3"/>
  <c r="BE163" i="3"/>
  <c r="BE166" i="3"/>
  <c r="BE176" i="3"/>
  <c r="BE207" i="3"/>
  <c r="BE223" i="3"/>
  <c r="BE230" i="3"/>
  <c r="BE257" i="3"/>
  <c r="BE281" i="3"/>
  <c r="BE292" i="3"/>
  <c r="BE328" i="3"/>
  <c r="BE331" i="3"/>
  <c r="BE335" i="3"/>
  <c r="BE344" i="3"/>
  <c r="BE389" i="3"/>
  <c r="BE439" i="3"/>
  <c r="BE449" i="3"/>
  <c r="BE460" i="3"/>
  <c r="BE473" i="3"/>
  <c r="BE494" i="3"/>
  <c r="BE500" i="3"/>
  <c r="BE535" i="3"/>
  <c r="BE557" i="3"/>
  <c r="BE588" i="3"/>
  <c r="BE598" i="3"/>
  <c r="BE603" i="3"/>
  <c r="BE618" i="3"/>
  <c r="BE668" i="3"/>
  <c r="BE672" i="3"/>
  <c r="BE682" i="3"/>
  <c r="BE686" i="3"/>
  <c r="BE689" i="3"/>
  <c r="BE724" i="3"/>
  <c r="BE732" i="3"/>
  <c r="BE737" i="3"/>
  <c r="BE757" i="3"/>
  <c r="BE783" i="3"/>
  <c r="BE790" i="3"/>
  <c r="BE815" i="3"/>
  <c r="BE833" i="3"/>
  <c r="BE858" i="3"/>
  <c r="BE879" i="3"/>
  <c r="BE882" i="3"/>
  <c r="BE898" i="3"/>
  <c r="BE906" i="3"/>
  <c r="BE913" i="3"/>
  <c r="BE918" i="3"/>
  <c r="BE928" i="3"/>
  <c r="BE939" i="3"/>
  <c r="BE943" i="3"/>
  <c r="BE949" i="3"/>
  <c r="BE964" i="3"/>
  <c r="BE1019" i="3"/>
  <c r="BE1048" i="3"/>
  <c r="BE1080" i="3"/>
  <c r="BE1088" i="3"/>
  <c r="BE1095" i="3"/>
  <c r="BE1106" i="3"/>
  <c r="BE1109" i="3"/>
  <c r="BE1115" i="3"/>
  <c r="J52" i="3"/>
  <c r="BE114" i="3"/>
  <c r="BE121" i="3"/>
  <c r="BE152" i="3"/>
  <c r="BE186" i="3"/>
  <c r="BE192" i="3"/>
  <c r="BE204" i="3"/>
  <c r="BE270" i="3"/>
  <c r="BE275" i="3"/>
  <c r="BE287" i="3"/>
  <c r="BE317" i="3"/>
  <c r="BE324" i="3"/>
  <c r="BE353" i="3"/>
  <c r="BE374" i="3"/>
  <c r="BE382" i="3"/>
  <c r="BE418" i="3"/>
  <c r="BE468" i="3"/>
  <c r="BE490" i="3"/>
  <c r="BE505" i="3"/>
  <c r="BE511" i="3"/>
  <c r="BE548" i="3"/>
  <c r="BE574" i="3"/>
  <c r="BE644" i="3"/>
  <c r="BE650" i="3"/>
  <c r="BE656" i="3"/>
  <c r="BE692" i="3"/>
  <c r="BE696" i="3"/>
  <c r="BE702" i="3"/>
  <c r="BE712" i="3"/>
  <c r="BE742" i="3"/>
  <c r="BE747" i="3"/>
  <c r="BE771" i="3"/>
  <c r="BE796" i="3"/>
  <c r="BE810" i="3"/>
  <c r="BE818" i="3"/>
  <c r="BE828" i="3"/>
  <c r="BE838" i="3"/>
  <c r="BE864" i="3"/>
  <c r="BE887" i="3"/>
  <c r="BE937" i="3"/>
  <c r="BE954" i="3"/>
  <c r="BE967" i="3"/>
  <c r="BE980" i="3"/>
  <c r="BE983" i="3"/>
  <c r="BE986" i="3"/>
  <c r="BE990" i="3"/>
  <c r="BE999" i="3"/>
  <c r="BE1003" i="3"/>
  <c r="BE1012" i="3"/>
  <c r="BE1044" i="3"/>
  <c r="BE1053" i="3"/>
  <c r="BE1066" i="3"/>
  <c r="BE1070" i="3"/>
  <c r="BE1091" i="3"/>
  <c r="BK1151" i="2"/>
  <c r="J1151" i="2"/>
  <c r="J86" i="2" s="1"/>
  <c r="BE138" i="3"/>
  <c r="BE142" i="3"/>
  <c r="BE160" i="3"/>
  <c r="BE171" i="3"/>
  <c r="BE213" i="3"/>
  <c r="BE216" i="3"/>
  <c r="BE252" i="3"/>
  <c r="BE297" i="3"/>
  <c r="BE304" i="3"/>
  <c r="BE350" i="3"/>
  <c r="BE362" i="3"/>
  <c r="BE378" i="3"/>
  <c r="BE396" i="3"/>
  <c r="BE408" i="3"/>
  <c r="BE429" i="3"/>
  <c r="BE454" i="3"/>
  <c r="BE480" i="3"/>
  <c r="BE485" i="3"/>
  <c r="BE537" i="3"/>
  <c r="BE542" i="3"/>
  <c r="BE545" i="3"/>
  <c r="BE563" i="3"/>
  <c r="BE566" i="3"/>
  <c r="BE593" i="3"/>
  <c r="BE608" i="3"/>
  <c r="BE622" i="3"/>
  <c r="BE626" i="3"/>
  <c r="BE640" i="3"/>
  <c r="BE653" i="3"/>
  <c r="BE665" i="3"/>
  <c r="BE678" i="3"/>
  <c r="BE707" i="3"/>
  <c r="BE727" i="3"/>
  <c r="BE752" i="3"/>
  <c r="BE762" i="3"/>
  <c r="BE843" i="3"/>
  <c r="BE848" i="3"/>
  <c r="BE853" i="3"/>
  <c r="BE874" i="3"/>
  <c r="BE894" i="3"/>
  <c r="BE921" i="3"/>
  <c r="BE932" i="3"/>
  <c r="BE935" i="3"/>
  <c r="BE975" i="3"/>
  <c r="BE1008" i="3"/>
  <c r="BE1022" i="3"/>
  <c r="BE1030" i="3"/>
  <c r="BE1063" i="3"/>
  <c r="E48" i="3"/>
  <c r="BE107" i="3"/>
  <c r="BE126" i="3"/>
  <c r="BE132" i="3"/>
  <c r="BE155" i="3"/>
  <c r="BE181" i="3"/>
  <c r="BE198" i="3"/>
  <c r="BE240" i="3"/>
  <c r="BE249" i="3"/>
  <c r="BE260" i="3"/>
  <c r="BE309" i="3"/>
  <c r="BE340" i="3"/>
  <c r="BE358" i="3"/>
  <c r="BE370" i="3"/>
  <c r="BE380" i="3"/>
  <c r="BE403" i="3"/>
  <c r="BE413" i="3"/>
  <c r="BE434" i="3"/>
  <c r="BE444" i="3"/>
  <c r="BE465" i="3"/>
  <c r="BE470" i="3"/>
  <c r="BE475" i="3"/>
  <c r="BE517" i="3"/>
  <c r="BE523" i="3"/>
  <c r="BE530" i="3"/>
  <c r="BE569" i="3"/>
  <c r="BE578" i="3"/>
  <c r="BE583" i="3"/>
  <c r="BE613" i="3"/>
  <c r="BE631" i="3"/>
  <c r="BE637" i="3"/>
  <c r="BE661" i="3"/>
  <c r="BE718" i="3"/>
  <c r="BE766" i="3"/>
  <c r="BE775" i="3"/>
  <c r="BE801" i="3"/>
  <c r="BE805" i="3"/>
  <c r="BE823" i="3"/>
  <c r="BE869" i="3"/>
  <c r="BE889" i="3"/>
  <c r="BE891" i="3"/>
  <c r="BE910" i="3"/>
  <c r="BE923" i="3"/>
  <c r="BE925" i="3"/>
  <c r="BE930" i="3"/>
  <c r="BE958" i="3"/>
  <c r="BE970" i="3"/>
  <c r="BE996" i="3"/>
  <c r="BE1034" i="3"/>
  <c r="BE1037" i="3"/>
  <c r="BE1057" i="3"/>
  <c r="BE1085" i="3"/>
  <c r="BE117" i="2"/>
  <c r="BE167" i="2"/>
  <c r="BE174" i="2"/>
  <c r="BE191" i="2"/>
  <c r="BE217" i="2"/>
  <c r="BE220" i="2"/>
  <c r="BE255" i="2"/>
  <c r="BE269" i="2"/>
  <c r="BE309" i="2"/>
  <c r="BE318" i="2"/>
  <c r="BE339" i="2"/>
  <c r="BE377" i="2"/>
  <c r="BE380" i="2"/>
  <c r="BE412" i="2"/>
  <c r="BE426" i="2"/>
  <c r="BE436" i="2"/>
  <c r="BE441" i="2"/>
  <c r="BE446" i="2"/>
  <c r="BE478" i="2"/>
  <c r="BE489" i="2"/>
  <c r="BE506" i="2"/>
  <c r="BE532" i="2"/>
  <c r="BE546" i="2"/>
  <c r="BE566" i="2"/>
  <c r="BE576" i="2"/>
  <c r="BE581" i="2"/>
  <c r="BE613" i="2"/>
  <c r="BE625" i="2"/>
  <c r="BE636" i="2"/>
  <c r="BE652" i="2"/>
  <c r="BE659" i="2"/>
  <c r="BE665" i="2"/>
  <c r="BE683" i="2"/>
  <c r="BE714" i="2"/>
  <c r="BE721" i="2"/>
  <c r="BE742" i="2"/>
  <c r="BE761" i="2"/>
  <c r="BE778" i="2"/>
  <c r="BE787" i="2"/>
  <c r="BE792" i="2"/>
  <c r="BE800" i="2"/>
  <c r="BE810" i="2"/>
  <c r="BE823" i="2"/>
  <c r="BE833" i="2"/>
  <c r="BE840" i="2"/>
  <c r="BE850" i="2"/>
  <c r="BE865" i="2"/>
  <c r="BE871" i="2"/>
  <c r="BE874" i="2"/>
  <c r="BE881" i="2"/>
  <c r="BE908" i="2"/>
  <c r="BE920" i="2"/>
  <c r="BE926" i="2"/>
  <c r="BE965" i="2"/>
  <c r="BE1005" i="2"/>
  <c r="BE1028" i="2"/>
  <c r="BE1043" i="2"/>
  <c r="BE1049" i="2"/>
  <c r="BE1058" i="2"/>
  <c r="BE1064" i="2"/>
  <c r="BE1097" i="2"/>
  <c r="BE1123" i="2"/>
  <c r="BE1126" i="2"/>
  <c r="BE1158" i="2"/>
  <c r="BE126" i="2"/>
  <c r="BE138" i="2"/>
  <c r="BE208" i="2"/>
  <c r="BE225" i="2"/>
  <c r="BE249" i="2"/>
  <c r="BE279" i="2"/>
  <c r="BE295" i="2"/>
  <c r="BE327" i="2"/>
  <c r="BE334" i="2"/>
  <c r="BE355" i="2"/>
  <c r="BE357" i="2"/>
  <c r="BE374" i="2"/>
  <c r="BE394" i="2"/>
  <c r="BE404" i="2"/>
  <c r="BE414" i="2"/>
  <c r="BE418" i="2"/>
  <c r="BE456" i="2"/>
  <c r="BE467" i="2"/>
  <c r="BE515" i="2"/>
  <c r="BE521" i="2"/>
  <c r="BE527" i="2"/>
  <c r="BE571" i="2"/>
  <c r="BE630" i="2"/>
  <c r="BE633" i="2"/>
  <c r="BE655" i="2"/>
  <c r="BE670" i="2"/>
  <c r="BE688" i="2"/>
  <c r="BE707" i="2"/>
  <c r="BE730" i="2"/>
  <c r="BE739" i="2"/>
  <c r="BE747" i="2"/>
  <c r="BE756" i="2"/>
  <c r="BE766" i="2"/>
  <c r="BE772" i="2"/>
  <c r="BE795" i="2"/>
  <c r="BE815" i="2"/>
  <c r="BE828" i="2"/>
  <c r="BE845" i="2"/>
  <c r="BE858" i="2"/>
  <c r="BE862" i="2"/>
  <c r="BE879" i="2"/>
  <c r="BE931" i="2"/>
  <c r="BE934" i="2"/>
  <c r="BE940" i="2"/>
  <c r="BE960" i="2"/>
  <c r="BE968" i="2"/>
  <c r="BE978" i="2"/>
  <c r="BE988" i="2"/>
  <c r="BE998" i="2"/>
  <c r="BE1046" i="2"/>
  <c r="BE1067" i="2"/>
  <c r="BE1083" i="2"/>
  <c r="BE1105" i="2"/>
  <c r="BE1137" i="2"/>
  <c r="E48" i="2"/>
  <c r="J52" i="2"/>
  <c r="BE111" i="2"/>
  <c r="BE120" i="2"/>
  <c r="BE132" i="2"/>
  <c r="BE149" i="2"/>
  <c r="BE154" i="2"/>
  <c r="BE160" i="2"/>
  <c r="BE180" i="2"/>
  <c r="BE197" i="2"/>
  <c r="BE205" i="2"/>
  <c r="BE244" i="2"/>
  <c r="BE261" i="2"/>
  <c r="BE266" i="2"/>
  <c r="BE306" i="2"/>
  <c r="BE330" i="2"/>
  <c r="BE342" i="2"/>
  <c r="BE362" i="2"/>
  <c r="BE365" i="2"/>
  <c r="BE383" i="2"/>
  <c r="BE389" i="2"/>
  <c r="BE399" i="2"/>
  <c r="BE409" i="2"/>
  <c r="BE420" i="2"/>
  <c r="BE451" i="2"/>
  <c r="BE483" i="2"/>
  <c r="BE485" i="2"/>
  <c r="BE501" i="2"/>
  <c r="BE524" i="2"/>
  <c r="BE536" i="2"/>
  <c r="BE541" i="2"/>
  <c r="BE551" i="2"/>
  <c r="BE556" i="2"/>
  <c r="BE561" i="2"/>
  <c r="BE585" i="2"/>
  <c r="BE593" i="2"/>
  <c r="BE597" i="2"/>
  <c r="BE610" i="2"/>
  <c r="BE622" i="2"/>
  <c r="BE639" i="2"/>
  <c r="BE642" i="2"/>
  <c r="BE677" i="2"/>
  <c r="BE700" i="2"/>
  <c r="BE725" i="2"/>
  <c r="BE805" i="2"/>
  <c r="BE818" i="2"/>
  <c r="BE853" i="2"/>
  <c r="BE868" i="2"/>
  <c r="BE877" i="2"/>
  <c r="BE885" i="2"/>
  <c r="BE894" i="2"/>
  <c r="BE905" i="2"/>
  <c r="BE946" i="2"/>
  <c r="BE952" i="2"/>
  <c r="BE957" i="2"/>
  <c r="BE973" i="2"/>
  <c r="BE994" i="2"/>
  <c r="BE1016" i="2"/>
  <c r="BE1038" i="2"/>
  <c r="BE1053" i="2"/>
  <c r="BE1071" i="2"/>
  <c r="BE1081" i="2"/>
  <c r="BE1102" i="2"/>
  <c r="BE1143" i="2"/>
  <c r="BE1146" i="2"/>
  <c r="BE1148" i="2"/>
  <c r="BE1153" i="2"/>
  <c r="F55" i="2"/>
  <c r="BE143" i="2"/>
  <c r="BE158" i="2"/>
  <c r="BE186" i="2"/>
  <c r="BE200" i="2"/>
  <c r="BE234" i="2"/>
  <c r="BE282" i="2"/>
  <c r="BE292" i="2"/>
  <c r="BE298" i="2"/>
  <c r="BE301" i="2"/>
  <c r="BE315" i="2"/>
  <c r="BE353" i="2"/>
  <c r="BE368" i="2"/>
  <c r="BE431" i="2"/>
  <c r="BE461" i="2"/>
  <c r="BE473" i="2"/>
  <c r="BE495" i="2"/>
  <c r="BE498" i="2"/>
  <c r="BE591" i="2"/>
  <c r="BE602" i="2"/>
  <c r="BE605" i="2"/>
  <c r="BE646" i="2"/>
  <c r="BE675" i="2"/>
  <c r="BE693" i="2"/>
  <c r="BE698" i="2"/>
  <c r="BE733" i="2"/>
  <c r="BE751" i="2"/>
  <c r="BE775" i="2"/>
  <c r="BE782" i="2"/>
  <c r="BE900" i="2"/>
  <c r="BE902" i="2"/>
  <c r="BE910" i="2"/>
  <c r="BE912" i="2"/>
  <c r="BE922" i="2"/>
  <c r="BE924" i="2"/>
  <c r="BE938" i="2"/>
  <c r="BE949" i="2"/>
  <c r="BE983" i="2"/>
  <c r="BE1010" i="2"/>
  <c r="BE1014" i="2"/>
  <c r="BE1022" i="2"/>
  <c r="BE1025" i="2"/>
  <c r="BE1033" i="2"/>
  <c r="BE1090" i="2"/>
  <c r="BE1108" i="2"/>
  <c r="BE1112" i="2"/>
  <c r="BE1131" i="2"/>
  <c r="F36" i="2"/>
  <c r="BC55" i="1"/>
  <c r="F37" i="8"/>
  <c r="BD61" i="1" s="1"/>
  <c r="J36" i="11"/>
  <c r="AW65" i="1"/>
  <c r="F34" i="7"/>
  <c r="BA60" i="1"/>
  <c r="F36" i="9"/>
  <c r="BC62" i="1" s="1"/>
  <c r="F36" i="11"/>
  <c r="BA65" i="1"/>
  <c r="J34" i="13"/>
  <c r="AW67" i="1"/>
  <c r="F35" i="6"/>
  <c r="BB59" i="1" s="1"/>
  <c r="F34" i="8"/>
  <c r="BA61" i="1"/>
  <c r="J34" i="9"/>
  <c r="AW62" i="1"/>
  <c r="F38" i="11"/>
  <c r="BC65" i="1" s="1"/>
  <c r="F37" i="12"/>
  <c r="BB66" i="1"/>
  <c r="F34" i="13"/>
  <c r="BA67" i="1"/>
  <c r="F35" i="3"/>
  <c r="BB56" i="1" s="1"/>
  <c r="F34" i="2"/>
  <c r="BA55" i="1"/>
  <c r="J34" i="8"/>
  <c r="AW61" i="1"/>
  <c r="F36" i="12"/>
  <c r="BA66" i="1" s="1"/>
  <c r="J36" i="12"/>
  <c r="AW66" i="1"/>
  <c r="F36" i="13"/>
  <c r="BC67" i="1"/>
  <c r="F37" i="7"/>
  <c r="BD60" i="1" s="1"/>
  <c r="F34" i="9"/>
  <c r="BA62" i="1"/>
  <c r="F35" i="2"/>
  <c r="BB55" i="1"/>
  <c r="F36" i="4"/>
  <c r="BC57" i="1" s="1"/>
  <c r="F37" i="5"/>
  <c r="BD58" i="1"/>
  <c r="F36" i="7"/>
  <c r="BC60" i="1"/>
  <c r="F39" i="12"/>
  <c r="BD66" i="1" s="1"/>
  <c r="F35" i="13"/>
  <c r="BB67" i="1"/>
  <c r="F34" i="4"/>
  <c r="BA57" i="1"/>
  <c r="F35" i="5"/>
  <c r="BB58" i="1" s="1"/>
  <c r="F34" i="6"/>
  <c r="BA59" i="1"/>
  <c r="F36" i="6"/>
  <c r="BC59" i="1"/>
  <c r="J34" i="6"/>
  <c r="AW59" i="1" s="1"/>
  <c r="F35" i="7"/>
  <c r="BB60" i="1"/>
  <c r="F37" i="9"/>
  <c r="BD62" i="1"/>
  <c r="F37" i="3"/>
  <c r="BD56" i="1" s="1"/>
  <c r="F35" i="10"/>
  <c r="BB64" i="1"/>
  <c r="AS54" i="1"/>
  <c r="J34" i="3"/>
  <c r="AW56" i="1"/>
  <c r="F37" i="4"/>
  <c r="BD57" i="1"/>
  <c r="F34" i="5"/>
  <c r="BA58" i="1"/>
  <c r="F37" i="6"/>
  <c r="BD59" i="1"/>
  <c r="F36" i="10"/>
  <c r="BC64" i="1"/>
  <c r="F37" i="13"/>
  <c r="BD67" i="1"/>
  <c r="F35" i="4"/>
  <c r="BB57" i="1"/>
  <c r="F36" i="5"/>
  <c r="BC58" i="1"/>
  <c r="F36" i="8"/>
  <c r="BC61" i="1"/>
  <c r="F35" i="8"/>
  <c r="BB61" i="1"/>
  <c r="F35" i="9"/>
  <c r="BB62" i="1"/>
  <c r="F36" i="3"/>
  <c r="BC56" i="1"/>
  <c r="F37" i="10"/>
  <c r="BD64" i="1"/>
  <c r="J34" i="2"/>
  <c r="AW55" i="1"/>
  <c r="F34" i="3"/>
  <c r="BA56" i="1"/>
  <c r="F37" i="11"/>
  <c r="BB65" i="1"/>
  <c r="J34" i="4"/>
  <c r="AW57" i="1"/>
  <c r="J34" i="5"/>
  <c r="AW58" i="1"/>
  <c r="J34" i="7"/>
  <c r="AW60" i="1"/>
  <c r="F34" i="10"/>
  <c r="BA64" i="1"/>
  <c r="F38" i="12"/>
  <c r="BC66" i="1"/>
  <c r="F37" i="2"/>
  <c r="BD55" i="1"/>
  <c r="J34" i="10"/>
  <c r="AW64" i="1"/>
  <c r="F39" i="11"/>
  <c r="BD65" i="1"/>
  <c r="J88" i="12" l="1"/>
  <c r="J64" i="12" s="1"/>
  <c r="BK87" i="12"/>
  <c r="J87" i="12" s="1"/>
  <c r="J32" i="12" s="1"/>
  <c r="T86" i="6"/>
  <c r="T85" i="6"/>
  <c r="P86" i="6"/>
  <c r="P85" i="6" s="1"/>
  <c r="AU59" i="1" s="1"/>
  <c r="T89" i="10"/>
  <c r="T345" i="13"/>
  <c r="T291" i="13"/>
  <c r="R345" i="13"/>
  <c r="R89" i="9"/>
  <c r="T176" i="13"/>
  <c r="P345" i="13"/>
  <c r="R86" i="6"/>
  <c r="R85" i="6"/>
  <c r="T109" i="2"/>
  <c r="T108" i="2" s="1"/>
  <c r="BK291" i="13"/>
  <c r="J291" i="13" s="1"/>
  <c r="J75" i="13" s="1"/>
  <c r="P95" i="11"/>
  <c r="P94" i="11"/>
  <c r="AU65" i="1"/>
  <c r="P89" i="7"/>
  <c r="AU60" i="1" s="1"/>
  <c r="R110" i="13"/>
  <c r="P315" i="13"/>
  <c r="R145" i="13"/>
  <c r="P112" i="10"/>
  <c r="P89" i="10" s="1"/>
  <c r="AU64" i="1" s="1"/>
  <c r="P96" i="4"/>
  <c r="P88" i="4"/>
  <c r="AU57" i="1"/>
  <c r="T95" i="11"/>
  <c r="T94" i="11" s="1"/>
  <c r="P581" i="3"/>
  <c r="R112" i="10"/>
  <c r="R89" i="10"/>
  <c r="P539" i="2"/>
  <c r="P108" i="2" s="1"/>
  <c r="AU55" i="1" s="1"/>
  <c r="P291" i="13"/>
  <c r="R95" i="11"/>
  <c r="R94" i="11" s="1"/>
  <c r="T92" i="5"/>
  <c r="T91" i="5"/>
  <c r="T581" i="3"/>
  <c r="T96" i="4"/>
  <c r="T88" i="4" s="1"/>
  <c r="R105" i="3"/>
  <c r="T539" i="2"/>
  <c r="P92" i="5"/>
  <c r="P91" i="5"/>
  <c r="AU58" i="1" s="1"/>
  <c r="P109" i="2"/>
  <c r="P145" i="13"/>
  <c r="R581" i="3"/>
  <c r="R109" i="2"/>
  <c r="P110" i="13"/>
  <c r="P105" i="3"/>
  <c r="P104" i="3"/>
  <c r="AU56" i="1"/>
  <c r="T145" i="13"/>
  <c r="T109" i="13" s="1"/>
  <c r="T89" i="7"/>
  <c r="BK112" i="10"/>
  <c r="J112" i="10"/>
  <c r="J64" i="10"/>
  <c r="T105" i="3"/>
  <c r="T104" i="3" s="1"/>
  <c r="R176" i="13"/>
  <c r="R92" i="5"/>
  <c r="R91" i="5"/>
  <c r="BK105" i="3"/>
  <c r="P176" i="13"/>
  <c r="R89" i="7"/>
  <c r="R539" i="2"/>
  <c r="R108" i="2"/>
  <c r="BK158" i="9"/>
  <c r="J158" i="9"/>
  <c r="J62" i="9"/>
  <c r="BK539" i="2"/>
  <c r="J539" i="2" s="1"/>
  <c r="J70" i="2" s="1"/>
  <c r="BK92" i="5"/>
  <c r="BK288" i="5"/>
  <c r="J288" i="5"/>
  <c r="J69" i="5" s="1"/>
  <c r="BK86" i="6"/>
  <c r="J86" i="6"/>
  <c r="J60" i="6"/>
  <c r="BK452" i="7"/>
  <c r="J452" i="7"/>
  <c r="J67" i="7" s="1"/>
  <c r="BK110" i="13"/>
  <c r="J110" i="13"/>
  <c r="J60" i="13"/>
  <c r="BK197" i="4"/>
  <c r="J197" i="4"/>
  <c r="J67" i="4" s="1"/>
  <c r="BK95" i="11"/>
  <c r="J95" i="11"/>
  <c r="J64" i="11"/>
  <c r="BK145" i="13"/>
  <c r="J145" i="13"/>
  <c r="J63" i="13" s="1"/>
  <c r="BK176" i="13"/>
  <c r="J176" i="13"/>
  <c r="J66" i="13"/>
  <c r="BK315" i="13"/>
  <c r="J315" i="13"/>
  <c r="J79" i="13" s="1"/>
  <c r="BK345" i="13"/>
  <c r="J345" i="13"/>
  <c r="J83" i="13"/>
  <c r="BK109" i="2"/>
  <c r="J109" i="2"/>
  <c r="J60" i="2" s="1"/>
  <c r="BK581" i="3"/>
  <c r="J581" i="3"/>
  <c r="J68" i="3"/>
  <c r="J292" i="13"/>
  <c r="J76" i="13"/>
  <c r="BK89" i="4"/>
  <c r="J89" i="4" s="1"/>
  <c r="J60" i="4" s="1"/>
  <c r="AG66" i="1"/>
  <c r="J63" i="12"/>
  <c r="BK89" i="10"/>
  <c r="J89" i="10" s="1"/>
  <c r="J30" i="10" s="1"/>
  <c r="AG64" i="1" s="1"/>
  <c r="AG61" i="1"/>
  <c r="J59" i="8"/>
  <c r="J96" i="4"/>
  <c r="J62" i="4"/>
  <c r="BK108" i="2"/>
  <c r="J108" i="2" s="1"/>
  <c r="J30" i="2" s="1"/>
  <c r="AG55" i="1" s="1"/>
  <c r="J33" i="9"/>
  <c r="AV62" i="1" s="1"/>
  <c r="AT62" i="1" s="1"/>
  <c r="F33" i="5"/>
  <c r="AZ58" i="1"/>
  <c r="J33" i="8"/>
  <c r="AV61" i="1"/>
  <c r="AT61" i="1"/>
  <c r="AN61" i="1"/>
  <c r="J35" i="11"/>
  <c r="AV65" i="1"/>
  <c r="AT65" i="1" s="1"/>
  <c r="J33" i="4"/>
  <c r="AV57" i="1"/>
  <c r="AT57" i="1"/>
  <c r="J33" i="6"/>
  <c r="AV59" i="1"/>
  <c r="AT59" i="1" s="1"/>
  <c r="F33" i="7"/>
  <c r="AZ60" i="1" s="1"/>
  <c r="F33" i="3"/>
  <c r="AZ56" i="1"/>
  <c r="J33" i="13"/>
  <c r="AV67" i="1" s="1"/>
  <c r="AT67" i="1" s="1"/>
  <c r="J33" i="2"/>
  <c r="AV55" i="1" s="1"/>
  <c r="AT55" i="1" s="1"/>
  <c r="BA63" i="1"/>
  <c r="AW63" i="1" s="1"/>
  <c r="F35" i="12"/>
  <c r="AZ66" i="1"/>
  <c r="BD63" i="1"/>
  <c r="F33" i="13"/>
  <c r="AZ67" i="1"/>
  <c r="F33" i="8"/>
  <c r="AZ61" i="1"/>
  <c r="F35" i="11"/>
  <c r="AZ65" i="1"/>
  <c r="F33" i="9"/>
  <c r="AZ62" i="1" s="1"/>
  <c r="J33" i="3"/>
  <c r="AV56" i="1" s="1"/>
  <c r="AT56" i="1" s="1"/>
  <c r="J33" i="5"/>
  <c r="AV58" i="1" s="1"/>
  <c r="AT58" i="1" s="1"/>
  <c r="F33" i="2"/>
  <c r="AZ55" i="1" s="1"/>
  <c r="J33" i="10"/>
  <c r="AV64" i="1"/>
  <c r="AT64" i="1" s="1"/>
  <c r="F33" i="4"/>
  <c r="AZ57" i="1"/>
  <c r="F33" i="6"/>
  <c r="AZ59" i="1" s="1"/>
  <c r="J33" i="7"/>
  <c r="AV60" i="1"/>
  <c r="AT60" i="1"/>
  <c r="F33" i="10"/>
  <c r="AZ64" i="1"/>
  <c r="J35" i="12"/>
  <c r="AV66" i="1"/>
  <c r="AT66" i="1"/>
  <c r="AN66" i="1"/>
  <c r="BC63" i="1"/>
  <c r="AY63" i="1"/>
  <c r="BB63" i="1"/>
  <c r="AX63" i="1"/>
  <c r="P109" i="13" l="1"/>
  <c r="AU67" i="1"/>
  <c r="R104" i="3"/>
  <c r="BK91" i="5"/>
  <c r="J91" i="5"/>
  <c r="J59" i="5" s="1"/>
  <c r="BK104" i="3"/>
  <c r="J104" i="3"/>
  <c r="J59" i="3"/>
  <c r="R109" i="13"/>
  <c r="BK125" i="9"/>
  <c r="J125" i="9" s="1"/>
  <c r="J61" i="9" s="1"/>
  <c r="BK109" i="13"/>
  <c r="J109" i="13"/>
  <c r="BK85" i="6"/>
  <c r="J85" i="6"/>
  <c r="J59" i="6" s="1"/>
  <c r="BK88" i="4"/>
  <c r="J88" i="4"/>
  <c r="J59" i="4"/>
  <c r="J92" i="5"/>
  <c r="J60" i="5"/>
  <c r="BK89" i="7"/>
  <c r="J89" i="7" s="1"/>
  <c r="J59" i="7" s="1"/>
  <c r="BK94" i="11"/>
  <c r="J94" i="11"/>
  <c r="J63" i="11"/>
  <c r="J105" i="3"/>
  <c r="J60" i="3" s="1"/>
  <c r="J41" i="12"/>
  <c r="AN64" i="1"/>
  <c r="J59" i="10"/>
  <c r="J39" i="10"/>
  <c r="J39" i="8"/>
  <c r="AN55" i="1"/>
  <c r="J59" i="2"/>
  <c r="J39" i="2"/>
  <c r="BC54" i="1"/>
  <c r="W32" i="1"/>
  <c r="BD54" i="1"/>
  <c r="W33" i="1" s="1"/>
  <c r="AU63" i="1"/>
  <c r="AU54" i="1"/>
  <c r="BA54" i="1"/>
  <c r="AW54" i="1"/>
  <c r="AK30" i="1" s="1"/>
  <c r="BB54" i="1"/>
  <c r="AX54" i="1"/>
  <c r="J30" i="13"/>
  <c r="AG67" i="1"/>
  <c r="AZ63" i="1"/>
  <c r="AV63" i="1" s="1"/>
  <c r="AT63" i="1" s="1"/>
  <c r="J39" i="13" l="1"/>
  <c r="J59" i="13"/>
  <c r="BK90" i="9"/>
  <c r="BK89" i="9"/>
  <c r="J89" i="9"/>
  <c r="J59" i="9" s="1"/>
  <c r="AN67" i="1"/>
  <c r="J30" i="6"/>
  <c r="AG59" i="1"/>
  <c r="J30" i="3"/>
  <c r="AG56" i="1"/>
  <c r="AZ54" i="1"/>
  <c r="W29" i="1" s="1"/>
  <c r="J30" i="7"/>
  <c r="AG60" i="1"/>
  <c r="AN60" i="1"/>
  <c r="J32" i="11"/>
  <c r="AG65" i="1"/>
  <c r="AG63" i="1" s="1"/>
  <c r="AY54" i="1"/>
  <c r="J30" i="4"/>
  <c r="AG57" i="1"/>
  <c r="AN57" i="1"/>
  <c r="W31" i="1"/>
  <c r="J30" i="5"/>
  <c r="AG58" i="1"/>
  <c r="W30" i="1"/>
  <c r="J39" i="3" l="1"/>
  <c r="J39" i="4"/>
  <c r="J39" i="5"/>
  <c r="J41" i="11"/>
  <c r="J90" i="9"/>
  <c r="J60" i="9"/>
  <c r="J39" i="7"/>
  <c r="J39" i="6"/>
  <c r="AN58" i="1"/>
  <c r="AN65" i="1"/>
  <c r="AN56" i="1"/>
  <c r="AN59" i="1"/>
  <c r="AN63" i="1"/>
  <c r="J30" i="9"/>
  <c r="AG62" i="1"/>
  <c r="AV54" i="1"/>
  <c r="AK29" i="1"/>
  <c r="J39" i="9" l="1"/>
  <c r="AN62" i="1"/>
  <c r="AT54" i="1"/>
  <c r="AG54" i="1"/>
  <c r="AK26" i="1" s="1"/>
  <c r="AK35" i="1" s="1"/>
  <c r="AN54" i="1" l="1"/>
</calcChain>
</file>

<file path=xl/sharedStrings.xml><?xml version="1.0" encoding="utf-8"?>
<sst xmlns="http://schemas.openxmlformats.org/spreadsheetml/2006/main" count="33973" uniqueCount="4877">
  <si>
    <t>Export Komplet</t>
  </si>
  <si>
    <t>VZ</t>
  </si>
  <si>
    <t>2.0</t>
  </si>
  <si>
    <t>ZAMOK</t>
  </si>
  <si>
    <t>False</t>
  </si>
  <si>
    <t>{195fad60-edb9-4117-8242-f2c776e9bd71}</t>
  </si>
  <si>
    <t>0,01</t>
  </si>
  <si>
    <t>21</t>
  </si>
  <si>
    <t>15</t>
  </si>
  <si>
    <t>REKAPITULACE STAVBY</t>
  </si>
  <si>
    <t>v ---  níže se nacházejí doplnkové a pomocné údaje k sestavám  --- v</t>
  </si>
  <si>
    <t>Návod na vyplnění</t>
  </si>
  <si>
    <t>0,001</t>
  </si>
  <si>
    <t>Kód:</t>
  </si>
  <si>
    <t>26122023</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</si>
  <si>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</si>
  <si>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</si>
  <si>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Zelená učebna s celoročním provozem</t>
  </si>
  <si>
    <t>KSO:</t>
  </si>
  <si>
    <t/>
  </si>
  <si>
    <t>CC-CZ:</t>
  </si>
  <si>
    <t>Místo:</t>
  </si>
  <si>
    <t>Střední lesnická škola Žlutice</t>
  </si>
  <si>
    <t>Datum:</t>
  </si>
  <si>
    <t>26. 11. 2024</t>
  </si>
  <si>
    <t>Zadavatel:</t>
  </si>
  <si>
    <t>IČ:</t>
  </si>
  <si>
    <t>CZECHOTEC Engineering spol. s.r.o.</t>
  </si>
  <si>
    <t>DIČ:</t>
  </si>
  <si>
    <t>Účastník:</t>
  </si>
  <si>
    <t>Vyplň údaj</t>
  </si>
  <si>
    <t>Projektant:</t>
  </si>
  <si>
    <t>Ing.arch. Tereza Petříková</t>
  </si>
  <si>
    <t>True</t>
  </si>
  <si>
    <t>Zpracovatel:</t>
  </si>
  <si>
    <t>Miroslav Dostál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</si>
  <si>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</si>
  <si>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</si>
  <si>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</si>
  <si>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</si>
  <si>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</si>
  <si>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</si>
  <si>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</si>
  <si>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</si>
  <si>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</si>
  <si>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</si>
  <si>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</si>
  <si>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</si>
  <si>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</si>
  <si>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</si>
  <si>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</si>
  <si>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</si>
  <si>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</si>
  <si>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</si>
  <si>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</si>
  <si>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</si>
  <si>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</si>
  <si>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</si>
  <si>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</si>
  <si>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</si>
  <si>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</si>
  <si>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</si>
  <si>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</si>
  <si>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</si>
  <si>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</si>
  <si>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</si>
  <si>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</si>
  <si>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</si>
  <si>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</si>
  <si>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</si>
  <si>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</si>
  <si>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</si>
  <si>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</si>
  <si>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</si>
  <si>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</si>
  <si>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</si>
  <si>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</si>
  <si>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</si>
  <si>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STA</t>
  </si>
  <si>
    <t>1</t>
  </si>
  <si>
    <t>{0086badd-7b64-4127-aeee-346e73f8bf98}</t>
  </si>
  <si>
    <t>2</t>
  </si>
  <si>
    <t>SO 02</t>
  </si>
  <si>
    <t>Zázemí venkovní učebny</t>
  </si>
  <si>
    <t>{fabb5f9f-4876-4b7c-b8fe-5a8a399ba523}</t>
  </si>
  <si>
    <t>SO 03</t>
  </si>
  <si>
    <t>Přístřešek</t>
  </si>
  <si>
    <t>{37b54b8b-113a-487c-8f18-347b727388b0}</t>
  </si>
  <si>
    <t>SO 04</t>
  </si>
  <si>
    <t>Terénní úpravy - zpevněné plochy, zídky</t>
  </si>
  <si>
    <t>{98290540-76f4-4fc2-91a2-f446b6e56f56}</t>
  </si>
  <si>
    <t>005</t>
  </si>
  <si>
    <t>VRN</t>
  </si>
  <si>
    <t>{f4af00e4-0ea1-4289-a0a4-4a7dd02a39b0}</t>
  </si>
  <si>
    <t>D.1.4.1</t>
  </si>
  <si>
    <t>Zdravotně technické instalace</t>
  </si>
  <si>
    <t>{4b8b82b9-a5d6-44db-86f4-199196f23e9e}</t>
  </si>
  <si>
    <t>D.1.4.2</t>
  </si>
  <si>
    <t>Vzduchotechnika</t>
  </si>
  <si>
    <t>{db93522a-ce53-4fb8-95ea-2549b7d793f3}</t>
  </si>
  <si>
    <t>D.1.4.3</t>
  </si>
  <si>
    <t>Vytápění</t>
  </si>
  <si>
    <t>{cfd55c4d-b88f-46cf-b72b-fa521dbbb56c}</t>
  </si>
  <si>
    <t>D.1.4.4</t>
  </si>
  <si>
    <t>Silnoproudá elektrotechnika</t>
  </si>
  <si>
    <t>{9199e385-45a6-457b-adbb-3f103fe65882}</t>
  </si>
  <si>
    <t>Soupis</t>
  </si>
  <si>
    <t>###NOINSERT###</t>
  </si>
  <si>
    <t>D.1.4.4/1</t>
  </si>
  <si>
    <t>Elektromateriál</t>
  </si>
  <si>
    <t>{a4d9f582-de04-410f-9722-62759d253ac6}</t>
  </si>
  <si>
    <t>D.1.4.7</t>
  </si>
  <si>
    <t xml:space="preserve">Měření a regulace </t>
  </si>
  <si>
    <t>{58d6f1ce-f845-406d-a13b-f755f7fd2871}</t>
  </si>
  <si>
    <t>D.1.4.6</t>
  </si>
  <si>
    <t>Strukturovaná kabeláž a konektivita</t>
  </si>
  <si>
    <t>{828e8dba-8b6c-48be-8678-9687b7401d53}</t>
  </si>
  <si>
    <t>KRYCÍ LIST SOUPISU PRACÍ</t>
  </si>
  <si>
    <t>Objekt:</t>
  </si>
  <si>
    <t>SO 01 - Zelená učebna s celoročním provozem</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</si>
  <si>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</si>
  <si>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</si>
  <si>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</si>
  <si>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</si>
  <si>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</si>
  <si>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</si>
  <si>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</si>
  <si>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</si>
  <si>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</si>
  <si>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</si>
  <si>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</si>
  <si>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</si>
  <si>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</si>
  <si>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</si>
  <si>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</si>
  <si>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</si>
  <si>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</si>
  <si>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</si>
  <si>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</si>
  <si>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</si>
  <si>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</si>
  <si>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</si>
  <si>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</si>
  <si>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</si>
  <si>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</si>
  <si>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</si>
  <si>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</si>
  <si>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</si>
  <si>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</si>
  <si>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</si>
  <si>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VRN - Vedlejší rozpočtové náklady</t>
  </si>
  <si>
    <t xml:space="preserve">    VRN1 - Průzkumné, geodetické a projektové práce</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</si>
  <si>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</si>
  <si>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</si>
  <si>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</si>
  <si>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</si>
  <si>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</si>
  <si>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</si>
  <si>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</si>
  <si>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</si>
  <si>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</si>
  <si>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</si>
  <si>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</si>
  <si>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</si>
  <si>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</si>
  <si>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</si>
  <si>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</si>
  <si>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</si>
  <si>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</si>
  <si>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</si>
  <si>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245</t>
  </si>
  <si>
    <t>K</t>
  </si>
  <si>
    <t>132312131</t>
  </si>
  <si>
    <t>Hloubení nezapažených rýh šířky do 800 mm v soudržných horninách třídy těžitelnosti II skupiny 4 ručně</t>
  </si>
  <si>
    <t>m3</t>
  </si>
  <si>
    <t>CS ÚRS 2024 02</t>
  </si>
  <si>
    <t>4</t>
  </si>
  <si>
    <t>987256569</t>
  </si>
  <si>
    <t>PP</t>
  </si>
  <si>
    <t>Hloubení nezapažených rýh šířky do 800 mm ručně s urovnáním dna do předepsaného profilu a spádu v hornině třídy těžitelnosti II skupiny 4 soudržných</t>
  </si>
  <si>
    <t>Online PSC</t>
  </si>
  <si>
    <t>https://podminky.urs.cz/item/CS_URS_2024_02/132312131</t>
  </si>
  <si>
    <t>VV</t>
  </si>
  <si>
    <t>"pod vnitřní dělící stěnu" (1,963+0,8+1,963+1,503+0,8+2,854)*0,6*0,8</t>
  </si>
  <si>
    <t>"pod vnitřní dělící stěnu" 2*0,8*0,4*0,6</t>
  </si>
  <si>
    <t>Součet</t>
  </si>
  <si>
    <t>246</t>
  </si>
  <si>
    <t>162211321</t>
  </si>
  <si>
    <t>Vodorovné přemístění výkopku z horniny třídy těžitelnosti II skupiny 4 a 5 stavebním kolečkem do 10 m</t>
  </si>
  <si>
    <t>-976562260</t>
  </si>
  <si>
    <t>Vodorovné přemístění výkopku nebo sypaniny stavebním kolečkem s vyprázdněním kolečka na hromady nebo do dopravního prostředku na vzdálenost do 10 m z horniny třídy těžitelnosti II, skupiny 4 a 5</t>
  </si>
  <si>
    <t>https://podminky.urs.cz/item/CS_URS_2024_02/162211321</t>
  </si>
  <si>
    <t>7</t>
  </si>
  <si>
    <t>174111101</t>
  </si>
  <si>
    <t>Zásyp jam, šachet rýh nebo kolem objektů sypaninou se zhutněním ručně</t>
  </si>
  <si>
    <t>1261258229</t>
  </si>
  <si>
    <t>Zásyp sypaninou z jakékoliv horniny ručně s uložením výkopku ve vrstvách se zhutněním jam, šachet, rýh nebo kolem objektů v těchto vykopávkách</t>
  </si>
  <si>
    <t>https://podminky.urs.cz/item/CS_URS_2024_02/174111101</t>
  </si>
  <si>
    <t>"zásyp stávající šachty" (0,65*0,65*1,5*2)</t>
  </si>
  <si>
    <t>Zakládání</t>
  </si>
  <si>
    <t>310</t>
  </si>
  <si>
    <t>273313711</t>
  </si>
  <si>
    <t>Základové desky z betonu tř. C 20/25</t>
  </si>
  <si>
    <t>1060975806</t>
  </si>
  <si>
    <t>Základy z betonu prostého desky z betonu kamenem neprokládaného tř. C 20/25</t>
  </si>
  <si>
    <t>https://podminky.urs.cz/item/CS_URS_2024_02/273313711</t>
  </si>
  <si>
    <t>P</t>
  </si>
  <si>
    <t>Poznámka k položce:_x000D_
podkladní beton tl.50mm</t>
  </si>
  <si>
    <t>"P01 podlaha učebna" 73,57*0,05</t>
  </si>
  <si>
    <t>294</t>
  </si>
  <si>
    <t>273313811</t>
  </si>
  <si>
    <t>Základové desky z betonu tř. C 25/30</t>
  </si>
  <si>
    <t>-1830636408</t>
  </si>
  <si>
    <t>Základy z betonu prostého desky z betonu kamenem neprokládaného tř. C 25/30</t>
  </si>
  <si>
    <t>https://podminky.urs.cz/item/CS_URS_2024_02/273313811</t>
  </si>
  <si>
    <t>Poznámka k položce:_x000D_
Betonová deska tl.150mm</t>
  </si>
  <si>
    <t>"P01 podlaha učebna" 73,57*0,15</t>
  </si>
  <si>
    <t>299</t>
  </si>
  <si>
    <t>273361821</t>
  </si>
  <si>
    <t>Výztuž základových desek betonářskou ocelí 10 505 (R)</t>
  </si>
  <si>
    <t>t</t>
  </si>
  <si>
    <t>-2000013228</t>
  </si>
  <si>
    <t>Výztuž základů desek z betonářské oceli 10 505 (R) nebo BSt 500</t>
  </si>
  <si>
    <t>https://podminky.urs.cz/item/CS_URS_2024_02/273361821</t>
  </si>
  <si>
    <t>10,425*0,0159</t>
  </si>
  <si>
    <t>295</t>
  </si>
  <si>
    <t>273362021</t>
  </si>
  <si>
    <t>Výztuž základových desek svařovanými sítěmi Kari</t>
  </si>
  <si>
    <t>287472276</t>
  </si>
  <si>
    <t>Výztuž základů desek ze svařovaných sítí z drátů typu KARI</t>
  </si>
  <si>
    <t>https://podminky.urs.cz/item/CS_URS_2024_02/273362021</t>
  </si>
  <si>
    <t>Poznámka k položce:_x000D_
Včetně kotvení a kotevního materiálu k současným základům, viz PD.</t>
  </si>
  <si>
    <t>10,425*0,0565</t>
  </si>
  <si>
    <t>296</t>
  </si>
  <si>
    <t>M</t>
  </si>
  <si>
    <t>4400430703</t>
  </si>
  <si>
    <t>Distance Fe S 80 mm (25 ks/bal.)</t>
  </si>
  <si>
    <t>kus</t>
  </si>
  <si>
    <t>8</t>
  </si>
  <si>
    <t>1026756046</t>
  </si>
  <si>
    <t xml:space="preserve">"2ks/m2" </t>
  </si>
  <si>
    <t>6,843*10,156*2</t>
  </si>
  <si>
    <t>297</t>
  </si>
  <si>
    <t>4400430010</t>
  </si>
  <si>
    <t>D-lišta distanční DISTECH IV výška 40 mm délka 2 m</t>
  </si>
  <si>
    <t>m</t>
  </si>
  <si>
    <t>-78561508</t>
  </si>
  <si>
    <t>60</t>
  </si>
  <si>
    <t>298</t>
  </si>
  <si>
    <t>1954R001</t>
  </si>
  <si>
    <t>Úvazek fixační 100 mm 1 000 ks</t>
  </si>
  <si>
    <t>bal</t>
  </si>
  <si>
    <t>1072442216</t>
  </si>
  <si>
    <t>301</t>
  </si>
  <si>
    <t>274313511</t>
  </si>
  <si>
    <t>Základové pásy z betonu tř. C 12/15</t>
  </si>
  <si>
    <t>219627255</t>
  </si>
  <si>
    <t>Základy z betonu prostého pasy betonu kamenem neprokládaného tř. C 12/15</t>
  </si>
  <si>
    <t>https://podminky.urs.cz/item/CS_URS_2024_02/274313511</t>
  </si>
  <si>
    <t>Poznámka k položce:_x000D_
podkladní vrstva z betonu tl.50mm</t>
  </si>
  <si>
    <t>"pod vnitřní dělící stěnu" (1,963+0,8+1,963+1,503+0,8+2,854)*0,05*0,8</t>
  </si>
  <si>
    <t>"pod vnitřní dělící stěnu" 2*0,8*0,4*0,05</t>
  </si>
  <si>
    <t>183</t>
  </si>
  <si>
    <t>274313811</t>
  </si>
  <si>
    <t>Základové pásy z betonu tř. C 25/30</t>
  </si>
  <si>
    <t>1668016062</t>
  </si>
  <si>
    <t>Základy z betonu prostého pasy betonu kamenem neprokládaného tř. C 25/30</t>
  </si>
  <si>
    <t>https://podminky.urs.cz/item/CS_URS_2024_02/274313811</t>
  </si>
  <si>
    <t>3</t>
  </si>
  <si>
    <t>Svislé a kompletní konstrukce</t>
  </si>
  <si>
    <t>17</t>
  </si>
  <si>
    <t>310239411</t>
  </si>
  <si>
    <t>Zazdívka otvorů pl přes 1 do 4 m2 ve zdivu nadzákladovém cihlami pálenými na MC</t>
  </si>
  <si>
    <t>1992931826</t>
  </si>
  <si>
    <t>Zazdívka otvorů ve zdivu nadzákladovém cihlami pálenými plochy přes 1 m2 do 4 m2 na maltu cementovou</t>
  </si>
  <si>
    <t>https://podminky.urs.cz/item/CS_URS_2024_02/310239411</t>
  </si>
  <si>
    <t>"SZ fasáda vrata" 1,784*2,73*0,45</t>
  </si>
  <si>
    <t>"učebna/zázemí učebny" 1,46*1,980*0,45</t>
  </si>
  <si>
    <t>16</t>
  </si>
  <si>
    <t>340238212</t>
  </si>
  <si>
    <t>Zazdívka otvorů v příčkách nebo stěnách pl přes 0,25 do 1 m2 cihlami plnými tl přes 100 mm</t>
  </si>
  <si>
    <t>m2</t>
  </si>
  <si>
    <t>-310663071</t>
  </si>
  <si>
    <t>Zazdívka otvorů v příčkách nebo stěnách cihlami pálenými plnými plochy přes 0,25 m2 do 1 m2, tloušťky přes 100 mm</t>
  </si>
  <si>
    <t>https://podminky.urs.cz/item/CS_URS_2024_02/340238212</t>
  </si>
  <si>
    <t>"JV fasáda přizdívka parapetu" 1,2*0,79</t>
  </si>
  <si>
    <t>Vodorovné konstrukce</t>
  </si>
  <si>
    <t>249</t>
  </si>
  <si>
    <t>417321515</t>
  </si>
  <si>
    <t>Ztužující pásy a věnce ze ŽB tř. C 25/30</t>
  </si>
  <si>
    <t>-1269239379</t>
  </si>
  <si>
    <t>Ztužující pásy a věnce z betonu železového (bez výztuže) tř. C 25/30</t>
  </si>
  <si>
    <t>https://podminky.urs.cz/item/CS_URS_2024_02/417321515</t>
  </si>
  <si>
    <t>(11,834+10,980+10,980+11,865)*0,45*0,25</t>
  </si>
  <si>
    <t>241</t>
  </si>
  <si>
    <t>417351115</t>
  </si>
  <si>
    <t>Zřízení bednění ztužujících věnců</t>
  </si>
  <si>
    <t>-2038100346</t>
  </si>
  <si>
    <t>Bednění bočnic ztužujících pásů a věnců včetně vzpěr zřízení</t>
  </si>
  <si>
    <t>https://podminky.urs.cz/item/CS_URS_2024_02/417351115</t>
  </si>
  <si>
    <t>"vnitřní část"(10,934+10,124+10,965+10,965)*0,8</t>
  </si>
  <si>
    <t>"vnější část" (11,834+10,124+10,965+11,865)*0,8</t>
  </si>
  <si>
    <t>242</t>
  </si>
  <si>
    <t>417351116</t>
  </si>
  <si>
    <t>Odstranění bednění ztužujících věnců</t>
  </si>
  <si>
    <t>-398209528</t>
  </si>
  <si>
    <t>Bednění bočnic ztužujících pásů a věnců včetně vzpěr odstranění</t>
  </si>
  <si>
    <t>https://podminky.urs.cz/item/CS_URS_2024_02/417351116</t>
  </si>
  <si>
    <t>247</t>
  </si>
  <si>
    <t>417361821</t>
  </si>
  <si>
    <t>Výztuž ztužujících pásů a věnců betonářskou ocelí 10 505</t>
  </si>
  <si>
    <t>-1792412500</t>
  </si>
  <si>
    <t>Výztuž ztužujících pásů a věnců z betonářské oceli 10 505 (R) nebo BSt 500</t>
  </si>
  <si>
    <t>https://podminky.urs.cz/item/CS_URS_2024_02/417361821</t>
  </si>
  <si>
    <t>Poznámka k položce:_x000D_
včetně - Výztuž nosníků, volných trámů nebo průvlaků volných trámů betonářskou ocelí 10 505</t>
  </si>
  <si>
    <t>"výztuž věnců 2.NP dle PD" 0,46775</t>
  </si>
  <si>
    <t>248</t>
  </si>
  <si>
    <t>619133769</t>
  </si>
  <si>
    <t>6</t>
  </si>
  <si>
    <t>Úpravy povrchů, podlahy a osazování výplní</t>
  </si>
  <si>
    <t>172</t>
  </si>
  <si>
    <t>612131100</t>
  </si>
  <si>
    <t>Vápenný postřik vnitřních stěn nanášený ručně</t>
  </si>
  <si>
    <t>1416273287</t>
  </si>
  <si>
    <t>Podkladní a spojovací vrstva vnitřních omítaných ploch vápenný postřik nanášený ručně celoplošně stěn</t>
  </si>
  <si>
    <t>https://podminky.urs.cz/item/CS_URS_2024_02/612131100</t>
  </si>
  <si>
    <t>((10,934+10,126)*2)*"v"6,092</t>
  </si>
  <si>
    <t>"štíty" 0,5*10,126*1,641*4</t>
  </si>
  <si>
    <t>"odpočet okenních otvorů" 11*1,2*1,8*(-1)</t>
  </si>
  <si>
    <t>"odpočet dveřních otvorů" 1,2*2,17*(-1)</t>
  </si>
  <si>
    <t>"odpočet vrat" 3,064*2,762*(-1)</t>
  </si>
  <si>
    <t>173</t>
  </si>
  <si>
    <t>612321121</t>
  </si>
  <si>
    <t>Vápenocementová omítka hladká jednovrstvá vnitřních stěn nanášená ručně</t>
  </si>
  <si>
    <t>484768228</t>
  </si>
  <si>
    <t>Omítka vápenocementová vnitřních ploch nanášená ručně jednovrstvá, tloušťky do 10 mm hladká svislých konstrukcí stěn</t>
  </si>
  <si>
    <t>https://podminky.urs.cz/item/CS_URS_2024_02/612321121</t>
  </si>
  <si>
    <t>174</t>
  </si>
  <si>
    <t>612321191</t>
  </si>
  <si>
    <t>Příplatek k vápenocementové omítce vnitřních stěn za každých dalších 5 mm tloušťky ručně</t>
  </si>
  <si>
    <t>1695913973</t>
  </si>
  <si>
    <t>Omítka vápenocementová vnitřních ploch nanášená ručně Příplatek k cenám za každých dalších i započatých 5 mm tloušťky omítky přes 10 mm stěn</t>
  </si>
  <si>
    <t>https://podminky.urs.cz/item/CS_URS_2024_02/612321191</t>
  </si>
  <si>
    <t>255,002</t>
  </si>
  <si>
    <t>175</t>
  </si>
  <si>
    <t>612321131</t>
  </si>
  <si>
    <t>Vápenocementový štuk vnitřních stěn tloušťky do 3 mm</t>
  </si>
  <si>
    <t>1135718</t>
  </si>
  <si>
    <t>Vápenocementový štuk vnitřních ploch tloušťky do 3 mm svislých konstrukcí stěn</t>
  </si>
  <si>
    <t>https://podminky.urs.cz/item/CS_URS_2024_02/612321131</t>
  </si>
  <si>
    <t>213</t>
  </si>
  <si>
    <t>613321141</t>
  </si>
  <si>
    <t>Vápenocementová omítka štuková dvouvrstvá vnitřních pilířů nebo sloupů nanášená ručně</t>
  </si>
  <si>
    <t>-88809307</t>
  </si>
  <si>
    <t>Omítka vápenocementová vnitřních ploch nanášená ručně dvouvrstvá, tloušťky jádrové omítky do 10 mm a tloušťky štuku do 3 mm štuková svislých konstrukcí pilířů nebo sloupů</t>
  </si>
  <si>
    <t>https://podminky.urs.cz/item/CS_URS_2024_02/613321141</t>
  </si>
  <si>
    <t>Poznámka k položce:_x000D_
Omítka vnitřních špalet oken a dveří.</t>
  </si>
  <si>
    <t>"špalety a parapet oken I.N.P." (1,2+1,2+1,8+1,8)*0,3*3</t>
  </si>
  <si>
    <t>"špalety vstupních dveří I.N.P." (2,73+1,2+2,73)*0,3</t>
  </si>
  <si>
    <t>"špalety vstupních dveří I.N.P." (2,59+1,2+2,59)*0,3</t>
  </si>
  <si>
    <t>"špalety vstupních dveří I.N.P." (2,55+1,2+2,55)*0,3</t>
  </si>
  <si>
    <t>"špalety a parapety oken II.N.P" (1,2+1,2+1,8+1,8)*0,3*8</t>
  </si>
  <si>
    <t>176</t>
  </si>
  <si>
    <t>619991001</t>
  </si>
  <si>
    <t>Zakrytí podlahy fólií</t>
  </si>
  <si>
    <t>973973875</t>
  </si>
  <si>
    <t>Zakrytí vnitřních ploch před znečištěním fólií včetně pozdějšího odkrytí podlah</t>
  </si>
  <si>
    <t>https://podminky.urs.cz/item/CS_URS_2024_02/619991001</t>
  </si>
  <si>
    <t>8,09*10,126</t>
  </si>
  <si>
    <t>177</t>
  </si>
  <si>
    <t>619991011</t>
  </si>
  <si>
    <t>Obalení samostatných konstrukcí a prvků fólií</t>
  </si>
  <si>
    <t>24389399</t>
  </si>
  <si>
    <t>Zakrytí vnitřních ploch před znečištěním fólií včetně pozdějšího odkrytí samostatných konstrukcí a prvků</t>
  </si>
  <si>
    <t>https://podminky.urs.cz/item/CS_URS_2024_02/619991011</t>
  </si>
  <si>
    <t>"okenní otvory" 11*1,2*1,8</t>
  </si>
  <si>
    <t>"dveřní otvory" 3*1,28*2,73</t>
  </si>
  <si>
    <t>178</t>
  </si>
  <si>
    <t>629991011</t>
  </si>
  <si>
    <t>Zakrytí výplní otvorů a svislých ploch fólií přilepenou lepící páskou</t>
  </si>
  <si>
    <t>183618835</t>
  </si>
  <si>
    <t>Zakrytí vnějších ploch před znečištěním včetně pozdějšího odkrytí výplní otvorů a svislých ploch fólií přilepenou lepící páskou</t>
  </si>
  <si>
    <t>https://podminky.urs.cz/item/CS_URS_2024_02/629991011</t>
  </si>
  <si>
    <t>187</t>
  </si>
  <si>
    <t>622321121</t>
  </si>
  <si>
    <t>Vápenocementová omítka hladká jednovrstvá vnějších stěn nanášená ručně</t>
  </si>
  <si>
    <t>-488623473</t>
  </si>
  <si>
    <t>Omítka vápenocementová vnějších ploch nanášená ručně jednovrstvá, tloušťky do 15 mm hladká stěn</t>
  </si>
  <si>
    <t>https://podminky.urs.cz/item/CS_URS_2024_02/622321121</t>
  </si>
  <si>
    <t>"sokl" (11,834+0,769+0,769)*1,2</t>
  </si>
  <si>
    <t>154</t>
  </si>
  <si>
    <t>629995101</t>
  </si>
  <si>
    <t>Očištění vnějších ploch tlakovou vodou</t>
  </si>
  <si>
    <t>1911676304</t>
  </si>
  <si>
    <t>Očištění vnějších ploch tlakovou vodou omytím tlakovou vodou</t>
  </si>
  <si>
    <t>https://podminky.urs.cz/item/CS_URS_2024_02/629995101</t>
  </si>
  <si>
    <t>153</t>
  </si>
  <si>
    <t>622325103</t>
  </si>
  <si>
    <t>Oprava vnější vápenocementové hladké omítky složitosti 1 stěn v rozsahu přes 30 do 50 %</t>
  </si>
  <si>
    <t>-763926151</t>
  </si>
  <si>
    <t>Oprava vápenocementové omítky vnějších ploch stupně členitosti 1 hladké stěn, v rozsahu opravované plochy přes 30 do 50%</t>
  </si>
  <si>
    <t>https://podminky.urs.cz/item/CS_URS_2024_02/622325103</t>
  </si>
  <si>
    <t>((11,865+11,024)*2)*"v"6,092</t>
  </si>
  <si>
    <t>"štíty" 0,5*11,024*1,641*2</t>
  </si>
  <si>
    <t>"vnější plochy dílny" 9,946*4,202*(-1)</t>
  </si>
  <si>
    <t>155</t>
  </si>
  <si>
    <t>622131121</t>
  </si>
  <si>
    <t>Penetrační nátěr vnějších stěn nanášený ručně</t>
  </si>
  <si>
    <t>1268119888</t>
  </si>
  <si>
    <t>Podkladní a spojovací vrstva vnějších omítaných ploch penetrace nanášená ručně stěn</t>
  </si>
  <si>
    <t>https://podminky.urs.cz/item/CS_URS_2024_02/622131121</t>
  </si>
  <si>
    <t>158</t>
  </si>
  <si>
    <t>622211025</t>
  </si>
  <si>
    <t>Montáž kontaktního zateplení lepením a injektovaným kotvením polystyrénových desek tl přes 80 do 120 mm</t>
  </si>
  <si>
    <t>-1156206994</t>
  </si>
  <si>
    <t>Montáž kontaktního zateplení lepením a injektovaným kotvením z polystyrenových desek (dodávka ve specifikaci) na jakýkoliv podklad, tloušťky desek přes 80 do 120 mm</t>
  </si>
  <si>
    <t>https://podminky.urs.cz/item/CS_URS_2024_02/622211025</t>
  </si>
  <si>
    <t>159</t>
  </si>
  <si>
    <t>28375938</t>
  </si>
  <si>
    <t>deska EPS 70 fasádní λ=0,039 tl 100mm</t>
  </si>
  <si>
    <t>CS ÚRS 2023 02</t>
  </si>
  <si>
    <t>1402104751</t>
  </si>
  <si>
    <t>220,35*1,105 "Přepočtené koeficientem množství</t>
  </si>
  <si>
    <t>160</t>
  </si>
  <si>
    <t>622211205</t>
  </si>
  <si>
    <t>Montáž druhé vrstvy kontaktního zateplení lepením a injektovaným kotvením z polystyrenových desek celkové tloušťky do 200 mm</t>
  </si>
  <si>
    <t>-1600023398</t>
  </si>
  <si>
    <t>Montáž druhé vrstvy kontaktního zateplení lepením a injektovaným kotvením z desek polystyrenových (dodávka ve specifikaci) na jakýkoliv podklad, celkové tloušťky izolace přes 160 do 200 mm</t>
  </si>
  <si>
    <t>https://podminky.urs.cz/item/CS_URS_2024_02/622211205</t>
  </si>
  <si>
    <t>161</t>
  </si>
  <si>
    <t>28375938.1</t>
  </si>
  <si>
    <t>-1532471398</t>
  </si>
  <si>
    <t>162</t>
  </si>
  <si>
    <t>622212051</t>
  </si>
  <si>
    <t>Montáž kontaktního zateplení vnějšího ostění, nadpraží nebo parapetu hl. špalety do 400 mm lepením desek z polystyrenu tl do 40 mm</t>
  </si>
  <si>
    <t>2114509562</t>
  </si>
  <si>
    <t>Montáž kontaktního zateplení vnějšího ostění, nadpraží nebo parapetu lepením z polystyrenových desek (dodávka ve specifikaci) hloubky špalet přes 200 do 400 mm, tloušťky desek do 40 mm</t>
  </si>
  <si>
    <t>https://podminky.urs.cz/item/CS_URS_2024_02/622212051</t>
  </si>
  <si>
    <t>"okno" 11*0,3*(1,2+1,2+1,8+1,8)</t>
  </si>
  <si>
    <t>163</t>
  </si>
  <si>
    <t>28375930</t>
  </si>
  <si>
    <t>deska EPS 70 fasádní λ=0,039 tl 20mm</t>
  </si>
  <si>
    <t>-843888430</t>
  </si>
  <si>
    <t>19,8*1,1 "Přepočtené koeficientem množství</t>
  </si>
  <si>
    <t>164</t>
  </si>
  <si>
    <t>622252001</t>
  </si>
  <si>
    <t>Montáž profilů kontaktního zateplení připevněných mechanicky</t>
  </si>
  <si>
    <t>-941356591</t>
  </si>
  <si>
    <t>Montáž profilů kontaktního zateplení zakládacích soklových připevněných hmoždinkami</t>
  </si>
  <si>
    <t>https://podminky.urs.cz/item/CS_URS_2024_02/622252001</t>
  </si>
  <si>
    <t>12,23*2</t>
  </si>
  <si>
    <t>0,54*4</t>
  </si>
  <si>
    <t>165</t>
  </si>
  <si>
    <t>59051657</t>
  </si>
  <si>
    <t>profil zakládací Al tl 0,7mm pro ETICS pro izolant tl 200mm</t>
  </si>
  <si>
    <t>-940496331</t>
  </si>
  <si>
    <t>26,62*1,05 "Přepočtené koeficientem množství</t>
  </si>
  <si>
    <t>166</t>
  </si>
  <si>
    <t>622252002</t>
  </si>
  <si>
    <t>Montáž profilů kontaktního zateplení lepených</t>
  </si>
  <si>
    <t>-389073484</t>
  </si>
  <si>
    <t>Montáž profilů kontaktního zateplení ostatních stěnových, dilatačních apod. lepených do tmelu</t>
  </si>
  <si>
    <t>https://podminky.urs.cz/item/CS_URS_2024_02/622252002</t>
  </si>
  <si>
    <t>"okenní profil" 11*(1,2+1,2+1,8+1,8)</t>
  </si>
  <si>
    <t>"okenní profil, dveřní otvory"( 1,2+2,59+2,59)*2</t>
  </si>
  <si>
    <t>"okenní profil, dveřní otvory" 1,28+2,73+2,73</t>
  </si>
  <si>
    <t>"rohové profily" 4*6,447</t>
  </si>
  <si>
    <t>"začišťovací profil" 85,5</t>
  </si>
  <si>
    <t>167</t>
  </si>
  <si>
    <t>63127464</t>
  </si>
  <si>
    <t>profil rohový Al s výztužnou tkaninou š 100/100mm</t>
  </si>
  <si>
    <t>-1508678419</t>
  </si>
  <si>
    <t>111,288*1,05 "Přepočtené koeficientem množství</t>
  </si>
  <si>
    <t>308</t>
  </si>
  <si>
    <t>28342205</t>
  </si>
  <si>
    <t>profil napojovací okenní PVC s výztužnou tkaninou 6mm</t>
  </si>
  <si>
    <t>225767565</t>
  </si>
  <si>
    <t>81,4285714285714*1,05 "Přepočtené koeficientem množství</t>
  </si>
  <si>
    <t>190</t>
  </si>
  <si>
    <t>622211035</t>
  </si>
  <si>
    <t>Montáž kontaktního zateplení lepením a injektovaným kotvením polystyrénových desek tl přes 120 do 160 mm</t>
  </si>
  <si>
    <t>796924197</t>
  </si>
  <si>
    <t>Montáž kontaktního zateplení lepením a injektovaným kotvením z polystyrenových desek (dodávka ve specifikaci) na jakýkoliv podklad, tloušťky desek přes 120 do 160 mm</t>
  </si>
  <si>
    <t>https://podminky.urs.cz/item/CS_URS_2024_02/622211035</t>
  </si>
  <si>
    <t>"sokl" ((11,834+0,769+0,769)*1,2)*2</t>
  </si>
  <si>
    <t>191</t>
  </si>
  <si>
    <t>28376424</t>
  </si>
  <si>
    <t>deska XPS hrana polodrážková a hladký povrch 300kPA λ=0,035 tl 140mm</t>
  </si>
  <si>
    <t>-1611331221</t>
  </si>
  <si>
    <t>32,093*1,105 "Přepočtené koeficientem množství</t>
  </si>
  <si>
    <t>169</t>
  </si>
  <si>
    <t>622142001</t>
  </si>
  <si>
    <t>Sklovláknité pletivo vnějších stěn vtlačené do tmelu</t>
  </si>
  <si>
    <t>-838661358</t>
  </si>
  <si>
    <t>Pletivo vnějších ploch v ploše nebo pruzích, na plném podkladu sklovláknité vtlačené do tmelu stěn</t>
  </si>
  <si>
    <t>https://podminky.urs.cz/item/CS_URS_2024_02/622142001</t>
  </si>
  <si>
    <t>171</t>
  </si>
  <si>
    <t>622151001.WBR.001</t>
  </si>
  <si>
    <t>Penetrační nátěr Weberpas podklad UNI vnějších pastovitých tenkovrstvých omítek stěn</t>
  </si>
  <si>
    <t>717664968</t>
  </si>
  <si>
    <t>170</t>
  </si>
  <si>
    <t>622541012.WBR.001</t>
  </si>
  <si>
    <t>Tenkovrstvá silikonsilikátová omítka weberpas extraClean - zrnitý 1,5 mm vnějších stěn</t>
  </si>
  <si>
    <t>93575760</t>
  </si>
  <si>
    <t>311</t>
  </si>
  <si>
    <t>631311116</t>
  </si>
  <si>
    <t>Mazanina tl přes 50 do 80 mm z betonu prostého bez zvýšených nároků na prostředí tř. C 25/30</t>
  </si>
  <si>
    <t>2080961194</t>
  </si>
  <si>
    <t>Mazanina z betonu prostého bez zvýšených nároků na prostředí tl. přes 50 do 80 mm tř. C 25/30</t>
  </si>
  <si>
    <t>https://podminky.urs.cz/item/CS_URS_2024_02/631311116</t>
  </si>
  <si>
    <t>"P01 podlaha učebna" 73,57*0,07</t>
  </si>
  <si>
    <t>306</t>
  </si>
  <si>
    <t>631319171</t>
  </si>
  <si>
    <t>Příplatek k mazanině tl přes 50 do 80 mm za stržení povrchu spodní vrstvy před vložením výztuže</t>
  </si>
  <si>
    <t>1317824937</t>
  </si>
  <si>
    <t>Příplatek k cenám mazanin za stržení povrchu spodní vrstvy mazaniny latí před vložením výztuže nebo pletiva pro tl. obou vrstev mazaniny přes 50 do 80 mm</t>
  </si>
  <si>
    <t>https://podminky.urs.cz/item/CS_URS_2024_02/631319171</t>
  </si>
  <si>
    <t>305</t>
  </si>
  <si>
    <t>631319011</t>
  </si>
  <si>
    <t>Příplatek k mazanině tl přes 50 do 80 mm za přehlazení povrchu</t>
  </si>
  <si>
    <t>1423838259</t>
  </si>
  <si>
    <t>Příplatek k cenám mazanin za úpravu povrchu mazaniny přehlazením, mazanina tl. přes 50 do 80 mm</t>
  </si>
  <si>
    <t>https://podminky.urs.cz/item/CS_URS_2024_02/631319011</t>
  </si>
  <si>
    <t>312</t>
  </si>
  <si>
    <t>631362021</t>
  </si>
  <si>
    <t>Výztuž mazanin svařovanými sítěmi Kari</t>
  </si>
  <si>
    <t>1031219970</t>
  </si>
  <si>
    <t>Výztuž mazanin ze svařovaných sítí z drátů typu KARI</t>
  </si>
  <si>
    <t>https://podminky.urs.cz/item/CS_URS_2024_02/631362021</t>
  </si>
  <si>
    <t>Poznámka k položce:_x000D_
síť KH20 D6 150/1150</t>
  </si>
  <si>
    <t>"učebna" 73,57*1,1*0,003</t>
  </si>
  <si>
    <t>223</t>
  </si>
  <si>
    <t>642942951</t>
  </si>
  <si>
    <t>Osazování zárubní dveřních skrytých do 2,5 m2</t>
  </si>
  <si>
    <t>-1172079614</t>
  </si>
  <si>
    <t>Osazování zárubní nebo rámů kovových dveřních lisovaných nebo z úhelníků bez dveřních křídel skrytých do 2,5 m2</t>
  </si>
  <si>
    <t>https://podminky.urs.cz/item/CS_URS_2024_02/642942951</t>
  </si>
  <si>
    <t>224</t>
  </si>
  <si>
    <t>55331002</t>
  </si>
  <si>
    <t>zárubeň skrytá jednokřídlá kovová tl stěny přes 75mm rozměru 800/1970, 2100mm</t>
  </si>
  <si>
    <t>887200848</t>
  </si>
  <si>
    <t>Trubní vedení</t>
  </si>
  <si>
    <t>203</t>
  </si>
  <si>
    <t>89411r5111</t>
  </si>
  <si>
    <t>Nový pochozí poklop na šachtu, rozměr 600/600mm</t>
  </si>
  <si>
    <t>soub</t>
  </si>
  <si>
    <t>1753988840</t>
  </si>
  <si>
    <t>9</t>
  </si>
  <si>
    <t>Ostatní konstrukce a práce, bourání</t>
  </si>
  <si>
    <t>239</t>
  </si>
  <si>
    <t>952901114</t>
  </si>
  <si>
    <t>Vyčištění budov bytové a občanské výstavby při výšce podlaží přes 4 m</t>
  </si>
  <si>
    <t>-1899463902</t>
  </si>
  <si>
    <t>Vyčištění budov nebo objektů před předáním do užívání budov bytové nebo občanské výstavby, světlé výšky podlaží přes 4 m</t>
  </si>
  <si>
    <t>https://podminky.urs.cz/item/CS_URS_2024_02/952901114</t>
  </si>
  <si>
    <t>"odpočinkové patro" 44,761</t>
  </si>
  <si>
    <t>72</t>
  </si>
  <si>
    <t>941111111</t>
  </si>
  <si>
    <t>Montáž lešení řadového trubkového lehkého s podlahami zatížení do 200 kg/m2 š od 0,6 do 0,9 m v do 10 m</t>
  </si>
  <si>
    <t>166223023</t>
  </si>
  <si>
    <t>Lešení řadové trubkové lehké pracovní s podlahami s provozním zatížením tř. 3 do 200 kg/m2 šířky tř. W06 od 0,6 do 0,9 m výšky do 10 m montáž</t>
  </si>
  <si>
    <t>https://podminky.urs.cz/item/CS_URS_2024_02/941111111</t>
  </si>
  <si>
    <t>"fasádní" 2*11,834*6</t>
  </si>
  <si>
    <t>73</t>
  </si>
  <si>
    <t>941111211</t>
  </si>
  <si>
    <t>Příplatek k lešení řadovému trubkovému lehkému s podlahami do 200 kg/m2 š od 0,6 do 0,9 m v do 10 m za každý den použití</t>
  </si>
  <si>
    <t>530674529</t>
  </si>
  <si>
    <t>Lešení řadové trubkové lehké pracovní s podlahami s provozním zatížením tř. 3 do 200 kg/m2 šířky tř. W06 od 0,6 do 0,9 m výšky do 10 m příplatek k ceně za každý den použití</t>
  </si>
  <si>
    <t>https://podminky.urs.cz/item/CS_URS_2024_02/941111211</t>
  </si>
  <si>
    <t>"fasádní" 2*11,834*6*30</t>
  </si>
  <si>
    <t>74</t>
  </si>
  <si>
    <t>941111811</t>
  </si>
  <si>
    <t>Demontáž lešení řadového trubkového lehkého s podlahami zatížení do 200 kg/m2 š od 0,6 do 0,9 m v do 10 m</t>
  </si>
  <si>
    <t>1528846125</t>
  </si>
  <si>
    <t>Lešení řadové trubkové lehké pracovní s podlahami s provozním zatížením tř. 3 do 200 kg/m2 šířky tř. W06 od 0,6 do 0,9 m výšky do 10 m demontáž</t>
  </si>
  <si>
    <t>https://podminky.urs.cz/item/CS_URS_2024_02/941111811</t>
  </si>
  <si>
    <t>71</t>
  </si>
  <si>
    <t>993121111</t>
  </si>
  <si>
    <t>Dovoz a odvoz lešení prostorového lehkého do 10 km včetně naložení a složení</t>
  </si>
  <si>
    <t>1583444418</t>
  </si>
  <si>
    <t>Dovoz a odvoz lešení včetně naložení a složení prostorového lehkého, na vzdálenost do 10 km</t>
  </si>
  <si>
    <t>https://podminky.urs.cz/item/CS_URS_2024_02/993121111</t>
  </si>
  <si>
    <t>"fasádní" 2*11,834*6*0,9</t>
  </si>
  <si>
    <t>199</t>
  </si>
  <si>
    <t>953943211</t>
  </si>
  <si>
    <t>Osazování hasicího přístroje</t>
  </si>
  <si>
    <t>1003068471</t>
  </si>
  <si>
    <t>Osazování drobných kovových předmětů kotvených do stěny hasicího přístroje</t>
  </si>
  <si>
    <t>https://podminky.urs.cz/item/CS_URS_2024_02/953943211</t>
  </si>
  <si>
    <t>200</t>
  </si>
  <si>
    <t>44932</t>
  </si>
  <si>
    <t>přístroj hasicí ruční práškový 34A nebo 183B - 6kg</t>
  </si>
  <si>
    <t>285973388</t>
  </si>
  <si>
    <t>201</t>
  </si>
  <si>
    <t>953993321</t>
  </si>
  <si>
    <t>Osazení bezpečnostní, orientační nebo informační tabulky přilepením</t>
  </si>
  <si>
    <t>-1562540485</t>
  </si>
  <si>
    <t>Osazení bezpečnostní, orientační nebo informační tabulky plastové nebo smaltované přilepením</t>
  </si>
  <si>
    <t>https://podminky.urs.cz/item/CS_URS_2024_02/953993321</t>
  </si>
  <si>
    <t>202</t>
  </si>
  <si>
    <t>73534553</t>
  </si>
  <si>
    <t>tabulka bezpečnostní plastová s tiskem 210x123mm</t>
  </si>
  <si>
    <t>927791500</t>
  </si>
  <si>
    <t>961055111</t>
  </si>
  <si>
    <t>Bourání základů ze ŽB</t>
  </si>
  <si>
    <t>1040391503</t>
  </si>
  <si>
    <t>Bourání základů z betonu železového</t>
  </si>
  <si>
    <t>https://podminky.urs.cz/item/CS_URS_2024_02/961055111</t>
  </si>
  <si>
    <t>"vyvýšené betonové plochy" (2,63*3,55*0,15)+(1,35*0,7*0,15)</t>
  </si>
  <si>
    <t>"vyvýšené betonové plochy" (2,75*3,55*0,15)+(1,4*0,65*0,15)</t>
  </si>
  <si>
    <t>962031133</t>
  </si>
  <si>
    <t>Bourání příček nebo přizdívek z cihel pálených tl přes 100 do 150 mm</t>
  </si>
  <si>
    <t>1763891995</t>
  </si>
  <si>
    <t>Bourání příček nebo přizdívek z cihel pálených plných nebo dutých, tl. přes 100 do 150 mm</t>
  </si>
  <si>
    <t>https://podminky.urs.cz/item/CS_URS_2024_02/962031133</t>
  </si>
  <si>
    <t>"02-sklep" (2,15+0,79+0,95+2,15)*3,0</t>
  </si>
  <si>
    <t>12</t>
  </si>
  <si>
    <t>962081131</t>
  </si>
  <si>
    <t>Bourání příček ze skleněných tvárnic tl do 100 mm</t>
  </si>
  <si>
    <t>1499924617</t>
  </si>
  <si>
    <t>Bourání příček nebo přizdívek ze skleněných tvárnic, tl. do 100 mm</t>
  </si>
  <si>
    <t>https://podminky.urs.cz/item/CS_URS_2024_02/962081131</t>
  </si>
  <si>
    <t>"JV fasáda I.N.P."  0,4*1,2</t>
  </si>
  <si>
    <t>963013530</t>
  </si>
  <si>
    <t>Bourání stropů s keramickou výplní</t>
  </si>
  <si>
    <t>-2098247970</t>
  </si>
  <si>
    <t>Bourání stropů s keramickou výplní včetně vybourání nosníků a jejich odklizení jakékoliv tloušťky</t>
  </si>
  <si>
    <t>https://podminky.urs.cz/item/CS_URS_2024_02/963013530</t>
  </si>
  <si>
    <t>"SZ stříška nad vraty" 3,064*1,2*0,15</t>
  </si>
  <si>
    <t>965043341</t>
  </si>
  <si>
    <t>Bourání podkladů pod dlažby betonových s potěrem nebo teracem tl do 100 mm pl přes 4 m2</t>
  </si>
  <si>
    <t>468804784</t>
  </si>
  <si>
    <t>Bourání mazanin betonových s potěrem nebo teracem tl. do 100 mm, plochy přes 4 m2</t>
  </si>
  <si>
    <t>https://podminky.urs.cz/item/CS_URS_2024_02/965043341</t>
  </si>
  <si>
    <t>"prostor učebny a částečně technolog. zázemí" (8,09*10,126*0,1)</t>
  </si>
  <si>
    <t>5</t>
  </si>
  <si>
    <t>965049111</t>
  </si>
  <si>
    <t>Příplatek k bourání betonových mazanin za bourání mazanin se svařovanou sítí tl do 100 mm</t>
  </si>
  <si>
    <t>2092021001</t>
  </si>
  <si>
    <t>Bourání mazanin Příplatek k cenám za bourání mazanin betonových se svařovanou sítí, tl. do 100 mm</t>
  </si>
  <si>
    <t>https://podminky.urs.cz/item/CS_URS_2024_02/965049111</t>
  </si>
  <si>
    <t>965082941</t>
  </si>
  <si>
    <t>Odstranění násypů pod podlahami tl přes 200 mm</t>
  </si>
  <si>
    <t>-1873777177</t>
  </si>
  <si>
    <t>Odstranění násypu pod podlahami nebo ochranného násypu na střechách tl. přes 200 mm jakékoliv plochy</t>
  </si>
  <si>
    <t>https://podminky.urs.cz/item/CS_URS_2024_02/965082941</t>
  </si>
  <si>
    <t>"prostor učebny a částečně technolog. zázemí" (8,09*10,126*0,3)</t>
  </si>
  <si>
    <t>45</t>
  </si>
  <si>
    <t>967031132</t>
  </si>
  <si>
    <t>Přisekání rovných ostění v cihelném zdivu na MV nebo MVC</t>
  </si>
  <si>
    <t>220592461</t>
  </si>
  <si>
    <t>Přisekání (špicování) plošné nebo rovných ostění zdiva z cihel pálených rovných ostění, bez odstupu, po hrubém vybourání otvorů, na maltu vápennou nebo vápenocementovou</t>
  </si>
  <si>
    <t>https://podminky.urs.cz/item/CS_URS_2024_02/967031132</t>
  </si>
  <si>
    <t>"učebna/chodba" 0,45*1,97*2</t>
  </si>
  <si>
    <t>14</t>
  </si>
  <si>
    <t>968062246</t>
  </si>
  <si>
    <t>Vybourání dřevěných rámů oken jednoduchých včetně křídel pl do 4 m2</t>
  </si>
  <si>
    <t>1161505820</t>
  </si>
  <si>
    <t>Vybourání dřevěných rámů oken s křídly, dveřních zárubní, vrat, stěn, ostění nebo obkladů rámů oken s křídly jednoduchých, plochy do 4 m2</t>
  </si>
  <si>
    <t>https://podminky.urs.cz/item/CS_URS_2024_02/968062246</t>
  </si>
  <si>
    <t>"JV fasáda okna" 7*1,2*1,8</t>
  </si>
  <si>
    <t>"SZ fasáda okna" 4*1,2*1,8</t>
  </si>
  <si>
    <t>968072455</t>
  </si>
  <si>
    <t>Vybourání kovových dveřních zárubní pl do 2 m2</t>
  </si>
  <si>
    <t>-43372454</t>
  </si>
  <si>
    <t>Vybourání kovových rámů oken s křídly, dveřních zárubní, vrat, stěn, ostění nebo obkladů dveřních zárubní, plochy do 2 m2</t>
  </si>
  <si>
    <t>https://podminky.urs.cz/item/CS_URS_2024_02/968072455</t>
  </si>
  <si>
    <t>"02-sklep" 0,8*1,97</t>
  </si>
  <si>
    <t>"učebna/chodba" 0,8*1,97</t>
  </si>
  <si>
    <t>20</t>
  </si>
  <si>
    <t>968072558</t>
  </si>
  <si>
    <t>Vybourání kovových vrat pl do 5 m2</t>
  </si>
  <si>
    <t>-354308012</t>
  </si>
  <si>
    <t>Vybourání kovových rámů oken s křídly, dveřních zárubní, vrat, stěn, ostění nebo obkladů vrat, mimo posuvných a skládacích, plochy do 5 m2</t>
  </si>
  <si>
    <t>https://podminky.urs.cz/item/CS_URS_2024_02/968072558</t>
  </si>
  <si>
    <t>"JV fasáda" 1,2*2,59</t>
  </si>
  <si>
    <t>19</t>
  </si>
  <si>
    <t>968072559</t>
  </si>
  <si>
    <t>Vybourání kovových vrat pl přes 5 m2</t>
  </si>
  <si>
    <t>-71679390</t>
  </si>
  <si>
    <t>Vybourání kovových rámů oken s křídly, dveřních zárubní, vrat, stěn, ostění nebo obkladů vrat, mimo posuvných a skládacích, plochy přes 5 m2</t>
  </si>
  <si>
    <t>https://podminky.urs.cz/item/CS_URS_2024_02/968072559</t>
  </si>
  <si>
    <t>"SZ fasáda" 3,064*2,762</t>
  </si>
  <si>
    <t>36</t>
  </si>
  <si>
    <t>96903R1111</t>
  </si>
  <si>
    <t>Odstranění odpojených rozvodů. Kontrola a odpojení instatlací v místě bourání, jejich demontáž.</t>
  </si>
  <si>
    <t>-594137802</t>
  </si>
  <si>
    <t>13</t>
  </si>
  <si>
    <t>971033631</t>
  </si>
  <si>
    <t>Vybourání otvorů ve zdivu cihelném pl do 4 m2 na MVC nebo MV tl do 150 mm</t>
  </si>
  <si>
    <t>-836395581</t>
  </si>
  <si>
    <t>Vybourání otvorů ve zdivu základovém nebo nadzákladovém z cihel, tvárnic, příčkovek z cihel pálených na maltu vápennou nebo vápenocementovou plochy do 4 m2, tl. do 150 mm</t>
  </si>
  <si>
    <t>https://podminky.urs.cz/item/CS_URS_2024_02/971033631</t>
  </si>
  <si>
    <t>"JV fasáda zazdívka okna II.N.P." 1,2*1,2</t>
  </si>
  <si>
    <t>971033651</t>
  </si>
  <si>
    <t>Vybourání otvorů ve zdivu cihelném pl do 4 m2 na MVC nebo MV tl do 600 mm</t>
  </si>
  <si>
    <t>-472284673</t>
  </si>
  <si>
    <t>Vybourání otvorů ve zdivu základovém nebo nadzákladovém z cihel, tvárnic, příčkovek z cihel pálených na maltu vápennou nebo vápenocementovou plochy do 4 m2, tl. do 600 mm</t>
  </si>
  <si>
    <t>https://podminky.urs.cz/item/CS_URS_2024_02/971033651</t>
  </si>
  <si>
    <t>"SZ fasáda II.n.p. okno" 1,2*1,8*0,45</t>
  </si>
  <si>
    <t>"JV fasáda I.n.p. parapet" 2*0,79*1,2*0,45</t>
  </si>
  <si>
    <t>34</t>
  </si>
  <si>
    <t>976082131</t>
  </si>
  <si>
    <t>Vybourání objímek, držáků nebo věšáků ze zdiva cihelného</t>
  </si>
  <si>
    <t>-150497233</t>
  </si>
  <si>
    <t>Vybourání drobných zámečnických a jiných konstrukcí objímek, držáků, věšáků, záclonových konzol, lustrových skob apod., ze zdiva cihelného</t>
  </si>
  <si>
    <t>https://podminky.urs.cz/item/CS_URS_2024_02/976082131</t>
  </si>
  <si>
    <t>35</t>
  </si>
  <si>
    <t>976083131</t>
  </si>
  <si>
    <t>Vybourání škrabáků, stoupacích želez nebo komínových konzol ze zdiva cihelného</t>
  </si>
  <si>
    <t>108118027</t>
  </si>
  <si>
    <t>Vybourání drobných zámečnických a jiných konstrukcí nožových škrabáků, stoupacích želez, komínových konzol apod., ze zdiva cihelného</t>
  </si>
  <si>
    <t>https://podminky.urs.cz/item/CS_URS_2024_02/976083131</t>
  </si>
  <si>
    <t>977312112</t>
  </si>
  <si>
    <t>Řezání stávajících betonových mazanin vyztužených hl do 100 mm</t>
  </si>
  <si>
    <t>-1907567254</t>
  </si>
  <si>
    <t>Řezání stávajících betonových mazanin s vyztužením hloubky přes 50 do 100 mm</t>
  </si>
  <si>
    <t>https://podminky.urs.cz/item/CS_URS_2024_02/977312112</t>
  </si>
  <si>
    <t>"prostor učebny a technolog. zázemí" 10,126</t>
  </si>
  <si>
    <t>22</t>
  </si>
  <si>
    <t>978013191</t>
  </si>
  <si>
    <t>Otlučení (osekání) vnitřní vápenné nebo vápenocementové omítky stěn v rozsahu přes 50 do 100 %</t>
  </si>
  <si>
    <t>1126673341</t>
  </si>
  <si>
    <t>Otlučení vápenných nebo vápenocementových omítek vnitřních ploch stěn s vyškrabáním spar, s očištěním zdiva, v rozsahu přes 50 do 100 %</t>
  </si>
  <si>
    <t>https://podminky.urs.cz/item/CS_URS_2024_02/978013191</t>
  </si>
  <si>
    <t>186</t>
  </si>
  <si>
    <t>978015391</t>
  </si>
  <si>
    <t>Otlučení (osekání) vnější vápenné nebo vápenocementové omítky stupně členitosti 1 a 2 v rozsahu přes 80 do 100 %</t>
  </si>
  <si>
    <t>1800988010</t>
  </si>
  <si>
    <t>Otlučení vápenných nebo vápenocementových omítek vnějších ploch s vyškrabáním spar a s očištěním zdiva stupně členitosti 1 a 2, v rozsahu přes 80 do 100 %</t>
  </si>
  <si>
    <t>https://podminky.urs.cz/item/CS_URS_2024_02/978015391</t>
  </si>
  <si>
    <t>997</t>
  </si>
  <si>
    <t>Přesun sutě</t>
  </si>
  <si>
    <t>37</t>
  </si>
  <si>
    <t>997013113</t>
  </si>
  <si>
    <t>Vnitrostaveništní doprava suti a vybouraných hmot pro budovy v přes 9 do 12 m</t>
  </si>
  <si>
    <t>917889981</t>
  </si>
  <si>
    <t>Vnitrostaveništní doprava suti a vybouraných hmot vodorovně do 50 m s naložením základní pro budovy a haly výšky přes 9 do 12 m</t>
  </si>
  <si>
    <t>https://podminky.urs.cz/item/CS_URS_2024_02/997013113</t>
  </si>
  <si>
    <t>38</t>
  </si>
  <si>
    <t>997013501</t>
  </si>
  <si>
    <t>Odvoz suti a vybouraných hmot na skládku nebo meziskládku do 1 km se složením</t>
  </si>
  <si>
    <t>497421879</t>
  </si>
  <si>
    <t>Odvoz suti a vybouraných hmot na skládku nebo meziskládku se složením, na vzdálenost do 1 km</t>
  </si>
  <si>
    <t>https://podminky.urs.cz/item/CS_URS_2024_02/997013501</t>
  </si>
  <si>
    <t>39</t>
  </si>
  <si>
    <t>997013509</t>
  </si>
  <si>
    <t>Příplatek k odvozu suti a vybouraných hmot na skládku ZKD 1 km přes 1 km</t>
  </si>
  <si>
    <t>1214751509</t>
  </si>
  <si>
    <t>Odvoz suti a vybouraných hmot na skládku nebo meziskládku se složením, na vzdálenost Příplatek k ceně za každý další započatý 1 km přes 1 km</t>
  </si>
  <si>
    <t>https://podminky.urs.cz/item/CS_URS_2024_02/997013509</t>
  </si>
  <si>
    <t>30"km"*100,035</t>
  </si>
  <si>
    <t>40</t>
  </si>
  <si>
    <t>997013631</t>
  </si>
  <si>
    <t>Poplatek za uložení na skládce (skládkovné) stavebního odpadu směsného kód odpadu 17 09 04</t>
  </si>
  <si>
    <t>1766773820</t>
  </si>
  <si>
    <t>Poplatek za uložení stavebního odpadu na skládce (skládkovné) směsného stavebního a demoličního zatříděného do Katalogu odpadů pod kódem 17 09 04</t>
  </si>
  <si>
    <t>https://podminky.urs.cz/item/CS_URS_2024_02/997013631</t>
  </si>
  <si>
    <t>998</t>
  </si>
  <si>
    <t>Přesun hmot</t>
  </si>
  <si>
    <t>216</t>
  </si>
  <si>
    <t>998011002</t>
  </si>
  <si>
    <t>Přesun hmot pro budovy zděné v přes 6 do 12 m</t>
  </si>
  <si>
    <t>-518346904</t>
  </si>
  <si>
    <t>Přesun hmot pro budovy občanské výstavby, bydlení, výrobu a služby s nosnou svislou konstrukcí zděnou z cihel, tvárnic nebo kamene vodorovná dopravní vzdálenost do 100 m základní pro budovy výšky přes 6 do 12 m</t>
  </si>
  <si>
    <t>https://podminky.urs.cz/item/CS_URS_2024_02/998011002</t>
  </si>
  <si>
    <t>PSV</t>
  </si>
  <si>
    <t>Práce a dodávky PSV</t>
  </si>
  <si>
    <t>711</t>
  </si>
  <si>
    <t>Izolace proti vodě, vlhkosti a plynům</t>
  </si>
  <si>
    <t>82</t>
  </si>
  <si>
    <t>711111002</t>
  </si>
  <si>
    <t>Provedení izolace proti zemní vlhkosti vodorovné za studena lakem asfaltovým</t>
  </si>
  <si>
    <t>519872758</t>
  </si>
  <si>
    <t>Provedení izolace proti zemní vlhkosti natěradly a tmely za studena na ploše vodorovné V nátěrem lakem asfaltovým</t>
  </si>
  <si>
    <t>https://podminky.urs.cz/item/CS_URS_2024_02/711111002</t>
  </si>
  <si>
    <t>6,843*10,156</t>
  </si>
  <si>
    <t>302</t>
  </si>
  <si>
    <t>711112002</t>
  </si>
  <si>
    <t>Provedení izolace proti zemní vlhkosti svislé za studena lakem asfaltovým</t>
  </si>
  <si>
    <t>1332736589</t>
  </si>
  <si>
    <t>Provedení izolace proti zemní vlhkosti natěradly a tmely za studena na ploše svislé S nátěrem lakem asfaltovým</t>
  </si>
  <si>
    <t>https://podminky.urs.cz/item/CS_URS_2024_02/711112002</t>
  </si>
  <si>
    <t>303</t>
  </si>
  <si>
    <t>11163150</t>
  </si>
  <si>
    <t>lak penetrační asfaltový</t>
  </si>
  <si>
    <t>32</t>
  </si>
  <si>
    <t>-2088043964</t>
  </si>
  <si>
    <t>"spotřeba 0,4kg/m2" (69,498+16,046)*0,4</t>
  </si>
  <si>
    <t>Mezisoučet</t>
  </si>
  <si>
    <t>34,218/1000</t>
  </si>
  <si>
    <t>84</t>
  </si>
  <si>
    <t>711141559</t>
  </si>
  <si>
    <t>Provedení izolace proti zemní vlhkosti pásy přitavením vodorovné NAIP</t>
  </si>
  <si>
    <t>1014416323</t>
  </si>
  <si>
    <t>Provedení izolace proti zemní vlhkosti pásy přitavením NAIP na ploše vodorovné V</t>
  </si>
  <si>
    <t>https://podminky.urs.cz/item/CS_URS_2024_02/711141559</t>
  </si>
  <si>
    <t>69,498*2</t>
  </si>
  <si>
    <t>237</t>
  </si>
  <si>
    <t>711142559</t>
  </si>
  <si>
    <t>Provedení izolace proti zemní vlhkosti pásy přitavením svislé NAIP</t>
  </si>
  <si>
    <t>-959812639</t>
  </si>
  <si>
    <t>Provedení izolace proti zemní vlhkosti pásy přitavením NAIP na ploše svislé S</t>
  </si>
  <si>
    <t>https://podminky.urs.cz/item/CS_URS_2024_02/711142559</t>
  </si>
  <si>
    <t>85</t>
  </si>
  <si>
    <t>62853003</t>
  </si>
  <si>
    <t>pás asfaltový natavitelný modifikovaný SBS s vložkou ze skleněné tkaniny a spalitelnou PE fólií nebo jemnozrnným minerálním posypem na horním povrchu tl 3,5mm</t>
  </si>
  <si>
    <t>1484934186</t>
  </si>
  <si>
    <t>16,046+138,996</t>
  </si>
  <si>
    <t>155,042*1,15 'Přepočtené koeficientem množství</t>
  </si>
  <si>
    <t>188</t>
  </si>
  <si>
    <t>711161273</t>
  </si>
  <si>
    <t>Provedení izolace proti zemní vlhkosti svislé z nopové fólie</t>
  </si>
  <si>
    <t>1262206792</t>
  </si>
  <si>
    <t>Provedení izolace proti zemní vlhkosti nopovou fólií na ploše svislé S z nopové fólie</t>
  </si>
  <si>
    <t>https://podminky.urs.cz/item/CS_URS_2024_02/711161273</t>
  </si>
  <si>
    <t>189</t>
  </si>
  <si>
    <t>28323005</t>
  </si>
  <si>
    <t>fólie profilovaná (nopová) drenážní HDPE s výškou nopů 8mm</t>
  </si>
  <si>
    <t>-177744646</t>
  </si>
  <si>
    <t>16,046</t>
  </si>
  <si>
    <t>16,046*1,15 'Přepočtené koeficientem množství</t>
  </si>
  <si>
    <t>259</t>
  </si>
  <si>
    <t>998711102</t>
  </si>
  <si>
    <t>Přesun hmot tonážní pro izolace proti vodě, vlhkosti a plynům v objektech v přes 6 do 12 m</t>
  </si>
  <si>
    <t>658071389</t>
  </si>
  <si>
    <t>Přesun hmot pro izolace proti vodě, vlhkosti a plynům stanovený z hmotnosti přesunovaného materiálu vodorovná dopravní vzdálenost do 50 m základní v objektech výšky přes 6 do 12 m</t>
  </si>
  <si>
    <t>https://podminky.urs.cz/item/CS_URS_2024_02/998711102</t>
  </si>
  <si>
    <t>712</t>
  </si>
  <si>
    <t>Povlakové krytiny</t>
  </si>
  <si>
    <t>256</t>
  </si>
  <si>
    <t>712631111</t>
  </si>
  <si>
    <t>Provedení povlakové krytiny střech přes 30° podkladní vrstvy pásy na sucho samolepící</t>
  </si>
  <si>
    <t>-1535304076</t>
  </si>
  <si>
    <t>Provedení povlakové krytiny střech šikmých přes 30° pásy na sucho na dřevěném podkladě s lištami podkladní samolepící asfaltový pás</t>
  </si>
  <si>
    <t>https://podminky.urs.cz/item/CS_URS_2024_02/712631111</t>
  </si>
  <si>
    <t>"první vrstava" 12,288*11,629</t>
  </si>
  <si>
    <t>"druhá vrstava" 12,288*11,629</t>
  </si>
  <si>
    <t>257</t>
  </si>
  <si>
    <t>DEK.1421010105</t>
  </si>
  <si>
    <t>TOPDEK AL BARRIER (role/7,5m2)</t>
  </si>
  <si>
    <t>149979219</t>
  </si>
  <si>
    <t>258</t>
  </si>
  <si>
    <t>998712102</t>
  </si>
  <si>
    <t>Přesun hmot tonážní pro krytiny povlakové v objektech v přes 6 do 12 m</t>
  </si>
  <si>
    <t>-1873801602</t>
  </si>
  <si>
    <t>Přesun hmot pro povlakové krytiny stanovený z hmotnosti přesunovaného materiálu vodorovná dopravní vzdálenost do 50 m základní v objektech výšky přes 6 do 12 m</t>
  </si>
  <si>
    <t>https://podminky.urs.cz/item/CS_URS_2024_02/998712102</t>
  </si>
  <si>
    <t>713</t>
  </si>
  <si>
    <t>Izolace tepelné</t>
  </si>
  <si>
    <t>260</t>
  </si>
  <si>
    <t>713154102</t>
  </si>
  <si>
    <t>Montáž nadkrokevní systémové izolace z tepelně izolačních trámků z expandovaného polystyrenu sklonu do 30° tl 200 mm</t>
  </si>
  <si>
    <t>1729392528</t>
  </si>
  <si>
    <t>Montáž nadkrokevní systémové tepelné izolace z tepelně izolačních trámků a desek z minerální vlny včetně dodávky trámku, bez dodávky výplňové minerální tepelné izolace sklonu střechy do 30° trámky z expandovaného polystyrenu, tloušťky 200 mm</t>
  </si>
  <si>
    <t>https://podminky.urs.cz/item/CS_URS_2024_02/713154102</t>
  </si>
  <si>
    <t>12,288*11,629</t>
  </si>
  <si>
    <t>261</t>
  </si>
  <si>
    <t>63148104</t>
  </si>
  <si>
    <t>deska tepelně izolační minerální univerzální λ=0,038-0,039 tl 100mm</t>
  </si>
  <si>
    <t>192509156</t>
  </si>
  <si>
    <t>142,897*1,8 'Přepočtené koeficientem množství</t>
  </si>
  <si>
    <t>263</t>
  </si>
  <si>
    <t>713191133</t>
  </si>
  <si>
    <t>Montáž izolace tepelné podlah, stropů vrchem nebo střech překrytí fólií s přelepeným spojem</t>
  </si>
  <si>
    <t>1079489497</t>
  </si>
  <si>
    <t>Montáž tepelné izolace stavebních konstrukcí - doplňky a konstrukční součásti podlah, stropů vrchem nebo střech překrytí fólií položenou volně s přelepením spojů</t>
  </si>
  <si>
    <t>https://podminky.urs.cz/item/CS_URS_2024_02/713191133</t>
  </si>
  <si>
    <t>264</t>
  </si>
  <si>
    <t>28329011</t>
  </si>
  <si>
    <t>fólie PE vyztužená pro parotěsnou vrstvu (reakce na oheň - třída F) 110g/m2</t>
  </si>
  <si>
    <t>-516854205</t>
  </si>
  <si>
    <t>142,897*1,1 'Přepočtené koeficientem množství</t>
  </si>
  <si>
    <t>113</t>
  </si>
  <si>
    <t>713111111</t>
  </si>
  <si>
    <t>Montáž izolace tepelné vrchem stropů volně kladenými rohožemi, pásy, dílci, deskami</t>
  </si>
  <si>
    <t>-1300731875</t>
  </si>
  <si>
    <t>Montáž tepelné izolace stropů rohožemi, pásy, dílci, deskami, bloky (izolační materiál ve specifikaci) vrchem bez překrytí lepenkou kladenými volně</t>
  </si>
  <si>
    <t>https://podminky.urs.cz/item/CS_URS_2024_02/713111111</t>
  </si>
  <si>
    <t>0,625*4,172*6</t>
  </si>
  <si>
    <t>0,393*4,172</t>
  </si>
  <si>
    <t>0,625*5,006*4</t>
  </si>
  <si>
    <t>0,625*4,190*5</t>
  </si>
  <si>
    <t>0,302*4,190</t>
  </si>
  <si>
    <t>114</t>
  </si>
  <si>
    <t>63152110</t>
  </si>
  <si>
    <t>pás tepelně izolační univerzální λ=0,032-0,033 tl 220mm</t>
  </si>
  <si>
    <t>517927764</t>
  </si>
  <si>
    <t>44,159*1,105 "Přepočtené koeficientem množství</t>
  </si>
  <si>
    <t>87</t>
  </si>
  <si>
    <t>713121111</t>
  </si>
  <si>
    <t>Montáž izolace tepelné podlah volně kladenými rohožemi, pásy, dílci, deskami 1 vrstva</t>
  </si>
  <si>
    <t>-233218003</t>
  </si>
  <si>
    <t>Montáž tepelné izolace podlah rohožemi, pásy, deskami, dílci, bloky (izolační materiál ve specifikaci) kladenými volně jednovrstvá</t>
  </si>
  <si>
    <t>https://podminky.urs.cz/item/CS_URS_2024_02/713121111</t>
  </si>
  <si>
    <t>88</t>
  </si>
  <si>
    <t>28375924</t>
  </si>
  <si>
    <t>deska EPS 200 pro konstrukce s velmi vysokým zatížením λ=0,034 tl 80mm</t>
  </si>
  <si>
    <t>500604541</t>
  </si>
  <si>
    <t>81,919*1,105 "Přepočtené koeficientem množství</t>
  </si>
  <si>
    <t>89</t>
  </si>
  <si>
    <t>713121131</t>
  </si>
  <si>
    <t>Montáž izolace tepelné podlah parotěsné reflexní tl do 5 mm</t>
  </si>
  <si>
    <t>2074227751</t>
  </si>
  <si>
    <t>Montáž tepelné izolace podlah parotěsnými reflexními pásy, tloušťka izolace do 5 mm</t>
  </si>
  <si>
    <t>https://podminky.urs.cz/item/CS_URS_2024_02/713121131</t>
  </si>
  <si>
    <t>90</t>
  </si>
  <si>
    <t>-1546308936</t>
  </si>
  <si>
    <t>150</t>
  </si>
  <si>
    <t>713191134</t>
  </si>
  <si>
    <t>Montáž izolace tepelné podlah, stropů vrchem nebo střech překrytí fólií se svařovaným spojem</t>
  </si>
  <si>
    <t>-1849831451</t>
  </si>
  <si>
    <t>Montáž tepelné izolace stavebních konstrukcí - doplňky a konstrukční součásti podlah, stropů vrchem nebo střech překrytí fólií položenou volně se svařovanými spoji</t>
  </si>
  <si>
    <t>https://podminky.urs.cz/item/CS_URS_2024_02/713191134</t>
  </si>
  <si>
    <t>151</t>
  </si>
  <si>
    <t>28329012</t>
  </si>
  <si>
    <t>fólie PE vyztužená pro parotěsnou vrstvu (reakce na oheň - třída F) 140g/m2</t>
  </si>
  <si>
    <t>2089160641</t>
  </si>
  <si>
    <t>Poznámka k položce:_x000D_
Difuzní folie střešní k-ce.</t>
  </si>
  <si>
    <t>142,897*1,1655 "Přepočtené koeficientem množství</t>
  </si>
  <si>
    <t>196</t>
  </si>
  <si>
    <t>713121211</t>
  </si>
  <si>
    <t>Montáž izolace tepelné podlah volně kladenými okrajovými pásky</t>
  </si>
  <si>
    <t>-553248959</t>
  </si>
  <si>
    <t>Montáž tepelné izolace podlah okrajovými pásky kladenými volně</t>
  </si>
  <si>
    <t>https://podminky.urs.cz/item/CS_URS_2024_02/713121211</t>
  </si>
  <si>
    <t>"učebna" (7,596+3,3+2,605+0,83+4,251+6,766+10,156)</t>
  </si>
  <si>
    <t>"relaxační prostor" 3,168+10,156+3,981</t>
  </si>
  <si>
    <t>197</t>
  </si>
  <si>
    <t>631R948</t>
  </si>
  <si>
    <t>pásek izolační minerální podlahový PE tl. 5mm</t>
  </si>
  <si>
    <t>1515369436</t>
  </si>
  <si>
    <t>52,809*1,05 "Přepočtené koeficientem množství</t>
  </si>
  <si>
    <t>262</t>
  </si>
  <si>
    <t>998713102</t>
  </si>
  <si>
    <t>Přesun hmot tonážní pro izolace tepelné v objektech v přes 6 do 12 m</t>
  </si>
  <si>
    <t>1620185714</t>
  </si>
  <si>
    <t>Přesun hmot pro izolace tepelné stanovený z hmotnosti přesunovaného materiálu vodorovná dopravní vzdálenost do 50 m s užitím mechanizace v objektech výšky přes 6 m do 12 m</t>
  </si>
  <si>
    <t>https://podminky.urs.cz/item/CS_URS_2024_02/998713102</t>
  </si>
  <si>
    <t>741</t>
  </si>
  <si>
    <t>Elektroinstalace - silnoproud</t>
  </si>
  <si>
    <t>46</t>
  </si>
  <si>
    <t>741421811</t>
  </si>
  <si>
    <t>Demontáž drátu nebo lana svodového vedení D do 8 mm kolmý svod</t>
  </si>
  <si>
    <t>19669510</t>
  </si>
  <si>
    <t>Demontáž hromosvodného vedení bez zachování funkčnosti svodových drátů nebo lan kolmého svodu, průměru do 8 mm</t>
  </si>
  <si>
    <t>https://podminky.urs.cz/item/CS_URS_2024_02/741421811</t>
  </si>
  <si>
    <t>11,624+6,601+6,09+1,641+6,09</t>
  </si>
  <si>
    <t>762</t>
  </si>
  <si>
    <t>Konstrukce tesařské</t>
  </si>
  <si>
    <t>31</t>
  </si>
  <si>
    <t>762331812</t>
  </si>
  <si>
    <t>Demontáž vázaných kcí krovů z hranolů průřezové pl přes 120 do 224 cm2</t>
  </si>
  <si>
    <t>-1011959929</t>
  </si>
  <si>
    <t>Demontáž vázaných konstrukcí krovů sklonu do 60° z hranolů, hranolků, fošen, průřezové plochy přes 120 do 224 cm2</t>
  </si>
  <si>
    <t>https://podminky.urs.cz/item/CS_URS_2024_02/762331812</t>
  </si>
  <si>
    <t>12*11,624</t>
  </si>
  <si>
    <t>250</t>
  </si>
  <si>
    <t>762332521</t>
  </si>
  <si>
    <t>Montáž vázaných kcí krovů pravidelných pomocí ocelových spojek z hoblovaného řeziva pl přes 50 do 120 cm2</t>
  </si>
  <si>
    <t>1906915187</t>
  </si>
  <si>
    <t>Montáž vázaných konstrukcí krovů střech pultových, sedlových, valbových, stanových čtvercového nebo obdélníkového půdorysu z řeziva hoblovaného pomocí ocelových spojek (spojky ve specifikaci) průřezové plochy přes 50 do 120 cm2</t>
  </si>
  <si>
    <t>https://podminky.urs.cz/item/CS_URS_2024_02/762332521</t>
  </si>
  <si>
    <t>"vaznice 80*140mm" 6*28</t>
  </si>
  <si>
    <t>251</t>
  </si>
  <si>
    <t>60512125</t>
  </si>
  <si>
    <t>hranol stavební řezivo průřezu do 120cm2 do dl 6m</t>
  </si>
  <si>
    <t>-1379171962</t>
  </si>
  <si>
    <t>130</t>
  </si>
  <si>
    <t>762341027</t>
  </si>
  <si>
    <t>Bednění střech rovných sklon do 60° z desek OSB tl 25 mm na pero a drážku šroubovaných na krokve</t>
  </si>
  <si>
    <t>-2062921451</t>
  </si>
  <si>
    <t>Bednění střech střech rovných sklonu do 60° s vyřezáním otvorů z dřevoštěpkových desek OSB šroubovaných na krokve na pero a drážku, tloušťky desky 25 mm</t>
  </si>
  <si>
    <t>https://podminky.urs.cz/item/CS_URS_2024_02/762341027</t>
  </si>
  <si>
    <t>10,980*11,835"první vrstva"</t>
  </si>
  <si>
    <t>10,980*11,835"druhá vrstva"</t>
  </si>
  <si>
    <t>252</t>
  </si>
  <si>
    <t>762342524</t>
  </si>
  <si>
    <t>Montáž kontralatí přes tepelnou izolaci tl přes 200 mm do 240 mm</t>
  </si>
  <si>
    <t>-1567854397</t>
  </si>
  <si>
    <t>Montáž laťování montáž kontralatí přes tepelnou izolaci tloušťky přes 200 mm do 240 mm</t>
  </si>
  <si>
    <t>https://podminky.urs.cz/item/CS_URS_2024_02/762342524</t>
  </si>
  <si>
    <t>"střešní lať 60*40mm" 6*28</t>
  </si>
  <si>
    <t>253</t>
  </si>
  <si>
    <t>60514106</t>
  </si>
  <si>
    <t>řezivo jehličnaté lať pevnostní třída S10-13 průřez 40x60mm</t>
  </si>
  <si>
    <t>1035523709</t>
  </si>
  <si>
    <t>168*0,04*0,06</t>
  </si>
  <si>
    <t>0,403*1,1 'Přepočtené koeficientem množství</t>
  </si>
  <si>
    <t>254</t>
  </si>
  <si>
    <t>762395000</t>
  </si>
  <si>
    <t>Spojovací prostředky krovů, bednění, laťování, nadstřešních konstrukcí</t>
  </si>
  <si>
    <t>-910889782</t>
  </si>
  <si>
    <t>Spojovací prostředky krovů, bednění a laťování, nadstřešních konstrukcí svorníky, prkna, hřebíky, pásová ocel, vruty</t>
  </si>
  <si>
    <t>https://podminky.urs.cz/item/CS_URS_2024_02/762395000</t>
  </si>
  <si>
    <t>1,88+0,443</t>
  </si>
  <si>
    <t>255</t>
  </si>
  <si>
    <t>28005VD</t>
  </si>
  <si>
    <t>vrut konstrukční 8*360mm</t>
  </si>
  <si>
    <t>ks</t>
  </si>
  <si>
    <t>-288505108</t>
  </si>
  <si>
    <t>128</t>
  </si>
  <si>
    <t>762713121</t>
  </si>
  <si>
    <t>Montáž prostorové vázané kce pomocí tesařských spojů z hoblovaného řeziva průřezové pl přes 120 do 224 cm2</t>
  </si>
  <si>
    <t>925075076</t>
  </si>
  <si>
    <t>Montáž prostorových vázaných konstrukcí z řeziva hoblovaného pomocí tesařských spojů průřezové plochy přes 120 do 224 cm2</t>
  </si>
  <si>
    <t>https://podminky.urs.cz/item/CS_URS_2024_02/762713121</t>
  </si>
  <si>
    <t>"stropnice 100*220mm"  7*4,172</t>
  </si>
  <si>
    <t>"stropnice 100*220mm"  5*5,006</t>
  </si>
  <si>
    <t>"stropnice 100*220mm"  5*4,19</t>
  </si>
  <si>
    <t>129</t>
  </si>
  <si>
    <t>60512130</t>
  </si>
  <si>
    <t>hranol stavební řezivo průřezu do 224cm2 do dl 6m</t>
  </si>
  <si>
    <t>-281725894</t>
  </si>
  <si>
    <t>Poznámka k položce:_x000D_
Krokve z rostlého dřeva 120/180mm C24, hoblované.</t>
  </si>
  <si>
    <t>"stropnice 100*220mm"  7*5,0*0,1*0,22</t>
  </si>
  <si>
    <t>"stropnice 100*220mm"  5*5,0*0,1*0,22</t>
  </si>
  <si>
    <t>285</t>
  </si>
  <si>
    <t>762723341</t>
  </si>
  <si>
    <t>Montáž prostorové vázané kce pomocí tesařských spojů z lepených hranolů průřezové pl přes 288 do 450 cm2</t>
  </si>
  <si>
    <t>-1888994666</t>
  </si>
  <si>
    <t>Montáž prostorových vázaných konstrukcí z lepených hranolů pomocí tesařských spojů průřezové plochy přes 288 do 450 cm2</t>
  </si>
  <si>
    <t>https://podminky.urs.cz/item/CS_URS_2024_02/762723341</t>
  </si>
  <si>
    <t>Poznámka k položce:_x000D_
Včetně - kotveno skrz stěnu garáže šrouby M16, plech P10 200*200mm á500mm</t>
  </si>
  <si>
    <t>"roznášecí trám 160*2540mm kotveno skrz stěnu"</t>
  </si>
  <si>
    <t>10,152</t>
  </si>
  <si>
    <t>287</t>
  </si>
  <si>
    <t>612R23272</t>
  </si>
  <si>
    <t>hranol konstrukční KVH lepený průřezu 116x140-240mm pohledový</t>
  </si>
  <si>
    <t>-2044068519</t>
  </si>
  <si>
    <t>hranol konstrukční KVH lepený průřezu 160x140-240mm pohledový</t>
  </si>
  <si>
    <t>4*2,7*0,16*0,24</t>
  </si>
  <si>
    <t>107</t>
  </si>
  <si>
    <t>762083121</t>
  </si>
  <si>
    <t>Impregnace řeziva proti dřevokaznému hmyzu, houbám a plísním máčením třída ohrožení 1 a 2</t>
  </si>
  <si>
    <t>-1080060562</t>
  </si>
  <si>
    <t>Impregnace řeziva máčením proti dřevokaznému hmyzu, houbám a plísním, třída ohrožení 1 a 2 (dřevo v interiéru)</t>
  </si>
  <si>
    <t>https://podminky.urs.cz/item/CS_URS_2024_02/762083121</t>
  </si>
  <si>
    <t>1,88+0,443+1,87+0,415</t>
  </si>
  <si>
    <t>108</t>
  </si>
  <si>
    <t>762795000</t>
  </si>
  <si>
    <t>Spojovací prostředky pro montáž prostorových vázaných kcí</t>
  </si>
  <si>
    <t>1597097511</t>
  </si>
  <si>
    <t>Spojovací prostředky prostorových vázaných konstrukcí hřebíky, svorníky, fixační prkna</t>
  </si>
  <si>
    <t>https://podminky.urs.cz/item/CS_URS_2024_02/762795000</t>
  </si>
  <si>
    <t>110</t>
  </si>
  <si>
    <t>762810024</t>
  </si>
  <si>
    <t>Záklop stropů z desek OSB tl 18 mm na pero a drážku šroubovaných na trámy</t>
  </si>
  <si>
    <t>817368591</t>
  </si>
  <si>
    <t>Záklop stropů z dřevoštěpkových desek OSB šroubovaných na trámy na pero a drážku, tloušťky desky 18 mm</t>
  </si>
  <si>
    <t>https://podminky.urs.cz/item/CS_URS_2024_02/762810024</t>
  </si>
  <si>
    <t>"relaxační patro" (4,049+2,815+3,288)*4,19</t>
  </si>
  <si>
    <t>"relaxační patro" 2,815*0,84</t>
  </si>
  <si>
    <t>109</t>
  </si>
  <si>
    <t>762810027</t>
  </si>
  <si>
    <t>Záklop stropů z desek OSB tl 25 mm na pero a drážku šroubovaných na trámy</t>
  </si>
  <si>
    <t>-802461341</t>
  </si>
  <si>
    <t>Záklop stropů z dřevoštěpkových desek OSB šroubovaných na trámy na pero a drážku, tloušťky desky 25 mm</t>
  </si>
  <si>
    <t>https://podminky.urs.cz/item/CS_URS_2024_02/762810027</t>
  </si>
  <si>
    <t>111</t>
  </si>
  <si>
    <t>762895000</t>
  </si>
  <si>
    <t>Spojovací prostředky pro montáž záklopu, stropnice a podbíjení</t>
  </si>
  <si>
    <t>1232907107</t>
  </si>
  <si>
    <t>Spojovací prostředky záklopu stropů, stropnic, podbíjení hřebíky, svorníky</t>
  </si>
  <si>
    <t>https://podminky.urs.cz/item/CS_URS_2024_02/762895000</t>
  </si>
  <si>
    <t>44,902*(0,018+0,025)</t>
  </si>
  <si>
    <t>279</t>
  </si>
  <si>
    <t>998762102</t>
  </si>
  <si>
    <t>Přesun hmot tonážní pro kce tesařské v objektech v přes 6 do 12 m</t>
  </si>
  <si>
    <t>-1863783611</t>
  </si>
  <si>
    <t>Přesun hmot pro konstrukce tesařské stanovený z hmotnosti přesunovaného materiálu vodorovná dopravní vzdálenost do 50 m základní v objektech výšky přes 6 do 12 m</t>
  </si>
  <si>
    <t>https://podminky.urs.cz/item/CS_URS_2024_02/998762102</t>
  </si>
  <si>
    <t>763</t>
  </si>
  <si>
    <t>Konstrukce suché výstavby</t>
  </si>
  <si>
    <t>96</t>
  </si>
  <si>
    <t>763111429</t>
  </si>
  <si>
    <t>SDK příčka tl 200 mm profil CW+UW 150 desky 2xDF 12,5 s izolací EI 90 Rw do 56 dB</t>
  </si>
  <si>
    <t>-481588476</t>
  </si>
  <si>
    <t>Příčka ze sádrokartonových desek s nosnou konstrukcí z jednoduchých ocelových profilů UW, CW dvojitě opláštěná deskami protipožárními DF tl. 2 x 12,5 mm EI 90, příčka tl. 200 mm, profil 150, s izolací, Rw do 56 dB</t>
  </si>
  <si>
    <t>https://podminky.urs.cz/item/CS_URS_2024_02/763111429</t>
  </si>
  <si>
    <t>(4,251+2,4+0,205+3,3+0,83+0,83)*3,0</t>
  </si>
  <si>
    <t>98</t>
  </si>
  <si>
    <t>763111722</t>
  </si>
  <si>
    <t>SDK příčka pozinkovaný úhelník k ochraně rohů</t>
  </si>
  <si>
    <t>307986019</t>
  </si>
  <si>
    <t>Příčka ze sádrokartonových desek ostatní konstrukce a práce na příčkách ze sádrokartonových desek ochrana rohů úhelníky pozinkované</t>
  </si>
  <si>
    <t>https://podminky.urs.cz/item/CS_URS_2024_02/763111722</t>
  </si>
  <si>
    <t>3,0*4</t>
  </si>
  <si>
    <t>99</t>
  </si>
  <si>
    <t>763111771</t>
  </si>
  <si>
    <t>Příplatek k SDK příčce za rovinnost kvality Q3</t>
  </si>
  <si>
    <t>100839590</t>
  </si>
  <si>
    <t>Příčka ze sádrokartonových desek Příplatek k cenám za rovinnost speciální tmelení kvality Q3</t>
  </si>
  <si>
    <t>https://podminky.urs.cz/item/CS_URS_2024_02/763111771</t>
  </si>
  <si>
    <t>(4,251+2,4+0,205+3,3+0,83+0,83)*3,0*2</t>
  </si>
  <si>
    <t>97</t>
  </si>
  <si>
    <t>763131441</t>
  </si>
  <si>
    <t>SDK podhled desky 2xDF 12,5 bez izolace dvouvrstvá spodní kce profil CD+UD REI 120</t>
  </si>
  <si>
    <t>-532604489</t>
  </si>
  <si>
    <t>Podhled ze sádrokartonových desek dvouvrstvá zavěšená spodní konstrukce z ocelových profilů CD, UD dvojitě opláštěná deskami protipožárními DF, tl. 2 x 12,5 mm, bez izolace, REI do 120</t>
  </si>
  <si>
    <t>https://podminky.urs.cz/item/CS_URS_2024_02/763131441</t>
  </si>
  <si>
    <t>100</t>
  </si>
  <si>
    <t>763131771</t>
  </si>
  <si>
    <t>Příplatek k SDK podhledu za rovinnost kvality Q3</t>
  </si>
  <si>
    <t>-1511035865</t>
  </si>
  <si>
    <t>Podhled ze sádrokartonových desek Příplatek k cenám za rovinnost kvality speciální tmelení kvality Q3</t>
  </si>
  <si>
    <t>https://podminky.urs.cz/item/CS_URS_2024_02/763131771</t>
  </si>
  <si>
    <t>101</t>
  </si>
  <si>
    <t>763181411</t>
  </si>
  <si>
    <t>Ztužující výplň otvoru pro dveře s CW a UW profilem pro příčky do 2,60 m</t>
  </si>
  <si>
    <t>-733856555</t>
  </si>
  <si>
    <t>Výplně otvorů konstrukcí ze sádrokartonových desek ztužující výplň otvoru pro dveře s CW a UW profilem, výšky příčky do 2,60 m</t>
  </si>
  <si>
    <t>https://podminky.urs.cz/item/CS_URS_2024_02/763181411</t>
  </si>
  <si>
    <t>280</t>
  </si>
  <si>
    <t>998763302</t>
  </si>
  <si>
    <t>Přesun hmot tonážní pro konstrukce montované z desek v objektech v přes 6 do 12 m</t>
  </si>
  <si>
    <t>1552754236</t>
  </si>
  <si>
    <t>Přesun hmot pro konstrukce montované z desek sádrokartonových, sádrovláknitých, cementovláknitých nebo cementových stanovený z hmotnosti přesunovaného materiálu vodorovná dopravní vzdálenost do 50 m základní v objektech výšky přes 6 do 12 m</t>
  </si>
  <si>
    <t>https://podminky.urs.cz/item/CS_URS_2024_02/998763302</t>
  </si>
  <si>
    <t>764</t>
  </si>
  <si>
    <t>Konstrukce klempířské</t>
  </si>
  <si>
    <t>24</t>
  </si>
  <si>
    <t>764001821</t>
  </si>
  <si>
    <t>Demontáž krytiny ze svitků nebo tabulí do suti</t>
  </si>
  <si>
    <t>-27201229</t>
  </si>
  <si>
    <t>Demontáž klempířských konstrukcí krytiny ze svitků nebo tabulí do suti</t>
  </si>
  <si>
    <t>https://podminky.urs.cz/item/CS_URS_2024_02/764001821</t>
  </si>
  <si>
    <t>11,624*11,865</t>
  </si>
  <si>
    <t>25</t>
  </si>
  <si>
    <t>764001851</t>
  </si>
  <si>
    <t>Demontáž hřebene s větrací mřížkou nebo hřebenovým plechem do suti</t>
  </si>
  <si>
    <t>-157439279</t>
  </si>
  <si>
    <t>Demontáž klempířských konstrukcí oplechování hřebene s větrací mřížkou nebo podkladním plechem do suti</t>
  </si>
  <si>
    <t>https://podminky.urs.cz/item/CS_URS_2024_02/764001851</t>
  </si>
  <si>
    <t>11,624</t>
  </si>
  <si>
    <t>26</t>
  </si>
  <si>
    <t>764002801</t>
  </si>
  <si>
    <t>Demontáž závětrné lišty do suti</t>
  </si>
  <si>
    <t>1437536104</t>
  </si>
  <si>
    <t>Demontáž klempířských konstrukcí závětrné lišty do suti</t>
  </si>
  <si>
    <t>https://podminky.urs.cz/item/CS_URS_2024_02/764002801</t>
  </si>
  <si>
    <t>27</t>
  </si>
  <si>
    <t>764002851</t>
  </si>
  <si>
    <t>Demontáž oplechování parapetů do suti</t>
  </si>
  <si>
    <t>1443403756</t>
  </si>
  <si>
    <t>Demontáž klempířských konstrukcí oplechování parapetů do suti</t>
  </si>
  <si>
    <t>https://podminky.urs.cz/item/CS_URS_2024_02/764002851</t>
  </si>
  <si>
    <t>10*1,2</t>
  </si>
  <si>
    <t>28</t>
  </si>
  <si>
    <t>764004801</t>
  </si>
  <si>
    <t>Demontáž podokapního žlabu do suti</t>
  </si>
  <si>
    <t>1652330318</t>
  </si>
  <si>
    <t>Demontáž klempířských konstrukcí žlabu podokapního do suti</t>
  </si>
  <si>
    <t>https://podminky.urs.cz/item/CS_URS_2024_02/764004801</t>
  </si>
  <si>
    <t>2*11,624</t>
  </si>
  <si>
    <t>29</t>
  </si>
  <si>
    <t>764004841</t>
  </si>
  <si>
    <t>Demontáž háku do suti</t>
  </si>
  <si>
    <t>268794016</t>
  </si>
  <si>
    <t>Demontáž klempířských konstrukcí háku do suti</t>
  </si>
  <si>
    <t>https://podminky.urs.cz/item/CS_URS_2024_02/764004841</t>
  </si>
  <si>
    <t>10+10</t>
  </si>
  <si>
    <t>30</t>
  </si>
  <si>
    <t>764004861</t>
  </si>
  <si>
    <t>Demontáž svodu do suti</t>
  </si>
  <si>
    <t>1991785918</t>
  </si>
  <si>
    <t>Demontáž klempířských konstrukcí svodu do suti</t>
  </si>
  <si>
    <t>https://podminky.urs.cz/item/CS_URS_2024_02/764004861</t>
  </si>
  <si>
    <t>2*6,092</t>
  </si>
  <si>
    <t>137</t>
  </si>
  <si>
    <t>764121401</t>
  </si>
  <si>
    <t>Krytina střechy rovné drážkováním ze svitků z Al plechu rš 500 mm sklonu do 30°</t>
  </si>
  <si>
    <t>1915503040</t>
  </si>
  <si>
    <t>Krytina z hliníkového plechu s úpravou u okapů, prostupů a výčnělků střechy rovné drážkováním ze svitků rš 500 mm, sklon střechy do 30°</t>
  </si>
  <si>
    <t>https://podminky.urs.cz/item/CS_URS_2024_02/764121401</t>
  </si>
  <si>
    <t>138</t>
  </si>
  <si>
    <t>764221406</t>
  </si>
  <si>
    <t>Oplechování větraného hřebene s větrací mřížkou z Al plechu rš 500 mm</t>
  </si>
  <si>
    <t>850921558</t>
  </si>
  <si>
    <t>Oplechování střešních prvků z hliníkového plechu hřebene větraného, včetně větrací mřížky rš 500 mm</t>
  </si>
  <si>
    <t>https://podminky.urs.cz/item/CS_URS_2024_02/764221406</t>
  </si>
  <si>
    <t>12,288</t>
  </si>
  <si>
    <t>139</t>
  </si>
  <si>
    <t>764222404</t>
  </si>
  <si>
    <t>Oplechování štítu závětrnou lištou z Al plechu rš 330 mm</t>
  </si>
  <si>
    <t>920741824</t>
  </si>
  <si>
    <t>Oplechování střešních prvků z hliníkového plechu štítu závětrnou lištou rš 330 mm</t>
  </si>
  <si>
    <t>https://podminky.urs.cz/item/CS_URS_2024_02/764222404</t>
  </si>
  <si>
    <t>2*11,629</t>
  </si>
  <si>
    <t>152</t>
  </si>
  <si>
    <t>764223456</t>
  </si>
  <si>
    <t>Sněhový zachytávač krytiny z Al plechu průběžný dvoutrubkový</t>
  </si>
  <si>
    <t>691392666</t>
  </si>
  <si>
    <t>Oplechování střešních prvků z hliníkového plechu sněhový zachytávač průbežný dvoutrubkový</t>
  </si>
  <si>
    <t>https://podminky.urs.cz/item/CS_URS_2024_02/764223456</t>
  </si>
  <si>
    <t>2*12,288</t>
  </si>
  <si>
    <t>140</t>
  </si>
  <si>
    <t>764226445</t>
  </si>
  <si>
    <t>Oplechování parapetů rovných celoplošně lepené z Al plechu rš 400 mm</t>
  </si>
  <si>
    <t>641515595</t>
  </si>
  <si>
    <t>Oplechování parapetů z hliníkového plechu rovných celoplošně lepené, bez rohů rš 400 mm</t>
  </si>
  <si>
    <t>https://podminky.urs.cz/item/CS_URS_2024_02/764226445</t>
  </si>
  <si>
    <t>Poznámka k položce:_x000D_
v barvě rámu oken, kovářská čerň</t>
  </si>
  <si>
    <t>"I.N.P. "3*1,2</t>
  </si>
  <si>
    <t>"II.N.P." 8*1,2</t>
  </si>
  <si>
    <t>141</t>
  </si>
  <si>
    <t>764226465</t>
  </si>
  <si>
    <t>Příplatek za zvýšenou pracnost oplechování rohů parapetů rovných z Al plechu rš do 400 mm</t>
  </si>
  <si>
    <t>977463640</t>
  </si>
  <si>
    <t>Oplechování parapetů z hliníkového plechu rovných celoplošně lepené, bez rohů Příplatek k cenám za zvýšenou pracnost při provedení rohu nebo koutu do rš 400 mm</t>
  </si>
  <si>
    <t>https://podminky.urs.cz/item/CS_URS_2024_02/764226465</t>
  </si>
  <si>
    <t>12*2</t>
  </si>
  <si>
    <t>142</t>
  </si>
  <si>
    <t>764521404</t>
  </si>
  <si>
    <t>Žlab podokapní půlkruhový z Al plechu rš 330 mm</t>
  </si>
  <si>
    <t>-1111075281</t>
  </si>
  <si>
    <t>Žlab podokapní z hliníkového plechu včetně háků a čel půlkruhový rš 330 mm</t>
  </si>
  <si>
    <t>https://podminky.urs.cz/item/CS_URS_2024_02/764521404</t>
  </si>
  <si>
    <t>2*12,88</t>
  </si>
  <si>
    <t>143</t>
  </si>
  <si>
    <t>764521444</t>
  </si>
  <si>
    <t>Kotlík oválný (trychtýřový) pro podokapní žlaby z Al plechu 330/100 mm</t>
  </si>
  <si>
    <t>-534358245</t>
  </si>
  <si>
    <t>Žlab podokapní z hliníkového plechu kotlík oválný (trychtýřový), rš žlabu/průměr svodu 330/100 mm</t>
  </si>
  <si>
    <t>https://podminky.urs.cz/item/CS_URS_2024_02/764521444</t>
  </si>
  <si>
    <t>144</t>
  </si>
  <si>
    <t>764528422</t>
  </si>
  <si>
    <t>Svody kruhové včetně objímek, kolen, odskoků z Al plechu průměru 100 mm</t>
  </si>
  <si>
    <t>-631606675</t>
  </si>
  <si>
    <t>Svod z hliníkového plechu včetně objímek, kolen a odskoků kruhový, průměru 100 mm</t>
  </si>
  <si>
    <t>https://podminky.urs.cz/item/CS_URS_2024_02/764528422</t>
  </si>
  <si>
    <t>2*6</t>
  </si>
  <si>
    <t>278</t>
  </si>
  <si>
    <t>998764102</t>
  </si>
  <si>
    <t>Přesun hmot tonážní pro konstrukce klempířské v objektech v přes 6 do 12 m</t>
  </si>
  <si>
    <t>67807618</t>
  </si>
  <si>
    <t>Přesun hmot pro konstrukce klempířské stanovený z hmotnosti přesunovaného materiálu vodorovná dopravní vzdálenost do 50 m základní v objektech výšky přes 6 do 12 m</t>
  </si>
  <si>
    <t>https://podminky.urs.cz/item/CS_URS_2024_02/998764102</t>
  </si>
  <si>
    <t>766</t>
  </si>
  <si>
    <t>Konstrukce truhlářské</t>
  </si>
  <si>
    <t>227</t>
  </si>
  <si>
    <t>766660171</t>
  </si>
  <si>
    <t>Montáž dveřních křídel otvíravých jednokřídlových š do 0,8 m do obložkové zárubně</t>
  </si>
  <si>
    <t>1692205358</t>
  </si>
  <si>
    <t>Montáž dveřních křídel dřevěných nebo plastových otevíravých do obložkové zárubně povrchově upravených jednokřídlových, šířky do 800 mm</t>
  </si>
  <si>
    <t>https://podminky.urs.cz/item/CS_URS_2024_02/766660171</t>
  </si>
  <si>
    <t>228</t>
  </si>
  <si>
    <t>61162074</t>
  </si>
  <si>
    <t>dveře jednokřídlé voštinové povrch laminátový plné 800x1970-2100mm</t>
  </si>
  <si>
    <t>828911151</t>
  </si>
  <si>
    <t>Poznámka k položce:_x000D_
Dveře do hygienického zázemí, plné bezfalcové, klikaúklika</t>
  </si>
  <si>
    <t>229</t>
  </si>
  <si>
    <t>766660197</t>
  </si>
  <si>
    <t>Montáž dveřních křídel otvíravých jednokřídlových š přes 0,8 m masivní dřevo do obložkové zárubně</t>
  </si>
  <si>
    <t>-950998921</t>
  </si>
  <si>
    <t>Montáž dveřních křídel dřevěných nebo plastových otevíravých do obložkové zárubně z masivního dřeva bez polodrážky jednokřídlových, šířky přes 800 mm</t>
  </si>
  <si>
    <t>https://podminky.urs.cz/item/CS_URS_2024_02/766660197</t>
  </si>
  <si>
    <t>230</t>
  </si>
  <si>
    <t>61162075</t>
  </si>
  <si>
    <t>dveře jednokřídlé voštinové povrch laminátový plné 900x1970-2100mm</t>
  </si>
  <si>
    <t>-1231960305</t>
  </si>
  <si>
    <t>Poznámka k položce:_x000D_
Dveře do technologického , plné bezfalcové, skrytá zárubeň.</t>
  </si>
  <si>
    <t>231</t>
  </si>
  <si>
    <t>766660729</t>
  </si>
  <si>
    <t>Montáž dveřního interiérového kování - štítku s klikou</t>
  </si>
  <si>
    <t>375137298</t>
  </si>
  <si>
    <t>Montáž dveřních doplňků dveřního kování interiérového štítku s klikou</t>
  </si>
  <si>
    <t>https://podminky.urs.cz/item/CS_URS_2024_02/766660729</t>
  </si>
  <si>
    <t>232</t>
  </si>
  <si>
    <t>54914123</t>
  </si>
  <si>
    <t>kování rozetové klika/klika</t>
  </si>
  <si>
    <t>1589564440</t>
  </si>
  <si>
    <t>233</t>
  </si>
  <si>
    <t>54914124</t>
  </si>
  <si>
    <t>kování rozetové koule/klika</t>
  </si>
  <si>
    <t>-1563307184</t>
  </si>
  <si>
    <t>281</t>
  </si>
  <si>
    <t>998766102</t>
  </si>
  <si>
    <t>Přesun hmot tonážní pro kce truhlářské v objektech v přes 6 do 12 m</t>
  </si>
  <si>
    <t>301912751</t>
  </si>
  <si>
    <t>Přesun hmot pro konstrukce truhlářské stanovený z hmotnosti přesunovaného materiálu vodorovná dopravní vzdálenost do 50 m základní v objektech výšky přes 6 do 12 m</t>
  </si>
  <si>
    <t>https://podminky.urs.cz/item/CS_URS_2024_02/998766102</t>
  </si>
  <si>
    <t>767</t>
  </si>
  <si>
    <t>Konstrukce zámečnické</t>
  </si>
  <si>
    <t>288</t>
  </si>
  <si>
    <t>R76799vaz1</t>
  </si>
  <si>
    <t>Montáž ostatních atypických zámečnických konstrukcí, D+M ocelových příhradových vazníků</t>
  </si>
  <si>
    <t>kg</t>
  </si>
  <si>
    <t>1456185994</t>
  </si>
  <si>
    <t>Poznámka k položce:_x000D_
Včetně dodávky - příhradového vazníku z oceli, podélného ztužení, nátěrů</t>
  </si>
  <si>
    <t>"horní pás vazníku" 55,0"m"*13,8"kg/m"</t>
  </si>
  <si>
    <t>"spodní pás vazníku" 53,0"m"*7,97"kg/m"</t>
  </si>
  <si>
    <t>"diagonála vazníku" 57,3"m"*6,72"kg/m"</t>
  </si>
  <si>
    <t>"ztužení" 84"m"*4,32"kg/m"</t>
  </si>
  <si>
    <t>"prořez, spojovací materiál 15%" 234,97+79,47"kg"</t>
  </si>
  <si>
    <t>291</t>
  </si>
  <si>
    <t>R76799sp1</t>
  </si>
  <si>
    <t>Montáž ostatních atypických zámečnických konstrukcí, spojovací materiál</t>
  </si>
  <si>
    <t>1586905277</t>
  </si>
  <si>
    <t>"plech P6" 25,5</t>
  </si>
  <si>
    <t>"plech P10" 99,0</t>
  </si>
  <si>
    <t>"plech P12" 42,4</t>
  </si>
  <si>
    <t>292</t>
  </si>
  <si>
    <t>13611228sp1</t>
  </si>
  <si>
    <t>plech ocelový hladký jakost S235JR tl 10mm tabule</t>
  </si>
  <si>
    <t>-1408960893</t>
  </si>
  <si>
    <t>33</t>
  </si>
  <si>
    <t>94542R1110</t>
  </si>
  <si>
    <t>Hydraulická zvedací plošina na automobilovém podvozku výška zdvihu do 18 m včetně obsluhy</t>
  </si>
  <si>
    <t>hod</t>
  </si>
  <si>
    <t>518193757</t>
  </si>
  <si>
    <t>Hydraulická zvedací plošina včetně obsluhy instalovaná na automobilovém podvozku, výšky zdvihu do 18 m</t>
  </si>
  <si>
    <t>https://podminky.urs.cz/item/CS_URS_2024_02/94542R1110</t>
  </si>
  <si>
    <t>61</t>
  </si>
  <si>
    <t>76721R1312</t>
  </si>
  <si>
    <t>D+M vnitřního schodiště, ocelové stupně, zábradlí deskové, nátěr.</t>
  </si>
  <si>
    <t>477848389</t>
  </si>
  <si>
    <t>D+M vnitřního schodiště, ocelové stupně, zábradlí deskové, nátěr.Dle PD</t>
  </si>
  <si>
    <t>Poznámka k položce:_x000D_
Schodiště dle PD, včetně povrchové úpravy</t>
  </si>
  <si>
    <t>62</t>
  </si>
  <si>
    <t>76722R0220</t>
  </si>
  <si>
    <t>D+M zábradlí deskového, ocelového, po celé délce odpočinkového patra. Nátěr, viz PD.</t>
  </si>
  <si>
    <t>-104735426</t>
  </si>
  <si>
    <t>215</t>
  </si>
  <si>
    <t>76716R2113</t>
  </si>
  <si>
    <t>D+M skleněné zábradlí u relaxačního patra před okna z exteriéru, dle PD</t>
  </si>
  <si>
    <t>-1598155608</t>
  </si>
  <si>
    <t>D+M skleněné zábradlí u relaxačního patra před okna, dle PD.</t>
  </si>
  <si>
    <t>55</t>
  </si>
  <si>
    <t>R6799rel1</t>
  </si>
  <si>
    <t>Montáž atypických zámečnických konstrukcí hmotnosti přes 50 do 100 kg</t>
  </si>
  <si>
    <t>2029028760</t>
  </si>
  <si>
    <t>Montáž ostatních atypických zámečnických konstrukcí, ocelové k-ce "Relaxačního patra"</t>
  </si>
  <si>
    <t>Poznámka k položce:_x000D_
Relaxační patro dle PD, výroba a dodávka, montáž, spojovací materiál, nátěr.</t>
  </si>
  <si>
    <t>"sloupek vestavby HEB120" 22,5"m"*26,7"kg/m"</t>
  </si>
  <si>
    <t>"nosník vestavby IPE140" 15,4"m"*12,9"kg/m"</t>
  </si>
  <si>
    <t xml:space="preserve">"pásek 50/50/3" 4,7"m"*4,2"kg/m" </t>
  </si>
  <si>
    <t>"prořez. spojovací materiál 15%" (838,89/100)*15</t>
  </si>
  <si>
    <t>56</t>
  </si>
  <si>
    <t>13010974</t>
  </si>
  <si>
    <t>ocel profilová jakost S235JR (11 375) průřez HEB 140</t>
  </si>
  <si>
    <t>-976822866</t>
  </si>
  <si>
    <t>59</t>
  </si>
  <si>
    <t>13010746</t>
  </si>
  <si>
    <t>ocel profilová jakost S235JR (11 375) průřez IPE 140</t>
  </si>
  <si>
    <t>-1954140861</t>
  </si>
  <si>
    <t>58</t>
  </si>
  <si>
    <t>13611228</t>
  </si>
  <si>
    <t>1979415301</t>
  </si>
  <si>
    <t>206</t>
  </si>
  <si>
    <t>767832101</t>
  </si>
  <si>
    <t>Montáž venkovních požárních žebříků do zdiva se suchovodem</t>
  </si>
  <si>
    <t>-344590574</t>
  </si>
  <si>
    <t>https://podminky.urs.cz/item/CS_URS_2024_02/767832101</t>
  </si>
  <si>
    <t>6,447-3,380</t>
  </si>
  <si>
    <t>207</t>
  </si>
  <si>
    <t>44983001</t>
  </si>
  <si>
    <t>žebřík venkovní se suchovodem v provedení žárový Zn</t>
  </si>
  <si>
    <t>-2097406966</t>
  </si>
  <si>
    <t>3,067*1,2 "Přepočtené koeficientem množství</t>
  </si>
  <si>
    <t>235</t>
  </si>
  <si>
    <t>767893116</t>
  </si>
  <si>
    <t>Montáž stříšek nad vstupy kotvených pomocí závěsů rovných, výplň skleněná hmot š přes 1,50 do 2,00 m</t>
  </si>
  <si>
    <t>1940998127</t>
  </si>
  <si>
    <t>Montáž stříšek nad venkovními vstupy z kovových profilů kotvených k nosné konstrukci pomocí závěsů, výplň ze skla rovná, šířky přes 1,50 do 2,00 m</t>
  </si>
  <si>
    <t>https://podminky.urs.cz/item/CS_URS_2024_02/767893116</t>
  </si>
  <si>
    <t>"stříška nad chode, SZ pohled" 1</t>
  </si>
  <si>
    <t>236</t>
  </si>
  <si>
    <t>28315017</t>
  </si>
  <si>
    <t>stříška vchodová rovná, kotvená pomocí konzol s integrovaným okapem, hliníkový rám, výplň akrylové sklo 1600x900mm</t>
  </si>
  <si>
    <t>-898757741</t>
  </si>
  <si>
    <t>204</t>
  </si>
  <si>
    <t>767620213</t>
  </si>
  <si>
    <t>Montáž oken kovových s izolačními dvojskly pevných do panelů nebo ocelové konstrukce plochy přes 1,5 do 2,5 m2</t>
  </si>
  <si>
    <t>-920564109</t>
  </si>
  <si>
    <t>Montáž oken s izolačními skly z hliníkových nebo ocelových profilů na polyuretanovou pěnu s dvojskly pevných do celostěnových panelů nebo ocelové konstrukce, plochy přes 1,5 do 2,5 m2</t>
  </si>
  <si>
    <t>https://podminky.urs.cz/item/CS_URS_2024_02/767620213</t>
  </si>
  <si>
    <t>"I.N.P." 3*1,2*1,8</t>
  </si>
  <si>
    <t>"II.N.P." 8*1,2*1,8</t>
  </si>
  <si>
    <t>205</t>
  </si>
  <si>
    <t>55341004</t>
  </si>
  <si>
    <t>okno Al s fixním zasklením dvojsklo přes plochu 1m2 v 1,5-2,5m</t>
  </si>
  <si>
    <t>1885232976</t>
  </si>
  <si>
    <t>Poznámka k položce:_x000D_
Historizující okna s členěním dle stávajících oken. Hliníková s tepelizol. dvojskly. Okna opatřena bezpečnostním sklem, viz TZ. Barva rámu oken, kovářská čerň.</t>
  </si>
  <si>
    <t>217</t>
  </si>
  <si>
    <t>767640111</t>
  </si>
  <si>
    <t>Montáž dveří ocelových nebo hliníkových vchodových jednokřídlových bez nadsvětlíku</t>
  </si>
  <si>
    <t>39660778</t>
  </si>
  <si>
    <t>https://podminky.urs.cz/item/CS_URS_2024_02/767640111</t>
  </si>
  <si>
    <t>218</t>
  </si>
  <si>
    <t>55341330</t>
  </si>
  <si>
    <t>dveře jednokřídlé Al plné max rozměru otvoru 2,42m2 bezpečnostní třídy RC2</t>
  </si>
  <si>
    <t>186193512</t>
  </si>
  <si>
    <t>Poznámka k položce:_x000D_
Jednokřídlé dveře zateplené, rámy kovové s přerušenými tepelnými mosty. Celková hodnota součiniteleprostupu tepla (včetně rámu) 1,2W/m2*K. Barva kovářská čerň. Specifikace viz PD.</t>
  </si>
  <si>
    <t>"vstup technické zázemí" 1,12*2,55</t>
  </si>
  <si>
    <t>219</t>
  </si>
  <si>
    <t>767640112</t>
  </si>
  <si>
    <t>Montáž dveří ocelových nebo hliníkových vchodových jednokřídlových s nadsvětlíkem</t>
  </si>
  <si>
    <t>-1980143301</t>
  </si>
  <si>
    <t>https://podminky.urs.cz/item/CS_URS_2024_02/767640112</t>
  </si>
  <si>
    <t>220</t>
  </si>
  <si>
    <t>55341336</t>
  </si>
  <si>
    <t>dveře jednokřídlé Al plné s nadsvětlíkem max rozměru otvoru 3,3m2 bezpečnostní třídy RC2</t>
  </si>
  <si>
    <t>378641761</t>
  </si>
  <si>
    <t>Poznámka k položce:_x000D_
Jednokřídlé dveře zateplené s nadsvětlíkem, rámy kovové s přerušenými tepelnými mosty. Celková hodnota součiniteleprostupu tepla (včetně rámu) 1,2W/m2*K. Barva kovářská čerň.Specifikace viz PD.</t>
  </si>
  <si>
    <t>"vstupz JV, do učebny" 1,12*2,09</t>
  </si>
  <si>
    <t>221</t>
  </si>
  <si>
    <t>767640222</t>
  </si>
  <si>
    <t>Montáž dveří ocelových nebo hliníkových vchodových dvoukřídlových s nadsvětlíkem</t>
  </si>
  <si>
    <t>515702026</t>
  </si>
  <si>
    <t>Montáž dveří ocelových nebo hliníkových vchodových dvoukřídlové s nadsvětlíkem</t>
  </si>
  <si>
    <t>https://podminky.urs.cz/item/CS_URS_2024_02/767640222</t>
  </si>
  <si>
    <t>222</t>
  </si>
  <si>
    <t>55341333</t>
  </si>
  <si>
    <t>dveře dvoukřídlé Al plné max rozměru otvoru 4,84m2 bezpečnostní třídy RC2</t>
  </si>
  <si>
    <t>557911482</t>
  </si>
  <si>
    <t>Poznámka k položce:_x000D_
Dvoukřídlé dveře zateplené s nadsvětlíkem, rámy kovové s přerušenými tepelnými mosty. Celková hodnota součiniteleprostupu tepla (včetně rámu) 1,2W/m2*K. Barva kovářská čerň.Specifikace viz PD.</t>
  </si>
  <si>
    <t>"vstup SZ, do učebny" 1,2*2,1</t>
  </si>
  <si>
    <t>10</t>
  </si>
  <si>
    <t>767661811</t>
  </si>
  <si>
    <t>Demontáž mříží pevných nebo otevíravých</t>
  </si>
  <si>
    <t>304145758</t>
  </si>
  <si>
    <t>https://podminky.urs.cz/item/CS_URS_2024_02/767661811</t>
  </si>
  <si>
    <t>1,2*1,8*3</t>
  </si>
  <si>
    <t>18</t>
  </si>
  <si>
    <t>767810811</t>
  </si>
  <si>
    <t>Demontáž mřížek větracích ocelových čtyřhranných nebo kruhových</t>
  </si>
  <si>
    <t>2122069785</t>
  </si>
  <si>
    <t>Demontáž větracích mřížek ocelových čtyřhranných neho kruhových</t>
  </si>
  <si>
    <t>https://podminky.urs.cz/item/CS_URS_2024_02/767810811</t>
  </si>
  <si>
    <t>"JV fasáda II.N.P." 1</t>
  </si>
  <si>
    <t>41</t>
  </si>
  <si>
    <t>767996702</t>
  </si>
  <si>
    <t>Demontáž atypických zámečnických konstrukcí řezáním hm jednotlivých dílů přes 50 do 100 kg</t>
  </si>
  <si>
    <t>173092596</t>
  </si>
  <si>
    <t>Demontáž ostatních zámečnických konstrukcí řezáním o hmotnosti jednotlivých dílů přes 50 do 100 kg</t>
  </si>
  <si>
    <t>https://podminky.urs.cz/item/CS_URS_2024_02/767996702</t>
  </si>
  <si>
    <t>"ocelové k-ce nesoucí stávající rozvody" 2*98</t>
  </si>
  <si>
    <t>76373R2812</t>
  </si>
  <si>
    <t>Demontáž dřevostaveb střešní konstrukce z příhradových vazníků konstrukční délky přes 9 do 12,5 m</t>
  </si>
  <si>
    <t>-195319293</t>
  </si>
  <si>
    <t>Demontáž střešní konstrukce vazníků příhradových, konstrukční délky přes 9,0 do 12,5 m</t>
  </si>
  <si>
    <t>https://podminky.urs.cz/item/CS_URS_2024_02/76373R2812</t>
  </si>
  <si>
    <t>Poznámka k položce:_x000D_
"ocelové příhradové vazníky"</t>
  </si>
  <si>
    <t>11,865*5"ks"</t>
  </si>
  <si>
    <t>293</t>
  </si>
  <si>
    <t>998767202</t>
  </si>
  <si>
    <t>Přesun hmot procentní pro zámečnické konstrukce v objektech v přes 6 do 12 m</t>
  </si>
  <si>
    <t>%</t>
  </si>
  <si>
    <t>-632395790</t>
  </si>
  <si>
    <t>Přesun hmot pro zámečnické konstrukce stanovený procentní sazbou (%) z ceny vodorovná dopravní vzdálenost do 50 m základní v objektech výšky přes 6 do 12 m</t>
  </si>
  <si>
    <t>https://podminky.urs.cz/item/CS_URS_2024_02/998767202</t>
  </si>
  <si>
    <t>775</t>
  </si>
  <si>
    <t>Podlahy skládané</t>
  </si>
  <si>
    <t>124</t>
  </si>
  <si>
    <t>775591191</t>
  </si>
  <si>
    <t>Montáž podložky vyrovnávací a tlumící pro plovoucí podlahy</t>
  </si>
  <si>
    <t>-1898002256</t>
  </si>
  <si>
    <t>Ostatní prvky pro plovoucí podlahy montáž podložky vyrovnávací a tlumící</t>
  </si>
  <si>
    <t>https://podminky.urs.cz/item/CS_URS_2024_02/775591191</t>
  </si>
  <si>
    <t>Poznámka k položce:_x000D_
P04 - Podlaha - relaxační patro - kročejová izolace</t>
  </si>
  <si>
    <t>"relaxační patro, kročejová izolace" (4,049+2,815+3,288)*4,19</t>
  </si>
  <si>
    <t>"relaxační patro kročejová izolace" 2,815*0,84</t>
  </si>
  <si>
    <t>125</t>
  </si>
  <si>
    <t>61155350</t>
  </si>
  <si>
    <t>podložka izolační z pěnového PE 2mm</t>
  </si>
  <si>
    <t>703766458</t>
  </si>
  <si>
    <t>44,902</t>
  </si>
  <si>
    <t>44,902*1,15 'Přepočtené koeficientem množství</t>
  </si>
  <si>
    <t>309</t>
  </si>
  <si>
    <t>998775101</t>
  </si>
  <si>
    <t>Přesun hmot tonážní pro podlahy skládané v objektech v do 6 m</t>
  </si>
  <si>
    <t>-1230888932</t>
  </si>
  <si>
    <t>Přesun hmot pro podlahy skládané stanovený z hmotnosti přesunovaného materiálu vodorovná dopravní vzdálenost do 50 m základní v objektech výšky do 6 m</t>
  </si>
  <si>
    <t>https://podminky.urs.cz/item/CS_URS_2024_02/998775101</t>
  </si>
  <si>
    <t>776</t>
  </si>
  <si>
    <t>Podlahy povlakové</t>
  </si>
  <si>
    <t>313</t>
  </si>
  <si>
    <t>R-77614</t>
  </si>
  <si>
    <t>Příprava podkladu povlakových podlah broušení a tmelení spojů OSB desek</t>
  </si>
  <si>
    <t>vlastní</t>
  </si>
  <si>
    <t>-1124905941</t>
  </si>
  <si>
    <t>115</t>
  </si>
  <si>
    <t>776111311</t>
  </si>
  <si>
    <t>Vysátí podkladu povlakových podlah</t>
  </si>
  <si>
    <t>-113495329</t>
  </si>
  <si>
    <t>Příprava podkladu povlakových podlah a stěn vysátí podlah</t>
  </si>
  <si>
    <t>https://podminky.urs.cz/item/CS_URS_2024_02/776111311</t>
  </si>
  <si>
    <t>116</t>
  </si>
  <si>
    <t>776121112</t>
  </si>
  <si>
    <t>Vodou ředitelná penetrace savého podkladu povlakových podlah</t>
  </si>
  <si>
    <t>683740559</t>
  </si>
  <si>
    <t>Příprava podkladu povlakových podlah a stěn penetrace vodou ředitelná podlah</t>
  </si>
  <si>
    <t>https://podminky.urs.cz/item/CS_URS_2024_02/776121112</t>
  </si>
  <si>
    <t>117</t>
  </si>
  <si>
    <t>776221111</t>
  </si>
  <si>
    <t>Lepení pásů z PVC standardním lepidlem</t>
  </si>
  <si>
    <t>-512162430</t>
  </si>
  <si>
    <t>Montáž podlahovin z PVC lepením standardním lepidlem z pásů</t>
  </si>
  <si>
    <t>https://podminky.urs.cz/item/CS_URS_2024_02/776221111</t>
  </si>
  <si>
    <t>118</t>
  </si>
  <si>
    <t>28412245</t>
  </si>
  <si>
    <t>krytina podlahová heterogenní š 1,5m tl 2mm</t>
  </si>
  <si>
    <t>1262061222</t>
  </si>
  <si>
    <t>44,902*1,1 'Přepočtené koeficientem množství</t>
  </si>
  <si>
    <t>119</t>
  </si>
  <si>
    <t>776223111</t>
  </si>
  <si>
    <t>Spoj povlakových podlahovin z PVC svařováním za tepla</t>
  </si>
  <si>
    <t>-1139529151</t>
  </si>
  <si>
    <t>Montáž podlahovin z PVC spoj podlah svařováním za tepla (včetně frézování)</t>
  </si>
  <si>
    <t>https://podminky.urs.cz/item/CS_URS_2024_02/776223111</t>
  </si>
  <si>
    <t>4,19+4,19+5,006+5,006+4,049+4,049</t>
  </si>
  <si>
    <t>120</t>
  </si>
  <si>
    <t>776411111</t>
  </si>
  <si>
    <t>Montáž obvodových soklíků výšky do 80 mm</t>
  </si>
  <si>
    <t>1623353687</t>
  </si>
  <si>
    <t>Montáž soklíků lepením obvodových, výšky do 80 mm</t>
  </si>
  <si>
    <t>https://podminky.urs.cz/item/CS_URS_2024_02/776411111</t>
  </si>
  <si>
    <t>4,19+11,073+4,172</t>
  </si>
  <si>
    <t>121</t>
  </si>
  <si>
    <t>28411008</t>
  </si>
  <si>
    <t>lišta soklová PVC 16x60mm</t>
  </si>
  <si>
    <t>590538909</t>
  </si>
  <si>
    <t>19,435*1,02 "Přepočtené koeficientem množství</t>
  </si>
  <si>
    <t>122</t>
  </si>
  <si>
    <t>776991121</t>
  </si>
  <si>
    <t>Základní čištění nově položených podlahovin vysátím a setřením vlhkým mopem</t>
  </si>
  <si>
    <t>313404322</t>
  </si>
  <si>
    <t>Ostatní práce údržba nových podlahovin po pokládce čištění základní</t>
  </si>
  <si>
    <t>https://podminky.urs.cz/item/CS_URS_2024_02/776991121</t>
  </si>
  <si>
    <t>282</t>
  </si>
  <si>
    <t>998776102</t>
  </si>
  <si>
    <t>Přesun hmot tonážní pro podlahy povlakové v objektech v přes 6 do 12 m</t>
  </si>
  <si>
    <t>1108561378</t>
  </si>
  <si>
    <t>Přesun hmot pro podlahy povlakové stanovený z hmotnosti přesunovaného materiálu vodorovná dopravní vzdálenost do 50 m základní v objektech výšky přes 6 do 12 m</t>
  </si>
  <si>
    <t>https://podminky.urs.cz/item/CS_URS_2024_02/998776102</t>
  </si>
  <si>
    <t>781</t>
  </si>
  <si>
    <t>Dokončovací práce - obklady</t>
  </si>
  <si>
    <t>192</t>
  </si>
  <si>
    <t>781151031</t>
  </si>
  <si>
    <t>Celoplošné vyrovnání podkladu stěrkou tl 3 mm</t>
  </si>
  <si>
    <t>368042847</t>
  </si>
  <si>
    <t>Příprava podkladu před provedením obkladu celoplošné vyrovnání podkladu stěrkou, tloušťky 3 mm</t>
  </si>
  <si>
    <t>https://podminky.urs.cz/item/CS_URS_2024_02/781151031</t>
  </si>
  <si>
    <t>"sokl" ((11,834+0,769+0,769)*0,7)*2</t>
  </si>
  <si>
    <t>193</t>
  </si>
  <si>
    <t>781734111</t>
  </si>
  <si>
    <t>Montáž obkladů vnějších z obkladaček nebo obkladových pásků cihelných do 50 ks/m2 lepené flexibilním lepidlem</t>
  </si>
  <si>
    <t>-1820436448</t>
  </si>
  <si>
    <t>Montáž obkladů vnějších stěn z obkladaček nebo obkladových pásků cihelných lepených flexibilním lepidlem do 50 ks/m2</t>
  </si>
  <si>
    <t>https://podminky.urs.cz/item/CS_URS_2024_02/781734111</t>
  </si>
  <si>
    <t>Poznámka k položce:_x000D_
cihelné obkladové pásky, povrch matný, odstín šedý</t>
  </si>
  <si>
    <t>194</t>
  </si>
  <si>
    <t>59623112</t>
  </si>
  <si>
    <t>pásek obkladový cihlový hladký 280x65x14mm červený</t>
  </si>
  <si>
    <t>-1907712808</t>
  </si>
  <si>
    <t>18,721*52,8 "Přepočtené koeficientem množství</t>
  </si>
  <si>
    <t>283</t>
  </si>
  <si>
    <t>998781102</t>
  </si>
  <si>
    <t>Přesun hmot tonážní pro obklady keramické v objektech v přes 6 do 12 m</t>
  </si>
  <si>
    <t>-975790796</t>
  </si>
  <si>
    <t>Přesun hmot pro obklady keramické stanovený z hmotnosti přesunovaného materiálu vodorovná dopravní vzdálenost do 50 m základní v objektech výšky přes 6 do 12 m</t>
  </si>
  <si>
    <t>https://podminky.urs.cz/item/CS_URS_2024_02/998781102</t>
  </si>
  <si>
    <t>783</t>
  </si>
  <si>
    <t>Dokončovací práce - nátěry</t>
  </si>
  <si>
    <t>214</t>
  </si>
  <si>
    <t>783827141</t>
  </si>
  <si>
    <t>Krycí jednonásobný akrylátový nátěr omítek stupně členitosti 3</t>
  </si>
  <si>
    <t>-666847920</t>
  </si>
  <si>
    <t>Krycí (ochranný ) nátěr omítek jednonásobný hladkých omítek hladkých, zrnitých tenkovrstvých nebo štukových stupně členitosti 3 akrylátový</t>
  </si>
  <si>
    <t>https://podminky.urs.cz/item/CS_URS_2024_02/783827141</t>
  </si>
  <si>
    <t>Poznámka k položce:_x000D_
omyvatelný nátěr</t>
  </si>
  <si>
    <t>198</t>
  </si>
  <si>
    <t>783RZ</t>
  </si>
  <si>
    <t>Nátěr zámečnických konstrukcí, zárubní vnitřních</t>
  </si>
  <si>
    <t>-593030383</t>
  </si>
  <si>
    <t>66</t>
  </si>
  <si>
    <t>783301311</t>
  </si>
  <si>
    <t>Odmaštění zámečnických konstrukcí vodou ředitelným odmašťovačem</t>
  </si>
  <si>
    <t>1618365692</t>
  </si>
  <si>
    <t>Příprava podkladu zámečnických konstrukcí před provedením nátěru odmaštění odmašťovačem vodou ředitelným</t>
  </si>
  <si>
    <t>https://podminky.urs.cz/item/CS_URS_2024_02/783301311</t>
  </si>
  <si>
    <t>"HEB 140"8*3,0*(0,14+0,14+0,14+0,14)</t>
  </si>
  <si>
    <t>"plech" 8*0,2*0,2</t>
  </si>
  <si>
    <t>"IPE 140" 8*3,0*(0,073+0,14+0,073+0,14)</t>
  </si>
  <si>
    <t>67</t>
  </si>
  <si>
    <t>783314201</t>
  </si>
  <si>
    <t>Základní antikorozní jednonásobný syntetický standardní nátěr zámečnických konstrukcí</t>
  </si>
  <si>
    <t>-381856981</t>
  </si>
  <si>
    <t>Základní antikorozní nátěr zámečnických konstrukcí jednonásobný syntetický standardní</t>
  </si>
  <si>
    <t>https://podminky.urs.cz/item/CS_URS_2024_02/783314201</t>
  </si>
  <si>
    <t>92</t>
  </si>
  <si>
    <t>783901451</t>
  </si>
  <si>
    <t>Zametení betonových podlah před provedením nátěru</t>
  </si>
  <si>
    <t>988603271</t>
  </si>
  <si>
    <t>Příprava podkladu betonových podlah před provedením nátěru zametením</t>
  </si>
  <si>
    <t>https://podminky.urs.cz/item/CS_URS_2024_02/783901451</t>
  </si>
  <si>
    <t>93</t>
  </si>
  <si>
    <t>783901453</t>
  </si>
  <si>
    <t>Vysátí betonových podlah před provedením nátěru</t>
  </si>
  <si>
    <t>1582932957</t>
  </si>
  <si>
    <t>Příprava podkladu betonových podlah před provedením nátěru vysátím</t>
  </si>
  <si>
    <t>https://podminky.urs.cz/item/CS_URS_2024_02/783901453</t>
  </si>
  <si>
    <t>94</t>
  </si>
  <si>
    <t>783933151</t>
  </si>
  <si>
    <t>Penetrační epoxidový nátěr hladkých betonových podlah</t>
  </si>
  <si>
    <t>-1751509926</t>
  </si>
  <si>
    <t>Penetrační nátěr betonových podlah hladkých (z pohledového nebo gletovaného betonu, stěrky apod.) epoxidový</t>
  </si>
  <si>
    <t>https://podminky.urs.cz/item/CS_URS_2024_02/783933151</t>
  </si>
  <si>
    <t>95</t>
  </si>
  <si>
    <t>783937163</t>
  </si>
  <si>
    <t>Krycí dvojnásobný epoxidový rozpouštědlový nátěr betonové podlahy</t>
  </si>
  <si>
    <t>1143403414</t>
  </si>
  <si>
    <t>Krycí (uzavírací) nátěr betonových podlah dvojnásobný epoxidový rozpouštědlový</t>
  </si>
  <si>
    <t>https://podminky.urs.cz/item/CS_URS_2024_02/783937163</t>
  </si>
  <si>
    <t>784</t>
  </si>
  <si>
    <t>Dokončovací práce - malby a tapety</t>
  </si>
  <si>
    <t>179</t>
  </si>
  <si>
    <t>784111001</t>
  </si>
  <si>
    <t>Oprášení (ometení ) podkladu v místnostech v do 3,80 m</t>
  </si>
  <si>
    <t>-1798907859</t>
  </si>
  <si>
    <t>Oprášení (ometení) podkladu v místnostech výšky do 3,80 m</t>
  </si>
  <si>
    <t>https://podminky.urs.cz/item/CS_URS_2024_02/784111001</t>
  </si>
  <si>
    <t>"SDK příčka"(4,251+2,4+0,205+3,3+0,83+0,83)*3,0*2</t>
  </si>
  <si>
    <t>"technické zázemí" 35,47</t>
  </si>
  <si>
    <t>180</t>
  </si>
  <si>
    <t>784181105</t>
  </si>
  <si>
    <t>Základní akrylátová jednonásobná bezbarvá penetrace podkladu v místnostech v přes 5,00 m</t>
  </si>
  <si>
    <t>538281767</t>
  </si>
  <si>
    <t>Penetrace podkladu jednonásobná základní akrylátová bezbarvá v místnostech výšky přes 5,00 m</t>
  </si>
  <si>
    <t>https://podminky.urs.cz/item/CS_URS_2024_02/784181105</t>
  </si>
  <si>
    <t>181</t>
  </si>
  <si>
    <t>784211105</t>
  </si>
  <si>
    <t>Dvojnásobné bílé malby ze směsí za mokra výborně oděruvzdorných v místnostech v přes 5,00 m</t>
  </si>
  <si>
    <t>41453506</t>
  </si>
  <si>
    <t>Malby z malířských směsí oděruvzdorných za mokra dvojnásobné, bílé za mokra oděruvzdorné výborně v místnostech výšky přes 5,00 m</t>
  </si>
  <si>
    <t>https://podminky.urs.cz/item/CS_URS_2024_02/784211105</t>
  </si>
  <si>
    <t>Poznámka k položce:_x000D_
RAL 9003</t>
  </si>
  <si>
    <t>786</t>
  </si>
  <si>
    <t>Dokončovací práce - čalounické úpravy</t>
  </si>
  <si>
    <t>208</t>
  </si>
  <si>
    <t>786623021</t>
  </si>
  <si>
    <t>Montáž fasádní žaluzie před okenní nebo dveřní otvor ovládané motorem pl do 4 m2</t>
  </si>
  <si>
    <t>-423589263</t>
  </si>
  <si>
    <t>Montáž fasádních žaluzií před okenní nebo dveřní otvor ovládaných motorem, včetně krycího plechu a vodících profilů, plochy do 4 m2</t>
  </si>
  <si>
    <t>https://podminky.urs.cz/item/CS_URS_2024_02/786623021</t>
  </si>
  <si>
    <t>"I.N.P." 3</t>
  </si>
  <si>
    <t>"II.N.P." 8</t>
  </si>
  <si>
    <t>209</t>
  </si>
  <si>
    <t>55342546</t>
  </si>
  <si>
    <t>žaluzie Z-90 fasádní ovládaná základním motorem příslušenství plochy do 2,5m2</t>
  </si>
  <si>
    <t>-1959260721</t>
  </si>
  <si>
    <t>23,76*1,1 "Přepočtené koeficientem množství</t>
  </si>
  <si>
    <t>210</t>
  </si>
  <si>
    <t>786623039</t>
  </si>
  <si>
    <t>Montáž žaluziové schránky venkovní žaluzie osazené do okenního nebo dveřního otvoru dl do 1300 mm</t>
  </si>
  <si>
    <t>1144819190</t>
  </si>
  <si>
    <t>Montáž venkovních žaluzií do okenního nebo dveřního otvoru žaluziové schránky, délky do 1300 mm</t>
  </si>
  <si>
    <t>https://podminky.urs.cz/item/CS_URS_2024_02/786623039</t>
  </si>
  <si>
    <t>211</t>
  </si>
  <si>
    <t>28376718</t>
  </si>
  <si>
    <t>kryt podomítkový PUR s izolací XPS 30 mm včetně kotvení pro žaluzii plochy do 3,0m2 š do 1,0m</t>
  </si>
  <si>
    <t>1547271976</t>
  </si>
  <si>
    <t>284</t>
  </si>
  <si>
    <t>998786102</t>
  </si>
  <si>
    <t>Přesun hmot tonážní pro stínění a čalounické úpravy v objektech v přes 6 do 12 m</t>
  </si>
  <si>
    <t>-1455777724</t>
  </si>
  <si>
    <t>Přesun hmot pro stínění a čalounické úpravy stanovený z hmotnosti přesunovaného materiálu vodorovná dopravní vzdálenost do 50 m základní v objektech výšky (hloubky) přes 6 do 12 m</t>
  </si>
  <si>
    <t>https://podminky.urs.cz/item/CS_URS_2024_02/998786102</t>
  </si>
  <si>
    <t>Vedlejší rozpočtové náklady</t>
  </si>
  <si>
    <t>VRN1</t>
  </si>
  <si>
    <t>Průzkumné, geodetické a projektové práce</t>
  </si>
  <si>
    <t>307</t>
  </si>
  <si>
    <t>013244000</t>
  </si>
  <si>
    <t>Dokumentace pro provádění stavby</t>
  </si>
  <si>
    <t>kpl</t>
  </si>
  <si>
    <t>1024</t>
  </si>
  <si>
    <t>1277360976</t>
  </si>
  <si>
    <t>https://podminky.urs.cz/item/CS_URS_2024_02/013244000</t>
  </si>
  <si>
    <t>Poznámka k položce:_x000D_
zámečnické konstrukce</t>
  </si>
  <si>
    <t>VRN9</t>
  </si>
  <si>
    <t>Ostatní náklady</t>
  </si>
  <si>
    <t>42</t>
  </si>
  <si>
    <t>094103000</t>
  </si>
  <si>
    <t>Náklady na plánované vyklizení objektu</t>
  </si>
  <si>
    <t>-1871114009</t>
  </si>
  <si>
    <t>Náklady na plánované vyklizení objektu. Kompletní vyklizení prostoru před zahájením prací.</t>
  </si>
  <si>
    <t>https://podminky.urs.cz/item/CS_URS_2023_02/094103000</t>
  </si>
  <si>
    <t>SO 02 - Zázemí venkovní učebny</t>
  </si>
  <si>
    <t xml:space="preserve">    726 - Zdravotechnika - předstěnové instalace</t>
  </si>
  <si>
    <t xml:space="preserve">    771 - Podlahy z dlaždic</t>
  </si>
  <si>
    <t>384</t>
  </si>
  <si>
    <t>1999728972</t>
  </si>
  <si>
    <t>"zázemí učebny" 30,93*0,05</t>
  </si>
  <si>
    <t>"chodba, WC" 6,149*3,522*0,05</t>
  </si>
  <si>
    <t>356</t>
  </si>
  <si>
    <t>776654822</t>
  </si>
  <si>
    <t>"zázemí učebny" 30,93*0,15</t>
  </si>
  <si>
    <t>"chodba, WC" 6,149*3,522*0,15</t>
  </si>
  <si>
    <t>357</t>
  </si>
  <si>
    <t>-656409210</t>
  </si>
  <si>
    <t>7,889*0,0159</t>
  </si>
  <si>
    <t>358</t>
  </si>
  <si>
    <t>-2041652078</t>
  </si>
  <si>
    <t>7,889*0,0565</t>
  </si>
  <si>
    <t>359</t>
  </si>
  <si>
    <t>1284511259</t>
  </si>
  <si>
    <t>"zázemí učebny" 30,93*2</t>
  </si>
  <si>
    <t>"chodbe, WC" 6,149*3,522*2</t>
  </si>
  <si>
    <t>360</t>
  </si>
  <si>
    <t>2006713119</t>
  </si>
  <si>
    <t>50</t>
  </si>
  <si>
    <t>361</t>
  </si>
  <si>
    <t>258332833</t>
  </si>
  <si>
    <t>-1419204215</t>
  </si>
  <si>
    <t>"okno na WC" 0,5*0,7*0,45</t>
  </si>
  <si>
    <t>"parapety oken na WC" 0,8*1,35*0,45*2</t>
  </si>
  <si>
    <t>"parapet do chodby" 1,53*0,9*0,45</t>
  </si>
  <si>
    <t>317234410</t>
  </si>
  <si>
    <t>Vyzdívka mezi nosníky z cihel pálených na MC</t>
  </si>
  <si>
    <t>-1700061484</t>
  </si>
  <si>
    <t>Vyzdívka mezi nosníky cihlami pálenými na maltu cementovou</t>
  </si>
  <si>
    <t>https://podminky.urs.cz/item/CS_URS_2024_02/317234410</t>
  </si>
  <si>
    <t>317944323</t>
  </si>
  <si>
    <t>Válcované nosníky č.14 až 22 dodatečně osazované do připravených otvorů</t>
  </si>
  <si>
    <t>1076260279</t>
  </si>
  <si>
    <t>Válcované nosníky dodatečně osazované do připravených otvorů bez zazdění hlav č. 14 až 22</t>
  </si>
  <si>
    <t>https://podminky.urs.cz/item/CS_URS_2024_02/317944323</t>
  </si>
  <si>
    <t>4,0"ks I140"*2,20"dl"*14,4"kg/m"/1000 "nový otvor pro dveře"</t>
  </si>
  <si>
    <t>317142410</t>
  </si>
  <si>
    <t>Překlad nenosný pórobetonový š 75 mm v do 250 mm na tenkovrstvou maltu dl do 1000 mm</t>
  </si>
  <si>
    <t>-29437227</t>
  </si>
  <si>
    <t>Překlady nenosné z pórobetonu osazené do tenkého maltového lože, výšky do 250 mm, šířky překladu 75 mm, délky překladu do 1000 mm</t>
  </si>
  <si>
    <t>https://podminky.urs.cz/item/CS_URS_2024_02/317142410</t>
  </si>
  <si>
    <t>317142442</t>
  </si>
  <si>
    <t>Překlad nenosný pórobetonový š 150 mm v do 250 mm na tenkovrstvou maltu dl přes 1000 do 1250 mm</t>
  </si>
  <si>
    <t>-1340712996</t>
  </si>
  <si>
    <t>Překlady nenosné z pórobetonu osazené do tenkého maltového lože, výšky do 250 mm, šířky překladu 150 mm, délky překladu přes 1000 do 1250 mm</t>
  </si>
  <si>
    <t>https://podminky.urs.cz/item/CS_URS_2024_02/317142442</t>
  </si>
  <si>
    <t>226</t>
  </si>
  <si>
    <t>342272205</t>
  </si>
  <si>
    <t>Příčka z pórobetonových hladkých tvárnic na tenkovrstvou maltu tl 50 mm</t>
  </si>
  <si>
    <t>-827603677</t>
  </si>
  <si>
    <t>Příčky z pórobetonových tvárnic hladkých na tenké maltové lože objemová hmotnost do 500 kg/m3, tloušťka příčky 50 mm</t>
  </si>
  <si>
    <t>https://podminky.urs.cz/item/CS_URS_2024_02/342272205</t>
  </si>
  <si>
    <t>"WC" (1,4+0,9)*3,25</t>
  </si>
  <si>
    <t>342272245</t>
  </si>
  <si>
    <t>Příčka z pórobetonových hladkých tvárnic na tenkovrstvou maltu tl 150 mm</t>
  </si>
  <si>
    <t>1029654251</t>
  </si>
  <si>
    <t>Příčky z pórobetonových tvárnic hladkých na tenké maltové lože objemová hmotnost do 500 kg/m3, tloušťka příčky 150 mm</t>
  </si>
  <si>
    <t>https://podminky.urs.cz/item/CS_URS_2024_02/342272245</t>
  </si>
  <si>
    <t>"WC dívky/chlapci" (1,842+2,551+0,15+3,304+0,15)*3,25</t>
  </si>
  <si>
    <t>342291111</t>
  </si>
  <si>
    <t>Ukotvení příček montážní polyuretanovou pěnou tl příčky do 100 mm</t>
  </si>
  <si>
    <t>-12896394</t>
  </si>
  <si>
    <t>Ukotvení příček polyuretanovou pěnou, tl. příčky do 100 mm</t>
  </si>
  <si>
    <t>https://podminky.urs.cz/item/CS_URS_2024_02/342291111</t>
  </si>
  <si>
    <t>2*3,2</t>
  </si>
  <si>
    <t>342291112</t>
  </si>
  <si>
    <t>Ukotvení příček montážní polyuretanovou pěnou tl příčky přes 100 mm</t>
  </si>
  <si>
    <t>-651266345</t>
  </si>
  <si>
    <t>Ukotvení příček polyuretanovou pěnou, tl. příčky přes 100 mm</t>
  </si>
  <si>
    <t>https://podminky.urs.cz/item/CS_URS_2024_02/342291112</t>
  </si>
  <si>
    <t>3+3,25</t>
  </si>
  <si>
    <t>346272256</t>
  </si>
  <si>
    <t>Přizdívka z pórobetonových tvárnic tl 150 mm</t>
  </si>
  <si>
    <t>-2058153335</t>
  </si>
  <si>
    <t>Přizdívky z pórobetonových tvárnic objemová hmotnost do 500 kg/m3, na tenké maltové lože, tloušťka přizdívky 150 mm</t>
  </si>
  <si>
    <t>https://podminky.urs.cz/item/CS_URS_2024_02/346272256</t>
  </si>
  <si>
    <t>"instalační předstěna" (0,905+0,05+0,9)*3,25</t>
  </si>
  <si>
    <t>343</t>
  </si>
  <si>
    <t>417321414</t>
  </si>
  <si>
    <t>Ztužující pásy a věnce ze ŽB tř. C 20/25</t>
  </si>
  <si>
    <t>-583731086</t>
  </si>
  <si>
    <t>Ztužující pásy a věnce z betonu železového (bez výztuže) tř. C 20/25</t>
  </si>
  <si>
    <t>https://podminky.urs.cz/item/CS_URS_2024_02/417321414</t>
  </si>
  <si>
    <t>Poznámka k položce:_x000D_
Včetně zatažení věnce do dělící stěny, smykové trny, viz PD.</t>
  </si>
  <si>
    <t>(6,6+9,05+6,6)*0,45*0,25</t>
  </si>
  <si>
    <t>344</t>
  </si>
  <si>
    <t>1946611048</t>
  </si>
  <si>
    <t>"vnitřní strana" (6,155+9,05+6,155)*0,4</t>
  </si>
  <si>
    <t>"vnější strana" (6,6+9,95+6,6)*0,4</t>
  </si>
  <si>
    <t>345</t>
  </si>
  <si>
    <t>1095059820</t>
  </si>
  <si>
    <t>368</t>
  </si>
  <si>
    <t>-1270194124</t>
  </si>
  <si>
    <t>"výztuž věnců viz PD" 0,20376</t>
  </si>
  <si>
    <t>369</t>
  </si>
  <si>
    <t>1767809015</t>
  </si>
  <si>
    <t>612121112</t>
  </si>
  <si>
    <t>Zatření spár stěrkovou hmotou vnitřních stěn z pórobetonových tvárnic</t>
  </si>
  <si>
    <t>1158216659</t>
  </si>
  <si>
    <t>Zatření spár vnitřních povrchů stěrkovou hmotou, ploch z pórobetonových tvárnic stěn</t>
  </si>
  <si>
    <t>https://podminky.urs.cz/item/CS_URS_2024_02/612121112</t>
  </si>
  <si>
    <t>"WC" (1,4+0,9)*3,25*2</t>
  </si>
  <si>
    <t>"WC dívky/chlapci" (1,842+2,551+0,15+3,304+0,15)*3,25*2</t>
  </si>
  <si>
    <t>234</t>
  </si>
  <si>
    <t>612142001</t>
  </si>
  <si>
    <t>Pletivo sklovláknité vnitřních stěn vtlačené do tmelu</t>
  </si>
  <si>
    <t>-1738744334</t>
  </si>
  <si>
    <t>Pletivo vnitřních ploch v ploše nebo pruzích, na plném podkladu sklovláknité vtlačené do tmelu včetně tmelu stěn</t>
  </si>
  <si>
    <t>https://podminky.urs.cz/item/CS_URS_2024_02/612142001</t>
  </si>
  <si>
    <t>1919219446</t>
  </si>
  <si>
    <t>"odpočet obkladů stěn" (1,2+0,9+1,2+0,9)*(-1,2)</t>
  </si>
  <si>
    <t>"odpočet obkladů stěn, WC dívky" (1,842+2,551+1,842+2,551)*(-1,2)</t>
  </si>
  <si>
    <t>"odpočet obkladů stěn, WC chlapci" (1,842+3,304+0,905+1,4+0,9)*(-1,2)</t>
  </si>
  <si>
    <t>-505846209</t>
  </si>
  <si>
    <t>"dílna"(6,149+5,05+6,149+5,05)*"v"5,0</t>
  </si>
  <si>
    <t>"odpočet okenních otvorů" 1,16*1,17+1,2*1,17*(-1)</t>
  </si>
  <si>
    <t>"chodba, zázemí" (3,535+6,149+3,535+6,149)*5,0</t>
  </si>
  <si>
    <t>"odpočet vstupních dveří" 0,98*2,320*(-1)</t>
  </si>
  <si>
    <t>"odpočet oken"2*1,35*1,5*(-1)+(0,7*0,7)</t>
  </si>
  <si>
    <t>-1680159257</t>
  </si>
  <si>
    <t>-1116403001</t>
  </si>
  <si>
    <t>202,949</t>
  </si>
  <si>
    <t>11</t>
  </si>
  <si>
    <t>612321131.1</t>
  </si>
  <si>
    <t>Potažení vnitřních stěn vápenocementovým štukem tloušťky do 3 mm</t>
  </si>
  <si>
    <t>1318770075</t>
  </si>
  <si>
    <t>Potažení vnitřních ploch vápenocementovým štukem tloušťky do 3 mm svislých konstrukcí stěn</t>
  </si>
  <si>
    <t>https://podminky.urs.cz/item/CS_URS_2023_02/612321131.1</t>
  </si>
  <si>
    <t>-875574194</t>
  </si>
  <si>
    <t>"špalety a parapet oken I.N.P." (1,35+1,5+1,35+1,5)*0,3*2</t>
  </si>
  <si>
    <t>"špalety a parapet oken I.N.P." (0,98+1,17+0,98+1,17)*0,3</t>
  </si>
  <si>
    <t>"špalety a parapet oken I.N.P." (1,6+1,17+1,6+1,17)*0,3</t>
  </si>
  <si>
    <t>"špalety a parapet oken I.N.P." (1,2+1,17+1,2+1,17)*0,3</t>
  </si>
  <si>
    <t>"špalety vstupních dveří I.N.P." (1,6+2,55+1,6)*0,3</t>
  </si>
  <si>
    <t>1975884322</t>
  </si>
  <si>
    <t>30,93+9,23+4,7+6,11</t>
  </si>
  <si>
    <t>1794988165</t>
  </si>
  <si>
    <t>"okenní otvory" 2*1,35*0,7+(0,98*1,17)+(1,6*1,17)+(1,2*1,17)</t>
  </si>
  <si>
    <t>"dveřní otvory" 1,6*2,55</t>
  </si>
  <si>
    <t>562337690</t>
  </si>
  <si>
    <t>-399219191</t>
  </si>
  <si>
    <t>27,782+105,367</t>
  </si>
  <si>
    <t>783782003</t>
  </si>
  <si>
    <t>"sokl" (6,605+9,946+6,601)*1,2</t>
  </si>
  <si>
    <t>-1787445280</t>
  </si>
  <si>
    <t>"fasáda"(6,605+9,946+6,601)*5,0</t>
  </si>
  <si>
    <t>"okenní otvory" (2*1,35*0,7+(0,98*1,17)+(1,6*1,17)+(1,2*1,17))*(-1)</t>
  </si>
  <si>
    <t>"dveřní otvory" 1,6*2,55*(-1)</t>
  </si>
  <si>
    <t>-1844222231</t>
  </si>
  <si>
    <t>(6,605+9,946+6,601)*5,0</t>
  </si>
  <si>
    <t>1558383917</t>
  </si>
  <si>
    <t>"sokl"(6,605+9,946+6,601)*1,2</t>
  </si>
  <si>
    <t>-1056639380</t>
  </si>
  <si>
    <t>1836515338</t>
  </si>
  <si>
    <t>105,367*1,105 "Přepočtené koeficientem množství</t>
  </si>
  <si>
    <t>116,431*1,05 'Přepočtené koeficientem množství</t>
  </si>
  <si>
    <t>1585911209</t>
  </si>
  <si>
    <t>23</t>
  </si>
  <si>
    <t>-1375554494</t>
  </si>
  <si>
    <t>230420460</t>
  </si>
  <si>
    <t>-337657985</t>
  </si>
  <si>
    <t>27,782*1,105 "Přepočtené koeficientem množství</t>
  </si>
  <si>
    <t>30,699*1,05 'Přepočtené koeficientem množství</t>
  </si>
  <si>
    <t>-1449600065</t>
  </si>
  <si>
    <t>-282673102</t>
  </si>
  <si>
    <t>10,393*1,1 "Přepočtené koeficientem množství</t>
  </si>
  <si>
    <t>-1672740726</t>
  </si>
  <si>
    <t>6,805+10,346+6,805</t>
  </si>
  <si>
    <t>-412623434</t>
  </si>
  <si>
    <t>23,956*1,05 "Přepočtené koeficientem množství</t>
  </si>
  <si>
    <t>25,154*1,05 'Přepočtené koeficientem množství</t>
  </si>
  <si>
    <t>1298385547</t>
  </si>
  <si>
    <t>"okenní profil" 5*(1,2+1,2+1,8+1,8)</t>
  </si>
  <si>
    <t>"okenní profil, dveřní otvory"( 1,6+2,55+1,6+2,55)</t>
  </si>
  <si>
    <t>"rohové profily" 4*5</t>
  </si>
  <si>
    <t>"začišťovací profil" 38,3</t>
  </si>
  <si>
    <t>328434917</t>
  </si>
  <si>
    <t>19,047619047619*1,05 "Přepočtené koeficientem množství</t>
  </si>
  <si>
    <t>20*1,05 'Přepočtené koeficientem množství</t>
  </si>
  <si>
    <t>-1259772387</t>
  </si>
  <si>
    <t>72,9523809523809*1,05 "Přepočtené koeficientem množství</t>
  </si>
  <si>
    <t>76,6*1,05 'Přepočtené koeficientem množství</t>
  </si>
  <si>
    <t>781331177</t>
  </si>
  <si>
    <t>206660855</t>
  </si>
  <si>
    <t>385</t>
  </si>
  <si>
    <t>-1830694217</t>
  </si>
  <si>
    <t>"WC dívky" 4,70*0,07</t>
  </si>
  <si>
    <t>"WC chlapci" 6,11*0,07</t>
  </si>
  <si>
    <t>"chodba" 9,23*0,07</t>
  </si>
  <si>
    <t>365</t>
  </si>
  <si>
    <t>-823802747</t>
  </si>
  <si>
    <t>364</t>
  </si>
  <si>
    <t>-1888119933</t>
  </si>
  <si>
    <t>386</t>
  </si>
  <si>
    <t>631311127</t>
  </si>
  <si>
    <t>Mazanina tl přes 80 do 120 mm z betonu prostého bez zvýšených nároků na prostředí tř. C 30/37</t>
  </si>
  <si>
    <t>-868819031</t>
  </si>
  <si>
    <t>Mazanina z betonu prostého bez zvýšených nároků na prostředí tl. přes 80 do 120 mm tř. C 30/37</t>
  </si>
  <si>
    <t>https://podminky.urs.cz/item/CS_URS_2024_02/631311127</t>
  </si>
  <si>
    <t>"zázemí učebny" 30,93*0,12</t>
  </si>
  <si>
    <t>387</t>
  </si>
  <si>
    <t>631319173</t>
  </si>
  <si>
    <t>Příplatek k mazanině tl přes 80 do 120 mm za stržení povrchu spodní vrstvy před vložením výztuže</t>
  </si>
  <si>
    <t>1668967799</t>
  </si>
  <si>
    <t>Příplatek k cenám mazanin za stržení povrchu spodní vrstvy mazaniny latí před vložením výztuže nebo pletiva pro tl. obou vrstev mazaniny přes 80 do 120 mm</t>
  </si>
  <si>
    <t>https://podminky.urs.cz/item/CS_URS_2024_02/631319173</t>
  </si>
  <si>
    <t>388</t>
  </si>
  <si>
    <t>631319012</t>
  </si>
  <si>
    <t>Příplatek k mazanině tl přes 80 do 120 mm za přehlazení povrchu</t>
  </si>
  <si>
    <t>1242950676</t>
  </si>
  <si>
    <t>Příplatek k cenám mazanin za úpravu povrchu mazaniny přehlazením, mazanina tl. přes 80 do 120 mm</t>
  </si>
  <si>
    <t>https://podminky.urs.cz/item/CS_URS_2024_02/631319012</t>
  </si>
  <si>
    <t>363</t>
  </si>
  <si>
    <t>1033227636</t>
  </si>
  <si>
    <t>Poznámka k položce:_x000D_
síť KH20 D6 150/150mm_x000D_
síť KH20 D6 100/100mm</t>
  </si>
  <si>
    <t>"P03 D6 100*100mm" 30,93*1,1*0,005</t>
  </si>
  <si>
    <t>"P02 D6 150*150mm" 30,93*1,1*0,005</t>
  </si>
  <si>
    <t>"WC dívky" 4,70*1,1*0,003</t>
  </si>
  <si>
    <t>"WC chlapci" 6,11*1,1*0,003</t>
  </si>
  <si>
    <t>"chodba" 9,23*1,1*0,003</t>
  </si>
  <si>
    <t>336</t>
  </si>
  <si>
    <t>952901111</t>
  </si>
  <si>
    <t>Vyčištění budov bytové a občanské výstavby při výšce podlaží do 4 m</t>
  </si>
  <si>
    <t>189708240</t>
  </si>
  <si>
    <t>Vyčištění budov nebo objektů před předáním do užívání budov bytové nebo občanské výstavby, světlé výšky podlaží do 4 m</t>
  </si>
  <si>
    <t>https://podminky.urs.cz/item/CS_URS_2024_02/952901111</t>
  </si>
  <si>
    <t>-163570959</t>
  </si>
  <si>
    <t>"fasádní" (6,805+10,346+6,805)*6</t>
  </si>
  <si>
    <t>1377837140</t>
  </si>
  <si>
    <t>"fasádní" 143,736*30</t>
  </si>
  <si>
    <t>47</t>
  </si>
  <si>
    <t>994754835</t>
  </si>
  <si>
    <t>"fasádní" 143,736</t>
  </si>
  <si>
    <t>51</t>
  </si>
  <si>
    <t>-1632964170</t>
  </si>
  <si>
    <t>"fasádní" 143,736*0,9</t>
  </si>
  <si>
    <t>272</t>
  </si>
  <si>
    <t>969021112</t>
  </si>
  <si>
    <t>Vybourání vnitřního litinového potrubí do DN 100</t>
  </si>
  <si>
    <t>-1343730836</t>
  </si>
  <si>
    <t>Vybourání vnitřního potrubí včetně vysekání drážky litinového do DN 100</t>
  </si>
  <si>
    <t>https://podminky.urs.cz/item/CS_URS_2024_02/969021112</t>
  </si>
  <si>
    <t>"kanalizace stávající WC" 2,958+6,605</t>
  </si>
  <si>
    <t>"připojovací potrubí, k umyvadlu" 1</t>
  </si>
  <si>
    <t>274</t>
  </si>
  <si>
    <t>969031111</t>
  </si>
  <si>
    <t>Vybourání vnitřního ocelového potrubí do DN 50</t>
  </si>
  <si>
    <t>1372577317</t>
  </si>
  <si>
    <t>Vybourání vnitřního potrubí včetně vysekání drážky ocelového do DN 50</t>
  </si>
  <si>
    <t>https://podminky.urs.cz/item/CS_URS_2024_02/969031111</t>
  </si>
  <si>
    <t>"vodovodní potrubí odhad" 30</t>
  </si>
  <si>
    <t>52</t>
  </si>
  <si>
    <t>-1664429171</t>
  </si>
  <si>
    <t>53</t>
  </si>
  <si>
    <t>86284012</t>
  </si>
  <si>
    <t>54</t>
  </si>
  <si>
    <t>747887623</t>
  </si>
  <si>
    <t>-1251406301</t>
  </si>
  <si>
    <t>57</t>
  </si>
  <si>
    <t>-573394357</t>
  </si>
  <si>
    <t>"zázemí, koupelna" (2,237+2,237+1,2+1,2)*3,2</t>
  </si>
  <si>
    <t>962032231</t>
  </si>
  <si>
    <t>Bourání zdiva z cihel pálených nebo vápenopískových na MV nebo MVC přes 1 m3</t>
  </si>
  <si>
    <t>-2012706518</t>
  </si>
  <si>
    <t>Bourání zdiva nadzákladového z cihel pálených plných nebo lícových nebo vápenopískových, na maltu vápennou nebo vápenocementovou, objemu přes 1 m3</t>
  </si>
  <si>
    <t>https://podminky.urs.cz/item/CS_URS_2024_02/962032231</t>
  </si>
  <si>
    <t>"zázemí/koupelna/chodba" (3,03+1,163+0,98+0,981)*3,2*0,18</t>
  </si>
  <si>
    <t>-1620236869</t>
  </si>
  <si>
    <t>"SV fasáda I.N.P."  0,4*1,0</t>
  </si>
  <si>
    <t>962081141</t>
  </si>
  <si>
    <t>Bourání příček ze skleněných tvárnic tl přes 100 do 150 mm</t>
  </si>
  <si>
    <t>1020358996</t>
  </si>
  <si>
    <t>Bourání příček nebo přizdívek ze skleněných tvárnic, tl. přes 100 do 150 mm</t>
  </si>
  <si>
    <t>https://podminky.urs.cz/item/CS_URS_2024_02/962081141</t>
  </si>
  <si>
    <t>"štítová stěna" 10,346*0,4*0,5</t>
  </si>
  <si>
    <t>978012191</t>
  </si>
  <si>
    <t>Otlučení (osekání) vnitřní vápenné nebo vápenocementové omítky stropů rákosových v rozsahu přes 50 do 100 %</t>
  </si>
  <si>
    <t>569958346</t>
  </si>
  <si>
    <t>Otlučení vápenných nebo vápenocementových omítek vnitřních ploch stropů rákosovaných, v rozsahu přes 50 do 100 %</t>
  </si>
  <si>
    <t>https://podminky.urs.cz/item/CS_URS_2024_02/978012191</t>
  </si>
  <si>
    <t>"dílna" 31,06</t>
  </si>
  <si>
    <t>"chodba, zázemí, koupelna" 6,149*3,535</t>
  </si>
  <si>
    <t>391547398</t>
  </si>
  <si>
    <t>"SV stříška nad vchodem" 1,3*1,2*0,15</t>
  </si>
  <si>
    <t>1524029510</t>
  </si>
  <si>
    <t>"dílna" 31,06*0,1</t>
  </si>
  <si>
    <t>"chodba, zázemí, koupelna" 6,149*3,535*0,1</t>
  </si>
  <si>
    <t>755837687</t>
  </si>
  <si>
    <t>-165712013</t>
  </si>
  <si>
    <t>"dílna" 31,06*0,3</t>
  </si>
  <si>
    <t>"chodba, zázemí, koupelna" 6,149*3,535*0,3</t>
  </si>
  <si>
    <t>64</t>
  </si>
  <si>
    <t>1979235951</t>
  </si>
  <si>
    <t>"SV fasáda okna" (1,2*1,17)+(1,6*1,17)</t>
  </si>
  <si>
    <t>"SV fasáda vstupní dveře" 0,98*2,32</t>
  </si>
  <si>
    <t>"SZ fasáda okna" 2*1,35*1,5+(0,7*0,7)</t>
  </si>
  <si>
    <t>1466250157</t>
  </si>
  <si>
    <t>0,7*1,97*5</t>
  </si>
  <si>
    <t>68</t>
  </si>
  <si>
    <t>1832064666</t>
  </si>
  <si>
    <t>70</t>
  </si>
  <si>
    <t>89288495</t>
  </si>
  <si>
    <t>"JV fasáda, otvor pro nové dveře" 1,68*2,55*0,45</t>
  </si>
  <si>
    <t>406120613</t>
  </si>
  <si>
    <t>203591574</t>
  </si>
  <si>
    <t>-720367889</t>
  </si>
  <si>
    <t>75</t>
  </si>
  <si>
    <t>932978221</t>
  </si>
  <si>
    <t>"sokl" (6,805+10,346*6,805)*1,2</t>
  </si>
  <si>
    <t>76</t>
  </si>
  <si>
    <t>-1564465445</t>
  </si>
  <si>
    <t>77</t>
  </si>
  <si>
    <t>1784972187</t>
  </si>
  <si>
    <t>78</t>
  </si>
  <si>
    <t>-333585132</t>
  </si>
  <si>
    <t>30"km"*72,403</t>
  </si>
  <si>
    <t>79</t>
  </si>
  <si>
    <t>-1311883569</t>
  </si>
  <si>
    <t>80</t>
  </si>
  <si>
    <t>1513839839</t>
  </si>
  <si>
    <t>81</t>
  </si>
  <si>
    <t>4506380</t>
  </si>
  <si>
    <t>"zázemí" (30,93+9,23+4,7+6,11)</t>
  </si>
  <si>
    <t>366</t>
  </si>
  <si>
    <t>1618922353</t>
  </si>
  <si>
    <t>367</t>
  </si>
  <si>
    <t>1645804934</t>
  </si>
  <si>
    <t>"spotřeba 0,4kg/m2" (50,97+27,782)*0,4</t>
  </si>
  <si>
    <t>31,501/1000</t>
  </si>
  <si>
    <t>83</t>
  </si>
  <si>
    <t>1827631242</t>
  </si>
  <si>
    <t>"zázemí" (30,93+9,23+4,7+6,11)*2</t>
  </si>
  <si>
    <t>-1267242734</t>
  </si>
  <si>
    <t>1816000779</t>
  </si>
  <si>
    <t>101,94+27,782</t>
  </si>
  <si>
    <t>129,722*1,221 'Přepočtené koeficientem množství</t>
  </si>
  <si>
    <t>1334342209</t>
  </si>
  <si>
    <t>86</t>
  </si>
  <si>
    <t>117733466</t>
  </si>
  <si>
    <t>27,782*1,221 "Přepočtené koeficientem množství</t>
  </si>
  <si>
    <t>33,922*1,221 'Přepočtené koeficientem množství</t>
  </si>
  <si>
    <t>998711101</t>
  </si>
  <si>
    <t>Přesun hmot tonážní pro izolace proti vodě, vlhkosti a plynům v objektech v do 6 m</t>
  </si>
  <si>
    <t>130329559</t>
  </si>
  <si>
    <t>Přesun hmot pro izolace proti vodě, vlhkosti a plynům stanovený z hmotnosti přesunovaného materiálu vodorovná dopravní vzdálenost do 50 m základní v objektech výšky do 6 m</t>
  </si>
  <si>
    <t>https://podminky.urs.cz/item/CS_URS_2024_02/998711101</t>
  </si>
  <si>
    <t>712431811</t>
  </si>
  <si>
    <t>Odstranění povlakové krytiny střech přes 10° do 30° z pásů uložených na sucho samolepící</t>
  </si>
  <si>
    <t>1009720011</t>
  </si>
  <si>
    <t>Odstranění povlakové krytiny střech šikmých přes 10° do 30° z pásů uložených na sucho podkladního samolepícího asfaltového pásu</t>
  </si>
  <si>
    <t>https://podminky.urs.cz/item/CS_URS_2024_02/712431811</t>
  </si>
  <si>
    <t>2*5,496*6,805</t>
  </si>
  <si>
    <t>375</t>
  </si>
  <si>
    <t>502447956</t>
  </si>
  <si>
    <t>"první vrstava" 6,805*11,0</t>
  </si>
  <si>
    <t>"druhá vrstava" 6,805*11,0</t>
  </si>
  <si>
    <t>376</t>
  </si>
  <si>
    <t>-630211278</t>
  </si>
  <si>
    <t>183,854*1,15 'Přepočtené koeficientem množství</t>
  </si>
  <si>
    <t>998712101</t>
  </si>
  <si>
    <t>Přesun hmot tonážní pro krytiny povlakové v objektech v do 6 m</t>
  </si>
  <si>
    <t>1780649464</t>
  </si>
  <si>
    <t>Přesun hmot pro povlakové krytiny stanovený z hmotnosti přesunovaného materiálu vodorovná dopravní vzdálenost do 50 m základní v objektech výšky do 6 m</t>
  </si>
  <si>
    <t>https://podminky.urs.cz/item/CS_URS_2024_02/998712101</t>
  </si>
  <si>
    <t>370</t>
  </si>
  <si>
    <t>-186294717</t>
  </si>
  <si>
    <t>"spodní vrstva" 6,155*9,05</t>
  </si>
  <si>
    <t>"mezi spodní část vazníků" 6,155*9,05</t>
  </si>
  <si>
    <t>371</t>
  </si>
  <si>
    <t>63152096</t>
  </si>
  <si>
    <t>pás tepelně izolační univerzální λ=0,032-0,033 tl 50mm</t>
  </si>
  <si>
    <t>430168255</t>
  </si>
  <si>
    <t>55,703*1,05 'Přepočtené koeficientem množství</t>
  </si>
  <si>
    <t>372</t>
  </si>
  <si>
    <t>63152100</t>
  </si>
  <si>
    <t>pás tepelně izolační univerzální λ=0,032-0,033 tl 120mm</t>
  </si>
  <si>
    <t>-764013507</t>
  </si>
  <si>
    <t>24177365</t>
  </si>
  <si>
    <t>933717314</t>
  </si>
  <si>
    <t>50,97*1,105 "Přepočtené koeficientem množství</t>
  </si>
  <si>
    <t>56,322*1,05 'Přepočtené koeficientem množství</t>
  </si>
  <si>
    <t>30512922</t>
  </si>
  <si>
    <t>1400142097</t>
  </si>
  <si>
    <t>102</t>
  </si>
  <si>
    <t>-1573682494</t>
  </si>
  <si>
    <t>"zázemí učebny" (5,05+6,149)*2</t>
  </si>
  <si>
    <t>"chodba, WC" 6,149+1,5+6,149+1,5+2,551+1,842+1,842+2,551+2,05+1,842+3,304+0,905+0,9+0,9+1,2+1,2</t>
  </si>
  <si>
    <t>103</t>
  </si>
  <si>
    <t>1184298341</t>
  </si>
  <si>
    <t>58,783*1,05 "Přepočtené koeficientem množství</t>
  </si>
  <si>
    <t>61,722*1,05 'Přepočtené koeficientem množství</t>
  </si>
  <si>
    <t>104</t>
  </si>
  <si>
    <t>998713101</t>
  </si>
  <si>
    <t>Přesun hmot tonážní pro izolace tepelné v objektech v do 6 m</t>
  </si>
  <si>
    <t>-786655787</t>
  </si>
  <si>
    <t>Přesun hmot pro izolace tepelné stanovený z hmotnosti přesunovaného materiálu vodorovná dopravní vzdálenost do 50 m s užitím mechanizace v objektech výšky do 6 m</t>
  </si>
  <si>
    <t>https://podminky.urs.cz/item/CS_URS_2024_02/998713101</t>
  </si>
  <si>
    <t>726</t>
  </si>
  <si>
    <t>Zdravotechnika - předstěnové instalace</t>
  </si>
  <si>
    <t>337</t>
  </si>
  <si>
    <t>726111021</t>
  </si>
  <si>
    <t>Instalační předstěna pro pisoáre s nastavitelnou hl 80 až 120 mm do masivní zděné kce</t>
  </si>
  <si>
    <t>soubor</t>
  </si>
  <si>
    <t>-865479062</t>
  </si>
  <si>
    <t>Předstěnové instalační systémy pro zazdění do masivních zděných konstrukcí pro pisoáry, s nastavitelnou hloubkou 80 až 120 mm</t>
  </si>
  <si>
    <t>https://podminky.urs.cz/item/CS_URS_2024_02/726111021</t>
  </si>
  <si>
    <t>338</t>
  </si>
  <si>
    <t>726111031</t>
  </si>
  <si>
    <t>Instalační předstěna pro klozet s ovládáním zepředu v 1080 mm závěsný do masivní zděné kce</t>
  </si>
  <si>
    <t>-2117444811</t>
  </si>
  <si>
    <t>Předstěnové instalační systémy pro zazdění do masivních zděných konstrukcí pro závěsné klozety ovládání zepředu, stavební výška 1080 mm</t>
  </si>
  <si>
    <t>https://podminky.urs.cz/item/CS_URS_2024_02/726111031</t>
  </si>
  <si>
    <t>333</t>
  </si>
  <si>
    <t>998726112</t>
  </si>
  <si>
    <t>Přesun hmot tonážní pro instalační prefabrikáty v objektech v přes 6 do 12 m</t>
  </si>
  <si>
    <t>-1523871028</t>
  </si>
  <si>
    <t>Přesun hmot pro instalační prefabrikáty stanovený z hmotnosti přesunovaného materiálu vodorovná dopravní vzdálenost do 50 m základní v objektech výšky přes 6 m do 12 m</t>
  </si>
  <si>
    <t>https://podminky.urs.cz/item/CS_URS_2024_02/998726112</t>
  </si>
  <si>
    <t>105</t>
  </si>
  <si>
    <t>295827654</t>
  </si>
  <si>
    <t>6,805+5+5</t>
  </si>
  <si>
    <t>762341811</t>
  </si>
  <si>
    <t>Demontáž bednění střech z prken</t>
  </si>
  <si>
    <t>472866626</t>
  </si>
  <si>
    <t>Demontáž bednění a laťování bednění střech rovných, obloukových, sklonu do 60° se všemi nadstřešními konstrukcemi z prken hrubých, hoblovaných tl. do 32 mm</t>
  </si>
  <si>
    <t>https://podminky.urs.cz/item/CS_URS_2024_02/762341811</t>
  </si>
  <si>
    <t>347</t>
  </si>
  <si>
    <t>762511217</t>
  </si>
  <si>
    <t>Podlahové kce podkladové z desek OSB tl 25 mm na sraz lepených</t>
  </si>
  <si>
    <t>1018364248</t>
  </si>
  <si>
    <t>Podlahové konstrukce podkladové z dřevoštěpkových desek OSB jednovrstvých lepených na sraz, tloušťky desky 25 mm</t>
  </si>
  <si>
    <t>https://podminky.urs.cz/item/CS_URS_2024_02/762511217</t>
  </si>
  <si>
    <t>"revizní lávka" 0,6*11,0</t>
  </si>
  <si>
    <t>225</t>
  </si>
  <si>
    <t>762811811</t>
  </si>
  <si>
    <t>Demontáž záklopů stropů z hrubých prken tl do 32 mm</t>
  </si>
  <si>
    <t>1630185651</t>
  </si>
  <si>
    <t>Demontáž záklopů stropů vrchních a zapuštěných z hrubých prken, tl. do 32 mm</t>
  </si>
  <si>
    <t>https://podminky.urs.cz/item/CS_URS_2024_02/762811811</t>
  </si>
  <si>
    <t>763732812</t>
  </si>
  <si>
    <t>1067295626</t>
  </si>
  <si>
    <t>https://podminky.urs.cz/item/CS_URS_2024_02/763732812</t>
  </si>
  <si>
    <t>10,99*4"ks"</t>
  </si>
  <si>
    <t>2075570132</t>
  </si>
  <si>
    <t>R1</t>
  </si>
  <si>
    <t>Montáž střešní konstrukce z příhradových vazníků konstrukční dl přes 9 do 12,5 m</t>
  </si>
  <si>
    <t>-135810369</t>
  </si>
  <si>
    <t>Montáž střešní konstrukce z vazníků příhradových, konstrukční délky přes 9,0 do 12,5 m</t>
  </si>
  <si>
    <t>https://podminky.urs.cz/item/CS_URS_2024_02/R1</t>
  </si>
  <si>
    <t>11,0*7"ks"</t>
  </si>
  <si>
    <t>354</t>
  </si>
  <si>
    <t>60512201</t>
  </si>
  <si>
    <t>příhradový vazník sedlový sušený neimpregnovaný dl do 12,5m</t>
  </si>
  <si>
    <t>-1228157476</t>
  </si>
  <si>
    <t xml:space="preserve">Poznámka k položce:_x000D_
návrh vazníků neslouží k realizaci, realizační dokumentaci dodá realizační firma_x000D_
</t>
  </si>
  <si>
    <t>373</t>
  </si>
  <si>
    <t>1343211982</t>
  </si>
  <si>
    <t>"střešní lať 60*40mm" 12*7</t>
  </si>
  <si>
    <t>374</t>
  </si>
  <si>
    <t>-217926309</t>
  </si>
  <si>
    <t>84,0*0,04*0,06</t>
  </si>
  <si>
    <t>0,202*1,1 'Přepočtené koeficientem množství</t>
  </si>
  <si>
    <t>381</t>
  </si>
  <si>
    <t>762713111</t>
  </si>
  <si>
    <t>Montáž prostorové vázané kce pomocí tesařských spojů z hoblovaného řeziva průřezové pl do 120 cm2</t>
  </si>
  <si>
    <t>-1232939857</t>
  </si>
  <si>
    <t>Montáž prostorových vázaných konstrukcí z řeziva hoblovaného pomocí tesařských spojů průřezové plochy do 120 cm2</t>
  </si>
  <si>
    <t>https://podminky.urs.cz/item/CS_URS_2024_02/762713111</t>
  </si>
  <si>
    <t>2*11,0</t>
  </si>
  <si>
    <t>382</t>
  </si>
  <si>
    <t>1123259639</t>
  </si>
  <si>
    <t>22,0*0,08*0,12</t>
  </si>
  <si>
    <t>0,211*1,1 'Přepočtené koeficientem množství</t>
  </si>
  <si>
    <t>-1846683794</t>
  </si>
  <si>
    <t>6,805*11,00</t>
  </si>
  <si>
    <t>380</t>
  </si>
  <si>
    <t>941041904</t>
  </si>
  <si>
    <t>74,855*0,025</t>
  </si>
  <si>
    <t>672453758</t>
  </si>
  <si>
    <t>0,222+0,232</t>
  </si>
  <si>
    <t>998762101</t>
  </si>
  <si>
    <t>Přesun hmot tonážní pro kce tesařské v objektech v do 6 m</t>
  </si>
  <si>
    <t>1726481433</t>
  </si>
  <si>
    <t>Přesun hmot pro konstrukce tesařské stanovený z hmotnosti přesunovaného materiálu vodorovná dopravní vzdálenost do 50 m základní v objektech výšky do 6 m</t>
  </si>
  <si>
    <t>https://podminky.urs.cz/item/CS_URS_2024_02/998762101</t>
  </si>
  <si>
    <t>123</t>
  </si>
  <si>
    <t>-1253183801</t>
  </si>
  <si>
    <t>"03 chodba" 9,23</t>
  </si>
  <si>
    <t>"06 zázemí učebny" 30,93</t>
  </si>
  <si>
    <t>"04 WC chlapci" 6,11</t>
  </si>
  <si>
    <t>"04 WC dívky" 4,7</t>
  </si>
  <si>
    <t>342</t>
  </si>
  <si>
    <t>763131451</t>
  </si>
  <si>
    <t>SDK podhled deska 1xH2 12,5 bez izolace dvouvrstvá spodní kce profil CD+UD</t>
  </si>
  <si>
    <t>1887510715</t>
  </si>
  <si>
    <t>Podhled ze sádrokartonových desek dvouvrstvá zavěšená spodní konstrukce z ocelových profilů CD, UD jednoduše opláštěná deskou impregnovanou H2, tl. 12,5 mm, bez izolace</t>
  </si>
  <si>
    <t>https://podminky.urs.cz/item/CS_URS_2024_02/763131451</t>
  </si>
  <si>
    <t>Poznámka k položce:_x000D_
prostor pro vedení VZT</t>
  </si>
  <si>
    <t>383</t>
  </si>
  <si>
    <t>763131411</t>
  </si>
  <si>
    <t>SDK podhled desky 1xA 12,5 bez izolace dvouvrstvá spodní kce profil CD+UD</t>
  </si>
  <si>
    <t>793751253</t>
  </si>
  <si>
    <t>Podhled ze sádrokartonových desek dvouvrstvá zavěšená spodní konstrukce z ocelových profilů CD, UD jednoduše opláštěná deskou standardní A, tl. 12,5 mm, bez izolace</t>
  </si>
  <si>
    <t>https://podminky.urs.cz/item/CS_URS_2024_02/763131411</t>
  </si>
  <si>
    <t>1008475277</t>
  </si>
  <si>
    <t>40,16+10,81</t>
  </si>
  <si>
    <t>126</t>
  </si>
  <si>
    <t>998763301</t>
  </si>
  <si>
    <t>Přesun hmot tonážní pro konstrukce montované z desek v objektech v do 6 m</t>
  </si>
  <si>
    <t>-1527710913</t>
  </si>
  <si>
    <t>Přesun hmot pro konstrukce montované z desek sádrokartonových, sádrovláknitých, cementovláknitých nebo cementových stanovený z hmotnosti přesunovaného materiálu vodorovná dopravní vzdálenost do 50 m základní v objektech výšky do 6 m</t>
  </si>
  <si>
    <t>https://podminky.urs.cz/item/CS_URS_2024_02/998763301</t>
  </si>
  <si>
    <t>127</t>
  </si>
  <si>
    <t>719702521</t>
  </si>
  <si>
    <t>10,99*6,805</t>
  </si>
  <si>
    <t>-686425456</t>
  </si>
  <si>
    <t>6,805</t>
  </si>
  <si>
    <t>-234045494</t>
  </si>
  <si>
    <t>8647455</t>
  </si>
  <si>
    <t>0,7+1,35+1,35+1,6+1,2</t>
  </si>
  <si>
    <t>131</t>
  </si>
  <si>
    <t>-2144257018</t>
  </si>
  <si>
    <t>2*6,805</t>
  </si>
  <si>
    <t>132</t>
  </si>
  <si>
    <t>-1268092004</t>
  </si>
  <si>
    <t>2*7</t>
  </si>
  <si>
    <t>133</t>
  </si>
  <si>
    <t>-1568873621</t>
  </si>
  <si>
    <t>2*4,5</t>
  </si>
  <si>
    <t>134</t>
  </si>
  <si>
    <t>1528454341</t>
  </si>
  <si>
    <t>6,805*11,0</t>
  </si>
  <si>
    <t>135</t>
  </si>
  <si>
    <t>-1403136930</t>
  </si>
  <si>
    <t>136</t>
  </si>
  <si>
    <t>-1475074602</t>
  </si>
  <si>
    <t>2*5,496</t>
  </si>
  <si>
    <t>-1290034078</t>
  </si>
  <si>
    <t>-2084612498</t>
  </si>
  <si>
    <t>1,35+1,35+0,98+1,6+1,2</t>
  </si>
  <si>
    <t>1311064903</t>
  </si>
  <si>
    <t>5*2</t>
  </si>
  <si>
    <t>353</t>
  </si>
  <si>
    <t>764324412</t>
  </si>
  <si>
    <t>Lemování prostupů střech s krytinou skládanou nebo plechovou bez lišty z Al plechu</t>
  </si>
  <si>
    <t>-1908550747</t>
  </si>
  <si>
    <t>Lemování prostupů z hliníkového plechu bez lišty, střech s krytinou skládanou nebo z plechu</t>
  </si>
  <si>
    <t>https://podminky.urs.cz/item/CS_URS_2024_02/764324412</t>
  </si>
  <si>
    <t>0,6*0,6</t>
  </si>
  <si>
    <t>-75632394</t>
  </si>
  <si>
    <t>688366714</t>
  </si>
  <si>
    <t>-1117935732</t>
  </si>
  <si>
    <t>2*5</t>
  </si>
  <si>
    <t>350</t>
  </si>
  <si>
    <t>76511R5302</t>
  </si>
  <si>
    <t xml:space="preserve">Montáž střešního výlezu pl jednotlivě přes 0,25 m2 </t>
  </si>
  <si>
    <t>-1792999077</t>
  </si>
  <si>
    <t>Montáž střešního výlezu pl jednotlivě přes 0,25 m2</t>
  </si>
  <si>
    <t>351</t>
  </si>
  <si>
    <t>55345010</t>
  </si>
  <si>
    <t>výlez na střechu 600x600mm</t>
  </si>
  <si>
    <t>-1520817687</t>
  </si>
  <si>
    <t>352</t>
  </si>
  <si>
    <t>764223452</t>
  </si>
  <si>
    <t>Střešní výlez pro krytinu skládanou nebo plechovou z Al plechu</t>
  </si>
  <si>
    <t>518308918</t>
  </si>
  <si>
    <t>Oplechování střešních prvků z hliníkového plechu střešní výlez rozměru 600 x 600 mm, střechy s krytinou plechovou</t>
  </si>
  <si>
    <t>https://podminky.urs.cz/item/CS_URS_2024_02/764223452</t>
  </si>
  <si>
    <t>998764101</t>
  </si>
  <si>
    <t>Přesun hmot tonážní pro konstrukce klempířské v objektech v do 6 m</t>
  </si>
  <si>
    <t>-1140668590</t>
  </si>
  <si>
    <t>Přesun hmot pro konstrukce klempířské stanovený z hmotnosti přesunovaného materiálu vodorovná dopravní vzdálenost do 50 m základní v objektech výšky do 6 m</t>
  </si>
  <si>
    <t>https://podminky.urs.cz/item/CS_URS_2024_02/998764101</t>
  </si>
  <si>
    <t>766622131</t>
  </si>
  <si>
    <t>Montáž plastových oken plochy přes 1 m2 otevíravých v do 1,5 m s rámem do zdiva</t>
  </si>
  <si>
    <t>-1259536463</t>
  </si>
  <si>
    <t>Montáž oken plastových včetně montáže rámu plochy přes 1 m2 otevíravých do zdiva, výšky do 1,5 m</t>
  </si>
  <si>
    <t>https://podminky.urs.cz/item/CS_URS_2024_02/766622131</t>
  </si>
  <si>
    <t>1,35*0,7*2</t>
  </si>
  <si>
    <t>0,98*1,17</t>
  </si>
  <si>
    <t>1,6*1,17</t>
  </si>
  <si>
    <t>1,2*1,17</t>
  </si>
  <si>
    <t>61140051</t>
  </si>
  <si>
    <t>okno plastové otevíravé/sklopné dvojsklo přes plochu 1m2 do v 1,5m</t>
  </si>
  <si>
    <t>-1003513512</t>
  </si>
  <si>
    <t>Poznámka k položce:_x000D_
bezpečnostní sklo</t>
  </si>
  <si>
    <t>6,313*1,1 "Přepočtené koeficientem množství</t>
  </si>
  <si>
    <t>766660451</t>
  </si>
  <si>
    <t>Montáž vchodových dveří včetně rámu dvoukřídlových bez nadsvětlíku do zdiva</t>
  </si>
  <si>
    <t>-1745701685</t>
  </si>
  <si>
    <t>Montáž vchodových dveří včetně rámu do zdiva dvoukřídlových bez nadsvětlíku</t>
  </si>
  <si>
    <t>https://podminky.urs.cz/item/CS_URS_2024_02/766660451</t>
  </si>
  <si>
    <t>61140507</t>
  </si>
  <si>
    <t>dveře dvoukřídlé plastové s dekorem plné max rozměru otvoru 4,84m2 bezpečnostní třídy RC2</t>
  </si>
  <si>
    <t>-1560318785</t>
  </si>
  <si>
    <t>Poznámka k položce:_x000D_
barva jako dveře na rekonstruovaném objektu garáže</t>
  </si>
  <si>
    <t>2,55*1,6</t>
  </si>
  <si>
    <t>766660196</t>
  </si>
  <si>
    <t>Montáž dveřních křídel otvíravých jednokřídlových š do 0,8 m masivní dřevo do obložkové zárubně</t>
  </si>
  <si>
    <t>-1030846366</t>
  </si>
  <si>
    <t>Montáž dveřních křídel dřevěných nebo plastových otevíravých do obložkové zárubně z masivního dřeva bez polodrážky jednokřídlových, šířky do 800 mm</t>
  </si>
  <si>
    <t>https://podminky.urs.cz/item/CS_URS_2024_02/766660196</t>
  </si>
  <si>
    <t>240</t>
  </si>
  <si>
    <t>61161001</t>
  </si>
  <si>
    <t>dveře jednokřídlé voštinové povrch lakovaný plné 700x1970-2100mm</t>
  </si>
  <si>
    <t>424254094</t>
  </si>
  <si>
    <t>61161002</t>
  </si>
  <si>
    <t>dveře jednokřídlé voštinové povrch lakovaný plné 800x1970-2100mm</t>
  </si>
  <si>
    <t>-1797936996</t>
  </si>
  <si>
    <t>148</t>
  </si>
  <si>
    <t>-1447090741</t>
  </si>
  <si>
    <t>149</t>
  </si>
  <si>
    <t>-801487293</t>
  </si>
  <si>
    <t>54914128</t>
  </si>
  <si>
    <t>kování rozetové spodní pro WC</t>
  </si>
  <si>
    <t>-1223056828</t>
  </si>
  <si>
    <t>243</t>
  </si>
  <si>
    <t>766682111</t>
  </si>
  <si>
    <t>Montáž zárubní obložkových pro dveře jednokřídlové tl stěny do 170 mm</t>
  </si>
  <si>
    <t>1481818443</t>
  </si>
  <si>
    <t>Montáž zárubní dřevěných nebo plastových obložkových, pro dveře jednokřídlové, tloušťky stěny do 170 mm</t>
  </si>
  <si>
    <t>https://podminky.urs.cz/item/CS_URS_2024_02/766682111</t>
  </si>
  <si>
    <t>244</t>
  </si>
  <si>
    <t>61182307</t>
  </si>
  <si>
    <t>zárubeň jednokřídlá obložková s laminátovým povrchem tl stěny 60-150mm rozměru 600-1100/1970, 2100mm</t>
  </si>
  <si>
    <t>1218011125</t>
  </si>
  <si>
    <t>61182308</t>
  </si>
  <si>
    <t>zárubeň jednokřídlá obložková s laminátovým povrchem tl stěny 160-250mm rozměru 600-1100/1970, 2100mm</t>
  </si>
  <si>
    <t>-400390279</t>
  </si>
  <si>
    <t>998766101</t>
  </si>
  <si>
    <t>Přesun hmot tonážní pro kce truhlářské v objektech v do 6 m</t>
  </si>
  <si>
    <t>263712259</t>
  </si>
  <si>
    <t>Přesun hmot pro konstrukce truhlářské stanovený z hmotnosti přesunovaného materiálu vodorovná dopravní vzdálenost do 50 m základní v objektech výšky do 6 m</t>
  </si>
  <si>
    <t>https://podminky.urs.cz/item/CS_URS_2024_02/998766101</t>
  </si>
  <si>
    <t>544112531</t>
  </si>
  <si>
    <t>"ocelové nosníky I180" 3,0*4"ks"*21,9"kg/m"</t>
  </si>
  <si>
    <t>168</t>
  </si>
  <si>
    <t>-1118630910</t>
  </si>
  <si>
    <t>182</t>
  </si>
  <si>
    <t>998767201</t>
  </si>
  <si>
    <t>Přesun hmot procentní pro zámečnické konstrukce v objektech v do 6 m</t>
  </si>
  <si>
    <t>-1844885672</t>
  </si>
  <si>
    <t>Přesun hmot pro zámečnické konstrukce stanovený procentní sazbou (%) z ceny vodorovná dopravní vzdálenost do 50 m základní v objektech výšky do 6 m</t>
  </si>
  <si>
    <t>https://podminky.urs.cz/item/CS_URS_2024_02/998767201</t>
  </si>
  <si>
    <t>771</t>
  </si>
  <si>
    <t>Podlahy z dlaždic</t>
  </si>
  <si>
    <t>771111011</t>
  </si>
  <si>
    <t>Vysátí podkladu před pokládkou dlažby</t>
  </si>
  <si>
    <t>-829883996</t>
  </si>
  <si>
    <t>Příprava podkladu před provedením dlažby vysátí podlah</t>
  </si>
  <si>
    <t>https://podminky.urs.cz/item/CS_URS_2024_02/771111011</t>
  </si>
  <si>
    <t>"WC" 4,7+6,11</t>
  </si>
  <si>
    <t>"chodba" 9,23</t>
  </si>
  <si>
    <t>771121011</t>
  </si>
  <si>
    <t>Nátěr penetrační na podlahu</t>
  </si>
  <si>
    <t>-190316731</t>
  </si>
  <si>
    <t>Příprava podkladu před provedením dlažby nátěr penetrační na podlahu</t>
  </si>
  <si>
    <t>https://podminky.urs.cz/item/CS_URS_2024_02/771121011</t>
  </si>
  <si>
    <t>771151011</t>
  </si>
  <si>
    <t>Samonivelační stěrka podlah pevnosti 20 MPa tl 3 mm</t>
  </si>
  <si>
    <t>-1390183466</t>
  </si>
  <si>
    <t>Příprava podkladu před provedením dlažby samonivelační stěrka min. pevnosti 20 MPa, tloušťky do 3 mm</t>
  </si>
  <si>
    <t>https://podminky.urs.cz/item/CS_URS_2024_02/771151011</t>
  </si>
  <si>
    <t>771591112</t>
  </si>
  <si>
    <t>Izolace pod dlažbu nátěrem nebo stěrkou ve dvou vrstvách</t>
  </si>
  <si>
    <t>1999873505</t>
  </si>
  <si>
    <t>Izolace podlahy pod dlažbu nátěrem nebo stěrkou ve dvou vrstvách</t>
  </si>
  <si>
    <t>https://podminky.urs.cz/item/CS_URS_2024_02/771591112</t>
  </si>
  <si>
    <t>"Wc" 4,7+6,11</t>
  </si>
  <si>
    <t>771161021</t>
  </si>
  <si>
    <t>Montáž profilu ukončujícího pro plynulý přechod (dlažby s kobercem apod.)</t>
  </si>
  <si>
    <t>1314037589</t>
  </si>
  <si>
    <t>Příprava podkladu před provedením dlažby montáž profilu ukončujícího profilu pro plynulý přechod (dlažba-koberec apod.)</t>
  </si>
  <si>
    <t>https://podminky.urs.cz/item/CS_URS_2024_02/771161021</t>
  </si>
  <si>
    <t>2*0,8</t>
  </si>
  <si>
    <t>59054100</t>
  </si>
  <si>
    <t>profil přechodový Al s pohyblivým ramenem 8x20mm</t>
  </si>
  <si>
    <t>1054320663</t>
  </si>
  <si>
    <t>2*1,1 'Přepočtené koeficientem množství</t>
  </si>
  <si>
    <t>771574413</t>
  </si>
  <si>
    <t>Montáž podlah keramických hladkých lepených cementovým flexibilním lepidlem přes 2 do 4 ks/m2</t>
  </si>
  <si>
    <t>2131432423</t>
  </si>
  <si>
    <t>Montáž podlah z dlaždic keramických lepených cementovým flexibilním lepidlem hladkých, tloušťky do 10 mm přes 2 do 4 ks/m2</t>
  </si>
  <si>
    <t>https://podminky.urs.cz/item/CS_URS_2024_02/771574413</t>
  </si>
  <si>
    <t>59761116</t>
  </si>
  <si>
    <t>dlažba keramická slinutá mrazuvzdorná R9 povrch hladký/matný tl do 10mm přes 2 do 4ks/m2</t>
  </si>
  <si>
    <t>322017581</t>
  </si>
  <si>
    <t>20,04*1,15 "Přepočtené koeficientem množství</t>
  </si>
  <si>
    <t>23,046*1,15 'Přepočtené koeficientem množství</t>
  </si>
  <si>
    <t>389</t>
  </si>
  <si>
    <t>771473112</t>
  </si>
  <si>
    <t>Montáž soklů z dlaždic keramických lepených cementovým standardním lepidlem rovných v přes 65 do 90 mm</t>
  </si>
  <si>
    <t>1966013501</t>
  </si>
  <si>
    <t>Montáž soklů z dlaždic keramických lepených cementovým standardním lepidlem rovných, výšky přes 65 do 90 mm</t>
  </si>
  <si>
    <t>https://podminky.urs.cz/item/CS_URS_2024_02/771473112</t>
  </si>
  <si>
    <t>"chodba" (0,549+3,0+2,605+1,5)*2</t>
  </si>
  <si>
    <t>"odpočet dveří" -3*0,8</t>
  </si>
  <si>
    <t>390</t>
  </si>
  <si>
    <t>59761184</t>
  </si>
  <si>
    <t>sokl keramický mrazuvzdorný povrch hladký/matný tl do 10mm výšky přes 65 do 90mm</t>
  </si>
  <si>
    <t>599389047</t>
  </si>
  <si>
    <t>12,908*1,1 'Přepočtené koeficientem množství</t>
  </si>
  <si>
    <t>771591115</t>
  </si>
  <si>
    <t>Podlahy spárování silikonem</t>
  </si>
  <si>
    <t>-1290140972</t>
  </si>
  <si>
    <t>Podlahy - dokončovací práce spárování silikonem</t>
  </si>
  <si>
    <t>https://podminky.urs.cz/item/CS_URS_2024_02/771591115</t>
  </si>
  <si>
    <t>1,842+2,551+2,551+1,841+3,304+0,905+1,2+1,2+0,9+0,9+0,9+1,2+2,05+1,842</t>
  </si>
  <si>
    <t>771592011</t>
  </si>
  <si>
    <t>Čištění vnitřních ploch podlah nebo schodišť po položení dlažby chemickými prostředky</t>
  </si>
  <si>
    <t>-1766979666</t>
  </si>
  <si>
    <t>Čištění vnitřních ploch po položení dlažby podlah nebo schodišť chemickými prostředky</t>
  </si>
  <si>
    <t>https://podminky.urs.cz/item/CS_URS_2024_02/771592011</t>
  </si>
  <si>
    <t>998771101</t>
  </si>
  <si>
    <t>Přesun hmot tonážní pro podlahy z dlaždic v objektech v do 6 m</t>
  </si>
  <si>
    <t>-512523101</t>
  </si>
  <si>
    <t>Přesun hmot pro podlahy z dlaždic stanovený z hmotnosti přesunovaného materiálu vodorovná dopravní vzdálenost do 50 m základní v objektech výšky do 6 m</t>
  </si>
  <si>
    <t>https://podminky.urs.cz/item/CS_URS_2024_02/998771101</t>
  </si>
  <si>
    <t>781121011</t>
  </si>
  <si>
    <t>Nátěr penetrační na stěnu</t>
  </si>
  <si>
    <t>2138356718</t>
  </si>
  <si>
    <t>Příprava podkladu před provedením obkladu nátěr penetrační na stěnu</t>
  </si>
  <si>
    <t>https://podminky.urs.cz/item/CS_URS_2024_02/781121011</t>
  </si>
  <si>
    <t>"WC chlapci" (1,2+0,9+1,2+0,9)*1,2</t>
  </si>
  <si>
    <t>"WC dívky" (1,842+2,551+1,842+2,551)*1,2</t>
  </si>
  <si>
    <t>"WC chlapci" (1,842+3,304+0,905+1,4+0,9)*1,2</t>
  </si>
  <si>
    <t>781131112</t>
  </si>
  <si>
    <t>Izolace pod obklad nátěrem nebo stěrkou ve dvou vrstvách</t>
  </si>
  <si>
    <t>-316163406</t>
  </si>
  <si>
    <t>Izolace stěny pod obklad izolace nátěrem nebo stěrkou ve dvou vrstvách</t>
  </si>
  <si>
    <t>https://podminky.urs.cz/item/CS_URS_2024_02/781131112</t>
  </si>
  <si>
    <t>-525576153</t>
  </si>
  <si>
    <t>"sokl" (6,805+10,346+6,805)*0,7</t>
  </si>
  <si>
    <t>781161021</t>
  </si>
  <si>
    <t>Montáž profilu ukončujícího rohového nebo vanového</t>
  </si>
  <si>
    <t>1485209279</t>
  </si>
  <si>
    <t>Příprava podkladu před provedením obkladu montáž profilu ukončujícího profilu rohového, vanového</t>
  </si>
  <si>
    <t>https://podminky.urs.cz/item/CS_URS_2023_02/781161021</t>
  </si>
  <si>
    <t>265</t>
  </si>
  <si>
    <t>59054131</t>
  </si>
  <si>
    <t>profil ukončovací pro vnější hrany obkladů hliník leskle eloxovaný chromem 6x2500mm</t>
  </si>
  <si>
    <t>1456499806</t>
  </si>
  <si>
    <t>20*1,1 "Přepočtené koeficientem množství</t>
  </si>
  <si>
    <t>270</t>
  </si>
  <si>
    <t>781474154</t>
  </si>
  <si>
    <t>Montáž obkladů keramických hladkých lepených cementovým flexibilním lepidlem přes 4 do 6 ks/m2</t>
  </si>
  <si>
    <t>-1700557052</t>
  </si>
  <si>
    <t>Montáž keramických obkladů stěn lepených cementovým flexibilním lepidlem hladkých přes 4 do 6 ks/m2</t>
  </si>
  <si>
    <t>https://podminky.urs.cz/item/CS_URS_2024_02/781474154</t>
  </si>
  <si>
    <t>271</t>
  </si>
  <si>
    <t>59761001</t>
  </si>
  <si>
    <t>obklad velkoformátový keramický hladký přes 4 do 6ks/m2</t>
  </si>
  <si>
    <t>1673283297</t>
  </si>
  <si>
    <t>25,604*1,15 "Přepočtené koeficientem množství</t>
  </si>
  <si>
    <t>29,445*1,15 'Přepočtené koeficientem množství</t>
  </si>
  <si>
    <t>268</t>
  </si>
  <si>
    <t>781491012</t>
  </si>
  <si>
    <t>Montáž zrcadel plochy přes 1 m2 lepených silikonovým tmelem na podkladní omítku</t>
  </si>
  <si>
    <t>-1316719850</t>
  </si>
  <si>
    <t>Montáž zrcadel lepených silikonovým tmelem na podkladní omítku, plochy přes 1 m2</t>
  </si>
  <si>
    <t>https://podminky.urs.cz/item/CS_URS_2024_02/781491012</t>
  </si>
  <si>
    <t>3"ks"*3,21*2,25</t>
  </si>
  <si>
    <t>269</t>
  </si>
  <si>
    <t>63465122</t>
  </si>
  <si>
    <t>zrcadlo nemontované čiré tl 3mm max rozměr 3210x2250mm</t>
  </si>
  <si>
    <t>1919378303</t>
  </si>
  <si>
    <t>6*1,1 "Přepočtené koeficientem množství</t>
  </si>
  <si>
    <t>6,6*1,1 'Přepočtené koeficientem množství</t>
  </si>
  <si>
    <t>195</t>
  </si>
  <si>
    <t>-1390254051</t>
  </si>
  <si>
    <t>-106826362</t>
  </si>
  <si>
    <t>16,769*52,8 "Přepočtené koeficientem množství</t>
  </si>
  <si>
    <t>998781101</t>
  </si>
  <si>
    <t>Přesun hmot tonážní pro obklady keramické v objektech v do 6 m</t>
  </si>
  <si>
    <t>-1645388513</t>
  </si>
  <si>
    <t>Přesun hmot pro obklady keramické stanovený z hmotnosti přesunovaného materiálu vodorovná dopravní vzdálenost do 50 m základní v objektech výšky do 6 m</t>
  </si>
  <si>
    <t>https://podminky.urs.cz/item/CS_URS_2024_02/998781101</t>
  </si>
  <si>
    <t>1604062629</t>
  </si>
  <si>
    <t>722343131</t>
  </si>
  <si>
    <t>"zázemí učebny" 30,93</t>
  </si>
  <si>
    <t>-1026306706</t>
  </si>
  <si>
    <t>462739894</t>
  </si>
  <si>
    <t>-924560307</t>
  </si>
  <si>
    <t>-1399167772</t>
  </si>
  <si>
    <t>"stěny" 202,949</t>
  </si>
  <si>
    <t>-1585145503</t>
  </si>
  <si>
    <t>-2062951647</t>
  </si>
  <si>
    <t>-246045297</t>
  </si>
  <si>
    <t>SO 03 - Přístřešek</t>
  </si>
  <si>
    <t xml:space="preserve">    765 - Krytina skládaná</t>
  </si>
  <si>
    <t>44</t>
  </si>
  <si>
    <t>953961115</t>
  </si>
  <si>
    <t>Kotva chemickým tmelem M 20 hl 170 mm do betonu, ŽB nebo kamene s vyvrtáním otvoru</t>
  </si>
  <si>
    <t>-1850454901</t>
  </si>
  <si>
    <t>Kotva chemická s vyvrtáním otvoru do betonu, železobetonu nebo tvrdého kamene tmel, velikost M 20, hloubka 170 mm</t>
  </si>
  <si>
    <t>https://podminky.urs.cz/item/CS_URS_2024_02/953961115</t>
  </si>
  <si>
    <t>4*16</t>
  </si>
  <si>
    <t>2071863469</t>
  </si>
  <si>
    <t>0,8+4,095+0,8+12,831</t>
  </si>
  <si>
    <t>63</t>
  </si>
  <si>
    <t>-328874225</t>
  </si>
  <si>
    <t>2,182+15</t>
  </si>
  <si>
    <t>-755311347</t>
  </si>
  <si>
    <t>65</t>
  </si>
  <si>
    <t>-1431196153</t>
  </si>
  <si>
    <t>1593746905</t>
  </si>
  <si>
    <t>765</t>
  </si>
  <si>
    <t>Krytina skládaná</t>
  </si>
  <si>
    <t>765144007</t>
  </si>
  <si>
    <t>Krytina z polykarbonátových komůrkových desek rovných tl. 25 mm na kovovou konstrukci</t>
  </si>
  <si>
    <t>-83589874</t>
  </si>
  <si>
    <t>Krytina z polykarbonátových desek komůrkových rovných, na konstrukci kovovou, tloušťky 25 mm</t>
  </si>
  <si>
    <t>https://podminky.urs.cz/item/CS_URS_2024_02/765144007</t>
  </si>
  <si>
    <t>Poznámka k položce:_x000D_
včetně spojovacích prostředků</t>
  </si>
  <si>
    <t>(3,6+1,3)*16,5</t>
  </si>
  <si>
    <t>R76799prg</t>
  </si>
  <si>
    <t>Montáž ostatních atypických zámečnických konstrukcí, D+M ocelové pergoly dle PD</t>
  </si>
  <si>
    <t>1831966130</t>
  </si>
  <si>
    <t>"sloupek pergoly 100/100/4" 42,70"m"*11,73"kg/m"</t>
  </si>
  <si>
    <t>"nosník rámu pergoly 100/120/4" 34,2*13,4</t>
  </si>
  <si>
    <t>"zastřešení pergoly 80/140/6" 76,00*18,9</t>
  </si>
  <si>
    <t>"L profil pergoly L65/65/7" 82,00*6,85</t>
  </si>
  <si>
    <t>"Jakl 60/120/5" 0,8*12,6</t>
  </si>
  <si>
    <t>"plech P6" 311,00</t>
  </si>
  <si>
    <t>"plech P12" 14,2</t>
  </si>
  <si>
    <t>"plech P15" 483,00</t>
  </si>
  <si>
    <t>"prořez, spojovací materiál 15%" (4258,531/100)*15</t>
  </si>
  <si>
    <t>14550300</t>
  </si>
  <si>
    <t>profil ocelový svařovaný jakost S235 průřez čtvercový 100x100x4mm</t>
  </si>
  <si>
    <t>713654223</t>
  </si>
  <si>
    <t>0,501*1,1 'Přepočtené koeficientem množství</t>
  </si>
  <si>
    <t>14550439</t>
  </si>
  <si>
    <t>profil ocelový svařovaný jakost S235 průřez obdelníkový 120x100x4mm</t>
  </si>
  <si>
    <t>225437105</t>
  </si>
  <si>
    <t>0,458*1,1 'Přepočtené koeficientem množství</t>
  </si>
  <si>
    <t>69</t>
  </si>
  <si>
    <t>145R0307</t>
  </si>
  <si>
    <t>profil ocelový svařovaný jakost S235 průřez čtvercový 80x140x6mm</t>
  </si>
  <si>
    <t>416172781</t>
  </si>
  <si>
    <t>1,436*1,1 'Přepočtené koeficientem množství</t>
  </si>
  <si>
    <t>130R10430</t>
  </si>
  <si>
    <t>úhelník ocelový rovnostranný jakost S235JR (11 375) 70x70x7mm</t>
  </si>
  <si>
    <t>-418986899</t>
  </si>
  <si>
    <t>úhelník ocelový rovnostranný jakost S235JR (11 375) 65x65x7mm</t>
  </si>
  <si>
    <t>0,562*1,1 'Přepočtené koeficientem množství</t>
  </si>
  <si>
    <t>14550328</t>
  </si>
  <si>
    <t>profil ocelový svařovaný jakost S235 průřez obdelníkový 120x60x5mm</t>
  </si>
  <si>
    <t>-1580017164</t>
  </si>
  <si>
    <t>0,01*1,1 'Přepočtené koeficientem množství</t>
  </si>
  <si>
    <t>13611220</t>
  </si>
  <si>
    <t>plech ocelový hladký jakost S235JR tl 6mm tabule</t>
  </si>
  <si>
    <t>74182024</t>
  </si>
  <si>
    <t>0,311*1,1 'Přepočtené koeficientem množství</t>
  </si>
  <si>
    <t>13611232</t>
  </si>
  <si>
    <t>plech ocelový hladký jakost S235JR tl 12mm tabule</t>
  </si>
  <si>
    <t>-1680552555</t>
  </si>
  <si>
    <t>0,014*1,1 'Přepočtené koeficientem množství</t>
  </si>
  <si>
    <t>13611238</t>
  </si>
  <si>
    <t>plech ocelový hladký jakost S235JR tl 15mm tabule</t>
  </si>
  <si>
    <t>768228445</t>
  </si>
  <si>
    <t>0,483*1,1 'Přepočtené koeficientem množství</t>
  </si>
  <si>
    <t>-828029854</t>
  </si>
  <si>
    <t>-1876684475</t>
  </si>
  <si>
    <t>783301313</t>
  </si>
  <si>
    <t>Odmaštění zámečnických konstrukcí ředidlovým odmašťovačem</t>
  </si>
  <si>
    <t>2050982395</t>
  </si>
  <si>
    <t>Příprava podkladu zámečnických konstrukcí před provedením nátěru odmaštění odmašťovačem ředidlovým</t>
  </si>
  <si>
    <t>https://podminky.urs.cz/item/CS_URS_2024_02/783301313</t>
  </si>
  <si>
    <t>"úhelník 60/60" 21*6,05*0,06*0,06*2</t>
  </si>
  <si>
    <t>"tabule 1*2m" 2,0*2</t>
  </si>
  <si>
    <t>"tyč kruhová pr.22mm"16*3,05</t>
  </si>
  <si>
    <t>"krokve"20*5,5*(0,098+0,22*0,98+0,22+0,081+0,081+0,081+0,081)</t>
  </si>
  <si>
    <t>"vaznice"4*4,0*(0,098+0,22*0,98+0,22+0,081+0,081+0,081+0,081)</t>
  </si>
  <si>
    <t>"jekl 160/160" 9*2,0*(0,16*4)</t>
  </si>
  <si>
    <t>"jekl 160/160/" 7*3,0*(0,16*4)</t>
  </si>
  <si>
    <t>-1645215203</t>
  </si>
  <si>
    <t>783315103</t>
  </si>
  <si>
    <t>Mezinátěr jednonásobný syntetický samozákladující zámečnických konstrukcí</t>
  </si>
  <si>
    <t>768221688</t>
  </si>
  <si>
    <t>Mezinátěr zámečnických konstrukcí jednonásobný syntetický samozákladující</t>
  </si>
  <si>
    <t>https://podminky.urs.cz/item/CS_URS_2024_02/783315103</t>
  </si>
  <si>
    <t>48</t>
  </si>
  <si>
    <t>783317105</t>
  </si>
  <si>
    <t>Krycí jednonásobný syntetický samozákladující nátěr zámečnických konstrukcí</t>
  </si>
  <si>
    <t>500786152</t>
  </si>
  <si>
    <t>Krycí nátěr (email) zámečnických konstrukcí jednonásobný syntetický samozákladující</t>
  </si>
  <si>
    <t>https://podminky.urs.cz/item/CS_URS_2024_02/783317105</t>
  </si>
  <si>
    <t>-206276492</t>
  </si>
  <si>
    <t>SO 04 - Terénní úpravy - zpevněné plochy, zídky</t>
  </si>
  <si>
    <t xml:space="preserve">    5 - Komunikace pozemní</t>
  </si>
  <si>
    <t>113106161</t>
  </si>
  <si>
    <t>Rozebrání dlažeb vozovek z drobných kostek s ložem z kameniva ručně</t>
  </si>
  <si>
    <t>-445577518</t>
  </si>
  <si>
    <t>Rozebrání dlažeb vozovek a ploch s přemístěním hmot na skládku na vzdálenost do 3 m nebo s naložením na dopravní prostředek, s jakoukoliv výplní spár ručně z drobných kostek nebo odseků s ložem z kameniva</t>
  </si>
  <si>
    <t>https://podminky.urs.cz/item/CS_URS_2024_02/113106161</t>
  </si>
  <si>
    <t>5,56*2,0</t>
  </si>
  <si>
    <t>113106190</t>
  </si>
  <si>
    <t>Rozebrání vozovek ze silničních dílců se spárami vyplněnými kamenivem strojně pl do 50 m2</t>
  </si>
  <si>
    <t>1890101221</t>
  </si>
  <si>
    <t>Rozebrání dílců vozovek a ploch s přemístěním hmot na skládku na vzdálenost do 3 m nebo s naložením na dopravní prostředek, ze silničních dílců jakýchkoliv rozměrů, s ložem z kameniva nebo živice strojně plochy jednotlivě do 50 m2 se spárami vyplněnými kamenivem</t>
  </si>
  <si>
    <t>https://podminky.urs.cz/item/CS_URS_2024_02/113106190</t>
  </si>
  <si>
    <t>"betonové panely" 15*2,6</t>
  </si>
  <si>
    <t>113107112</t>
  </si>
  <si>
    <t>Odstranění podkladu z kameniva těženého tl přes 100 do 200 mm ručně</t>
  </si>
  <si>
    <t>-141637479</t>
  </si>
  <si>
    <t>Odstranění podkladů nebo krytů ručně s přemístěním hmot na skládku na vzdálenost do 3 m nebo s naložením na dopravní prostředek z kameniva těženého, o tl. vrstvy přes 100 do 200 mm</t>
  </si>
  <si>
    <t>https://podminky.urs.cz/item/CS_URS_2024_02/113107112</t>
  </si>
  <si>
    <t>113107164</t>
  </si>
  <si>
    <t>Odstranění podkladu z kameniva drceného tl přes 300 do 400 mm strojně pl přes 50 do 200 m2</t>
  </si>
  <si>
    <t>302027633</t>
  </si>
  <si>
    <t>Odstranění podkladů nebo krytů strojně plochy jednotlivě přes 50 m2 do 200 m2 s přemístěním hmot na skládku na vzdálenost do 20 m nebo s naložením na dopravní prostředek z kameniva hrubého drceného, o tl. vrstvy přes 300 do 400 mm</t>
  </si>
  <si>
    <t>https://podminky.urs.cz/item/CS_URS_2024_02/113107164</t>
  </si>
  <si>
    <t>"mlatový povrch" 98</t>
  </si>
  <si>
    <t>122211101</t>
  </si>
  <si>
    <t>Odkopávky a prokopávky v hornině třídy těžitelnosti I, skupiny 3 ručně</t>
  </si>
  <si>
    <t>960596287</t>
  </si>
  <si>
    <t>Odkopávky a prokopávky ručně zapažené i nezapažené v hornině třídy těžitelnosti I skupiny 3</t>
  </si>
  <si>
    <t>https://podminky.urs.cz/item/CS_URS_2024_02/122211101</t>
  </si>
  <si>
    <t>"po obvodu objektu" 32,12"m2"*1,2</t>
  </si>
  <si>
    <t>122251102</t>
  </si>
  <si>
    <t>Odkopávky a prokopávky nezapažené v hornině třídy těžitelnosti I skupiny 3 objem do 50 m3 strojně</t>
  </si>
  <si>
    <t>1537575255</t>
  </si>
  <si>
    <t>Odkopávky a prokopávky nezapažené strojně v hornině třídy těžitelnosti I skupiny 3 přes 20 do 50 m3</t>
  </si>
  <si>
    <t>https://podminky.urs.cz/item/CS_URS_2024_02/122251102</t>
  </si>
  <si>
    <t>"odebrání části svahu za opěrnou zdí" (3,945+2,182+15,0+1,5)*1,2*1,2</t>
  </si>
  <si>
    <t>129951121</t>
  </si>
  <si>
    <t>Bourání zdiva z betonu prostého neprokládaného v odkopávkách nebo prokopávkách strojně</t>
  </si>
  <si>
    <t>1649061601</t>
  </si>
  <si>
    <t>Bourání konstrukcí v odkopávkách a prokopávkách strojně s přemístěním suti na hromady na vzdálenost do 20 m nebo s naložením na dopravní prostředek z betonu prostého neprokládaného</t>
  </si>
  <si>
    <t>https://podminky.urs.cz/item/CS_URS_2024_02/129951121</t>
  </si>
  <si>
    <t>"betonový okapový chodníček JV"7,7*0,6*0,15</t>
  </si>
  <si>
    <t>129951123</t>
  </si>
  <si>
    <t>Bourání zdiva z ŽB nebo předpjatého betonu v odkopávkách nebo prokopávkách strojně</t>
  </si>
  <si>
    <t>-1170974029</t>
  </si>
  <si>
    <t>Bourání konstrukcí v odkopávkách a prokopávkách strojně s přemístěním suti na hromady na vzdálenost do 20 m nebo s naložením na dopravní prostředek z betonu železového nebo předpjatého</t>
  </si>
  <si>
    <t>https://podminky.urs.cz/item/CS_URS_2024_02/129951123</t>
  </si>
  <si>
    <t>"stávající beton. k-ce" 15,0*0,6*0,8</t>
  </si>
  <si>
    <t>132212131</t>
  </si>
  <si>
    <t>Hloubení nezapažených rýh šířky do 800 mm v soudržných horninách třídy těžitelnosti I skupiny 3 ručně</t>
  </si>
  <si>
    <t>1420368055</t>
  </si>
  <si>
    <t>Hloubení nezapažených rýh šířky do 800 mm ručně s urovnáním dna do předepsaného profilu a spádu v hornině třídy těžitelnosti I skupiny 3 soudržných</t>
  </si>
  <si>
    <t>https://podminky.urs.cz/item/CS_URS_2024_02/132212131</t>
  </si>
  <si>
    <t>"Základové pasy š.300mm + TI. 140mm" (0,6+4,095+12,831)*1,2"hl."*0,44</t>
  </si>
  <si>
    <t>132251102</t>
  </si>
  <si>
    <t>Hloubení rýh nezapažených š do 800 mm v hornině třídy těžitelnosti I skupiny 3 objem do 50 m3 strojně</t>
  </si>
  <si>
    <t>-1182197650</t>
  </si>
  <si>
    <t>Hloubení nezapažených rýh šířky do 800 mm strojně s urovnáním dna do předepsaného profilu a spádu v hornině třídy těžitelnosti I skupiny 3 přes 20 do 50 m3</t>
  </si>
  <si>
    <t>https://podminky.urs.cz/item/CS_URS_2024_02/132251102</t>
  </si>
  <si>
    <t>"Základové pasy š.600mm" (3,945+2,182+15,0)*1,2"hl"*0,6</t>
  </si>
  <si>
    <t>167151101</t>
  </si>
  <si>
    <t>Nakládání výkopku z hornin třídy těžitelnosti I skupiny 1 až 3 do 100 m3</t>
  </si>
  <si>
    <t>-2014322717</t>
  </si>
  <si>
    <t>Nakládání, skládání a překládání neulehlého výkopku nebo sypaniny strojně nakládání, množství do 100 m3, z horniny třídy těžitelnosti I, skupiny 1 až 3</t>
  </si>
  <si>
    <t>https://podminky.urs.cz/item/CS_URS_2024_02/167151101</t>
  </si>
  <si>
    <t>38,544+32,583+9,254+15,211</t>
  </si>
  <si>
    <t>49</t>
  </si>
  <si>
    <t>162351103</t>
  </si>
  <si>
    <t>Vodorovné přemístění přes 50 do 500 m výkopku/sypaniny z horniny třídy těžitelnosti I skupiny 1 až 3</t>
  </si>
  <si>
    <t>-1877448000</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</si>
  <si>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</si>
  <si>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https://podminky.urs.cz/item/CS_URS_2024_02/162351103</t>
  </si>
  <si>
    <t>162751117</t>
  </si>
  <si>
    <t>Vodorovné přemístění přes 9 000 do 10000 m výkopku/sypaniny z horniny třídy těžitelnosti I skupiny 1 až 3</t>
  </si>
  <si>
    <t>-1798688631</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</si>
  <si>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</si>
  <si>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https://podminky.urs.cz/item/CS_URS_2024_02/162751117</t>
  </si>
  <si>
    <t>-62,981"použito na zpětné zásypy"</t>
  </si>
  <si>
    <t>162751119</t>
  </si>
  <si>
    <t>Příplatek k vodorovnému přemístění výkopku/sypaniny z horniny třídy těžitelnosti I skupiny 1 až 3 ZKD 1000 m přes 10000 m</t>
  </si>
  <si>
    <t>-322078424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</si>
  <si>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</si>
  <si>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https://podminky.urs.cz/item/CS_URS_2024_02/162751119</t>
  </si>
  <si>
    <t>32,611*20</t>
  </si>
  <si>
    <t>171201221</t>
  </si>
  <si>
    <t>Poplatek za uložení na skládce (skládkovné) zeminy a kamení kód odpadu 17 05 04</t>
  </si>
  <si>
    <t>1031525194</t>
  </si>
  <si>
    <t>Poplatek za uložení stavebního odpadu na skládce (skládkovné) zeminy a kamení zatříděného do Katalogu odpadů pod kódem 17 05 04</t>
  </si>
  <si>
    <t>https://podminky.urs.cz/item/CS_URS_2024_02/171201221</t>
  </si>
  <si>
    <t>32,611*1,7</t>
  </si>
  <si>
    <t>175151201</t>
  </si>
  <si>
    <t>Obsypání objektu nad přilehlým původním terénem sypaninou bez prohození, uloženou do 3 m strojně</t>
  </si>
  <si>
    <t>1493336727</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</si>
  <si>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</si>
  <si>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https://podminky.urs.cz/item/CS_URS_2024_02/175151201</t>
  </si>
  <si>
    <t>"odebrání části svahu za opěrnou zdí" (3,945+2,182+15,0+1,5)*0,9*1,2</t>
  </si>
  <si>
    <t>58337310</t>
  </si>
  <si>
    <t>štěrkopísek frakce 0/4</t>
  </si>
  <si>
    <t>258100747</t>
  </si>
  <si>
    <t>62,981*1,1</t>
  </si>
  <si>
    <t>69,279*2 'Přepočtené koeficientem množství</t>
  </si>
  <si>
    <t>43</t>
  </si>
  <si>
    <t>1763209368</t>
  </si>
  <si>
    <t>"Základové pasy š.300mm" (0,6+4,095+12,831)*0,05"hl."*0,3</t>
  </si>
  <si>
    <t>"Základové pasy š.600mm" (3,945+2,182+15,0)*0,05"hl"*0,6</t>
  </si>
  <si>
    <t>371291710</t>
  </si>
  <si>
    <t>"Základové pasy š.300mm " (0,6+4,095+12,831)*0,65"hl."*0,3</t>
  </si>
  <si>
    <t>"Základové pasy š.600mm" (3,945+2,182+15,0)*0,4"hl"*0,6</t>
  </si>
  <si>
    <t>311113154</t>
  </si>
  <si>
    <t>Nadzákladová zeď tl přes 250 do 300 mm z hladkých tvárnic ztraceného bednění včetně výplně z betonu tř. C 25/30</t>
  </si>
  <si>
    <t>368887542</t>
  </si>
  <si>
    <t>Nadzákladové zdi z betonových tvárnic ztraceného bednění hladkých, včetně výplně z betonu třídy C 25/30, tloušťky zdiva přes 250 do 300 mm</t>
  </si>
  <si>
    <t>https://podminky.urs.cz/item/CS_URS_2024_02/311113154</t>
  </si>
  <si>
    <t>"opěrná zeď, přizdívka pod sloupky" (2,182+15,0)*0,75</t>
  </si>
  <si>
    <t>"podél objektu, přizdívka pod sloupky" (5,1+0,8+10,8)*0,5</t>
  </si>
  <si>
    <t>311113155</t>
  </si>
  <si>
    <t>Nadzákladová zeď tl přes 300 do 400 mm z hladkých tvárnic ztraceného bednění včetně výplně z betonu tř. C 25/30</t>
  </si>
  <si>
    <t>-366411616</t>
  </si>
  <si>
    <t>Nadzákladové zdi z betonových tvárnic ztraceného bednění hladkých, včetně výplně z betonu třídy C 25/30, tloušťky zdiva přes 300 do 400 mm</t>
  </si>
  <si>
    <t>https://podminky.urs.cz/item/CS_URS_2024_02/311113155</t>
  </si>
  <si>
    <t>"opěrná zeď" (3,945+2,182+15,0)*1,5</t>
  </si>
  <si>
    <t>279361321</t>
  </si>
  <si>
    <t>Výztuž základových zdí nosných betonářskou ocelí 11 375</t>
  </si>
  <si>
    <t>-1627900513</t>
  </si>
  <si>
    <t>Výztuž základových zdí nosných svislých nebo odkloněných od svislice, rovinných nebo oblých, deskových nebo žebrových, včetně výztuže jejich žeber z betonářské oceli 11 375 (EZ)</t>
  </si>
  <si>
    <t>https://podminky.urs.cz/item/CS_URS_2024_02/279361321</t>
  </si>
  <si>
    <t>"výztuž základů a opěrné stěny, viz PD" 1,45906</t>
  </si>
  <si>
    <t>Komunikace pozemní</t>
  </si>
  <si>
    <t>564811012</t>
  </si>
  <si>
    <t>Podklad ze štěrkodrtě ŠD plochy do 100 m2 tl 60 mm</t>
  </si>
  <si>
    <t>1430925038</t>
  </si>
  <si>
    <t>Podklad ze štěrkodrti ŠD s rozprostřením a zhutněním plochy jednotlivě do 100 m2, po zhutnění tl. 60 mm</t>
  </si>
  <si>
    <t>https://podminky.urs.cz/item/CS_URS_2024_02/564811012</t>
  </si>
  <si>
    <t>"T01 - dynamická vrstva zrnitost 0/16mm" 81,91</t>
  </si>
  <si>
    <t>564871011</t>
  </si>
  <si>
    <t>Podklad ze štěrkodrtě ŠD plochy do 100 m2 tl 250 mm</t>
  </si>
  <si>
    <t>-2126194456</t>
  </si>
  <si>
    <t>Podklad ze štěrkodrti ŠD s rozprostřením a zhutněním plochy jednotlivě do 100 m2, po zhutnění tl. 250 mm</t>
  </si>
  <si>
    <t>https://podminky.urs.cz/item/CS_URS_2024_02/564871011</t>
  </si>
  <si>
    <t>"T01 - štěrkodrť 0/32 nebo 0/42 mm" 81,91</t>
  </si>
  <si>
    <t>R56493ml1</t>
  </si>
  <si>
    <t>T01 - Mlatový povrch, obrusná vrstva</t>
  </si>
  <si>
    <t>1736879164</t>
  </si>
  <si>
    <t>Poznámka k položce:_x000D_
Mlatový povrch 30-40mm, zrnitost 0/5mm, objemová hmotnost po zhutnění 2,199t/m3, vodopropustnost 2,10*10/-4cm/s, pevnost ve smyki 64,4kPa, zatížení min. 7,5T, vyrovnání a zhutnění.</t>
  </si>
  <si>
    <t>"T01 - minerální povrch 100kg/m2 zrnitost 0/5mm" 81,91</t>
  </si>
  <si>
    <t>451577777</t>
  </si>
  <si>
    <t>Podklad nebo lože pod dlažbu vodorovný nebo do sklonu 1:5 z kameniva těženého tl přes 30 do 100 mm</t>
  </si>
  <si>
    <t>334159531</t>
  </si>
  <si>
    <t>Podklad nebo lože pod dlažbu (přídlažbu) v ploše vodorovné nebo ve sklonu do 1:5, tloušťky od 30 do 100 mm z kameniva těženého</t>
  </si>
  <si>
    <t>https://podminky.urs.cz/item/CS_URS_2024_02/451577777</t>
  </si>
  <si>
    <t>"okapový chodník" (1,557+1,2+1,644+6,6+0,6+9,946+0,6+1,2)*0,5</t>
  </si>
  <si>
    <t>596811120</t>
  </si>
  <si>
    <t>Kladení betonové dlažby komunikací pro pěší do lože z kameniva velikosti do 0,09 m2 pl do 50 m2</t>
  </si>
  <si>
    <t>653802763</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</si>
  <si>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</si>
  <si>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https://podminky.urs.cz/item/CS_URS_2024_02/596811120</t>
  </si>
  <si>
    <t>59246107</t>
  </si>
  <si>
    <t>dlažba chodníková betonová 500x500mm tl 50mm přírodní</t>
  </si>
  <si>
    <t>411365254</t>
  </si>
  <si>
    <t>11,674*1,03 'Přepočtené koeficientem množství</t>
  </si>
  <si>
    <t>622111111</t>
  </si>
  <si>
    <t>Vyspravení celoplošné cementovou maltou vnějších stěn betonových nebo železobetonových</t>
  </si>
  <si>
    <t>720968044</t>
  </si>
  <si>
    <t>Vyspravení povrchu neomítaných vnějších ploch betonových nebo železobetonových konstrukcí s rozetřením vysprávky do ztracena maltou cementovou celoplošně stěn</t>
  </si>
  <si>
    <t>https://podminky.urs.cz/item/CS_URS_2024_02/622111111</t>
  </si>
  <si>
    <t>7,5*0,8</t>
  </si>
  <si>
    <t>2,5*1,0</t>
  </si>
  <si>
    <t>2,5*1,2</t>
  </si>
  <si>
    <t>2,0*1,4</t>
  </si>
  <si>
    <t>5,5*1,4</t>
  </si>
  <si>
    <t>622131101</t>
  </si>
  <si>
    <t>Cementový postřik vnějších stěn nanášený celoplošně ručně</t>
  </si>
  <si>
    <t>-1801020982</t>
  </si>
  <si>
    <t>Podkladní a spojovací vrstva vnějších omítaných ploch cementový postřik nanášený ručně celoplošně stěn</t>
  </si>
  <si>
    <t>https://podminky.urs.cz/item/CS_URS_2024_02/622131101</t>
  </si>
  <si>
    <t>-880787151</t>
  </si>
  <si>
    <t>-297548287</t>
  </si>
  <si>
    <t>622321131</t>
  </si>
  <si>
    <t>Vápenocementový štuk vnějších stěn tloušťky do 3 mm</t>
  </si>
  <si>
    <t>294608992</t>
  </si>
  <si>
    <t>Vápenocementový štuk vnějších ploch tloušťky do 3 mm stěn</t>
  </si>
  <si>
    <t>https://podminky.urs.cz/item/CS_URS_2024_02/622321131</t>
  </si>
  <si>
    <t>916231213</t>
  </si>
  <si>
    <t>Osazení chodníkového obrubníku betonového stojatého s boční opěrou do lože z betonu prostého</t>
  </si>
  <si>
    <t>958446723</t>
  </si>
  <si>
    <t>Osazení chodníkového obrubníku betonového se zřízením lože, s vyplněním a zatřením spár cementovou maltou stojatého s boční opěrou z betonu prostého, do lože z betonu prostého</t>
  </si>
  <si>
    <t>https://podminky.urs.cz/item/CS_URS_2024_02/916231213</t>
  </si>
  <si>
    <t>"okapový chodník" (1,557+1,2+1,644+6,6+0,6+9,946+0,6+1,2)</t>
  </si>
  <si>
    <t>59217017</t>
  </si>
  <si>
    <t>obrubník betonový chodníkový 1000x100x250mm</t>
  </si>
  <si>
    <t>-1055431634</t>
  </si>
  <si>
    <t>23,347*1,02 'Přepočtené koeficientem množství</t>
  </si>
  <si>
    <t>919726121</t>
  </si>
  <si>
    <t>Geotextilie pro ochranu, separaci a filtraci netkaná měrná hm do 200 g/m2</t>
  </si>
  <si>
    <t>-1039871399</t>
  </si>
  <si>
    <t>Geotextilie netkaná pro ochranu, separaci nebo filtraci měrná hmotnost do 200 g/m2</t>
  </si>
  <si>
    <t>https://podminky.urs.cz/item/CS_URS_2024_02/919726121</t>
  </si>
  <si>
    <t>1734326897</t>
  </si>
  <si>
    <t>1131513606</t>
  </si>
  <si>
    <t>30*79,526</t>
  </si>
  <si>
    <t>997013609</t>
  </si>
  <si>
    <t>Poplatek za uložení na skládce (skládkovné) stavebního odpadu ze směsí nebo oddělených frakcí betonu, cihel a keramických výrobků kód odpadu 17 01 07</t>
  </si>
  <si>
    <t>1722501267</t>
  </si>
  <si>
    <t>Poplatek za uložení stavebního odpadu na skládce (skládkovné) ze směsí nebo oddělených frakcí betonu, cihel a keramických výrobků zatříděného do Katalogu odpadů pod kódem 17 01 07</t>
  </si>
  <si>
    <t>https://podminky.urs.cz/item/CS_URS_2024_02/997013609</t>
  </si>
  <si>
    <t>998011001</t>
  </si>
  <si>
    <t>Přesun hmot pro budovy zděné v do 6 m</t>
  </si>
  <si>
    <t>-2109820692</t>
  </si>
  <si>
    <t>Přesun hmot pro budovy občanské výstavby, bydlení, výrobu a služby s nosnou svislou konstrukcí zděnou z cihel, tvárnic nebo kamene vodorovná dopravní vzdálenost do 100 m základní pro budovy výšky do 6 m</t>
  </si>
  <si>
    <t>https://podminky.urs.cz/item/CS_URS_2024_02/998011001</t>
  </si>
  <si>
    <t>-577921884</t>
  </si>
  <si>
    <t>(15+2,182+3,946)*2,0</t>
  </si>
  <si>
    <t>-2089187489</t>
  </si>
  <si>
    <t>42,256*1,221 "Přepočtené koeficientem množství</t>
  </si>
  <si>
    <t>51,595*1,221 'Přepočtené koeficientem množství</t>
  </si>
  <si>
    <t>1449957481</t>
  </si>
  <si>
    <t>1043026445</t>
  </si>
  <si>
    <t>"ocelová k-ce rampy I200"2*2,5*26,3</t>
  </si>
  <si>
    <t>"ocelová k-ce rampy, podpera" 60</t>
  </si>
  <si>
    <t>005 - VRN</t>
  </si>
  <si>
    <t xml:space="preserve">    VRN2 - Příprava staveniště</t>
  </si>
  <si>
    <t xml:space="preserve">    VRN3 - Zařízení staveniště</t>
  </si>
  <si>
    <t xml:space="preserve">    VRN4 - Inženýrská činnost</t>
  </si>
  <si>
    <t>013254000</t>
  </si>
  <si>
    <t>Dokumentace skutečného provedení stavby</t>
  </si>
  <si>
    <t>202544622</t>
  </si>
  <si>
    <t>https://podminky.urs.cz/item/CS_URS_2024_02/013254000</t>
  </si>
  <si>
    <t>VRN2</t>
  </si>
  <si>
    <t>Příprava staveniště</t>
  </si>
  <si>
    <t>020001000</t>
  </si>
  <si>
    <t>-691998052</t>
  </si>
  <si>
    <t>https://podminky.urs.cz/item/CS_URS_2024_02/020001000</t>
  </si>
  <si>
    <t>022002000</t>
  </si>
  <si>
    <t>Přeložení konstrukcí</t>
  </si>
  <si>
    <t>1074665059</t>
  </si>
  <si>
    <t>https://podminky.urs.cz/item/CS_URS_2024_02/022002000</t>
  </si>
  <si>
    <t>VRN3</t>
  </si>
  <si>
    <t>Zařízení staveniště</t>
  </si>
  <si>
    <t>030001000</t>
  </si>
  <si>
    <t>-817730795</t>
  </si>
  <si>
    <t>https://podminky.urs.cz/item/CS_URS_2024_02/030001000</t>
  </si>
  <si>
    <t>033002000</t>
  </si>
  <si>
    <t>Připojení a spotřeba energií pro zařízení staveniště</t>
  </si>
  <si>
    <t>-1136410912</t>
  </si>
  <si>
    <t>https://podminky.urs.cz/item/CS_URS_2024_02/033002000</t>
  </si>
  <si>
    <t>VRN4</t>
  </si>
  <si>
    <t>Inženýrská činnost</t>
  </si>
  <si>
    <t>045203000</t>
  </si>
  <si>
    <t>Kompletační činnost</t>
  </si>
  <si>
    <t>730905912</t>
  </si>
  <si>
    <t>https://podminky.urs.cz/item/CS_URS_2024_02/045203000</t>
  </si>
  <si>
    <t>045303000</t>
  </si>
  <si>
    <t>Koordinační činnost</t>
  </si>
  <si>
    <t>-1132763241</t>
  </si>
  <si>
    <t>https://podminky.urs.cz/item/CS_URS_2024_02/045303000</t>
  </si>
  <si>
    <t>034503000</t>
  </si>
  <si>
    <t>Informační tabule na staveništi - BILLBOARD</t>
  </si>
  <si>
    <t>494926538</t>
  </si>
  <si>
    <t>https://podminky.urs.cz/item/CS_URS_2024_02/034503000</t>
  </si>
  <si>
    <t xml:space="preserve">Poznámka k položce:_x000D_
BILLBOARD_x000D_
Před zahájením výstavby bude na viditelném místě staveniště umístěn jeden (1) dočasný informační billboard (velikost min. 2,1 x 2,2 m) na pevné nosné konstrukci s údaji o stavbě včetně povinných prvků publicity,_x000D_
informací o hlavním cíli projektu a financování, dočasný informační billboard bude vyroben z materiálu odolného vůči povětrnostním podmínkám_x000D_
</t>
  </si>
  <si>
    <t>091503000</t>
  </si>
  <si>
    <t>Náklady související s publikační činností - PAMĚTNÍ DESKA</t>
  </si>
  <si>
    <t>-882615455</t>
  </si>
  <si>
    <t>https://podminky.urs.cz/item/CS_URS_2024_02/091503000</t>
  </si>
  <si>
    <t xml:space="preserve">Poznámka k položce:_x000D_
PAMĚTNÍ DESKA_x000D_
Stálá pamětní deska má rozměry 300 x 400 mm. _x000D_
Deska může být celobarevná nebo jednobarevná. Doporučené ekologické materiály pro výrobu pamětní desky jsou: sklo, mosaz, bronz, dural, leštěný kámen a další._x000D_
_x000D_
Pmětní deska musí být provedeno dle: "Grafického manuálu povinné publicity pro Operační program Spravedlivá transformace"_x000D_
_x000D_
https://opst.cz/files/documents/storage/2022/08/17/1660746103_Grafick%C3%BD%20manu%C3%A1l%20povinn%C3%A9%20publicity%20OPST.pdf_x000D_
</t>
  </si>
  <si>
    <t>D.1.4.1 - Zdravotně technické instalace</t>
  </si>
  <si>
    <t>D2 - 721 - Venkovní a vnitřní kanalizace</t>
  </si>
  <si>
    <t>D3 - 722 - Vnitřní vodovod</t>
  </si>
  <si>
    <t>D4 - 724 - Strojní zařízení</t>
  </si>
  <si>
    <t>D5 - 725 - Zařizovací předměty</t>
  </si>
  <si>
    <t>D6 - 767 - Konstrukce zámečnické</t>
  </si>
  <si>
    <t>D7 - 713 - Izolace tepelné</t>
  </si>
  <si>
    <t>D8 - 789 - HZS</t>
  </si>
  <si>
    <t>D2</t>
  </si>
  <si>
    <t>721 - Venkovní a vnitřní kanalizace</t>
  </si>
  <si>
    <t>Pol285</t>
  </si>
  <si>
    <t>POTRUBÍ KANALIZAČNÍ Z PVC KG SN 8 SYSTÉM SVODNÉ ( LEŽATÉ ) V ZEMI D 110 x 3,2</t>
  </si>
  <si>
    <t>647802542</t>
  </si>
  <si>
    <t>Pol286</t>
  </si>
  <si>
    <t>POTRUBÍ KANALIZAČNÍ Z PVC KG SN 8 SYSTÉM SVODNÉ ( LEŽATÉ ) V ZEMI D 125 x 3,2</t>
  </si>
  <si>
    <t>-1798303766</t>
  </si>
  <si>
    <t xml:space="preserve">Poznámka k položce:_x000D_
_x000D_
</t>
  </si>
  <si>
    <t>721177715</t>
  </si>
  <si>
    <t>POTRUBÍ ODPADNÍ ODHLUČNĚNÉ SVISLÉ D 110 x 3,6</t>
  </si>
  <si>
    <t>-107850843</t>
  </si>
  <si>
    <t>721176102</t>
  </si>
  <si>
    <t>POTRUBÍ POLYPROPYLENOVÉ (PP) HT SYSTÉM PŘIPOJOVACÍ D 40 x 1,8</t>
  </si>
  <si>
    <t>-1990491632</t>
  </si>
  <si>
    <t>721176103</t>
  </si>
  <si>
    <t>POTRUBÍ POLYPROPYLENOVÉ (PP) HT SYSTÉM PŘIPOJOVACÍ D 50 x 1,8</t>
  </si>
  <si>
    <t>583732182</t>
  </si>
  <si>
    <t>721176105</t>
  </si>
  <si>
    <t>POTRUBÍ POLYPROPYLENOVÉ (PP) HT SYSTÉM PŘIPOJOVACÍ D 110 x 2,7</t>
  </si>
  <si>
    <t>540513429</t>
  </si>
  <si>
    <t>721290111</t>
  </si>
  <si>
    <t>Zkouška těsnosti potrubí kanalizace vodou DN do 125</t>
  </si>
  <si>
    <t>-1914164085</t>
  </si>
  <si>
    <t>Zkouška těsnosti kanalizace v objektech vodou do DN 125</t>
  </si>
  <si>
    <t>https://podminky.urs.cz/item/CS_URS_2024_02/721290111</t>
  </si>
  <si>
    <t>Pol292</t>
  </si>
  <si>
    <t>PŘEPOJENÍ/NAPOJENÍ NA STÁVAJÍCÍ KANALIZACI POMOCÍ PŘESUVNÝCH SPOJEK DN 125 / vč. dodávky spojek)</t>
  </si>
  <si>
    <t>985211460</t>
  </si>
  <si>
    <t>721194104</t>
  </si>
  <si>
    <t>Vyvedení a upevnění odpadních výpustek DN 40</t>
  </si>
  <si>
    <t>-1052374072</t>
  </si>
  <si>
    <t>Vyměření přípojek na potrubí vyvedení a upevnění odpadních výpustek DN 40</t>
  </si>
  <si>
    <t>https://podminky.urs.cz/item/CS_URS_2024_02/721194104</t>
  </si>
  <si>
    <t>721194105</t>
  </si>
  <si>
    <t>Vyvedení a upevnění odpadních výpustek DN 50</t>
  </si>
  <si>
    <t>-1126774008</t>
  </si>
  <si>
    <t>Vyměření přípojek na potrubí vyvedení a upevnění odpadních výpustek DN 50</t>
  </si>
  <si>
    <t>https://podminky.urs.cz/item/CS_URS_2024_02/721194105</t>
  </si>
  <si>
    <t>721194106</t>
  </si>
  <si>
    <t>VYVEDENÍ ODPADNÍCH VÝPUSTEK D 110 x 2,3</t>
  </si>
  <si>
    <t>-1284532355</t>
  </si>
  <si>
    <t>Pol296</t>
  </si>
  <si>
    <t>PŘIVZDUŠŇOVACÍ HLAVICE DN 110</t>
  </si>
  <si>
    <t>-1968816379</t>
  </si>
  <si>
    <t>Pol297</t>
  </si>
  <si>
    <t>MONTÁŽ HLAVICE DN 50 -125</t>
  </si>
  <si>
    <t>-204089113</t>
  </si>
  <si>
    <t>Pol298</t>
  </si>
  <si>
    <t>ZÁPACHOVÝ UZÁVĚR PRO ODVOD KONDENZÁTU DN 40 s připojením DN 32, s otáčivým ramenem na odtoku</t>
  </si>
  <si>
    <t>158343219</t>
  </si>
  <si>
    <t>725869218</t>
  </si>
  <si>
    <t>Montáž zápachových uzávěrek U-sifonů</t>
  </si>
  <si>
    <t>1628883882</t>
  </si>
  <si>
    <t>Zápachové uzávěrky zařizovacích předmětů montáž zápachových uzávěrek dřezových dvoudílných U-sifonů</t>
  </si>
  <si>
    <t>https://podminky.urs.cz/item/CS_URS_2024_02/725869218</t>
  </si>
  <si>
    <t>Pol300</t>
  </si>
  <si>
    <t>LAPAČ STŘEŠNÍCH SPLAVENIN S KOŠEM , ZU,S ČISTÍCÍM VÍKEM PLASTOVÝ DN 110/125 s těsnícími kroužky D 75 -110 mm</t>
  </si>
  <si>
    <t>-1562964158</t>
  </si>
  <si>
    <t>721211914</t>
  </si>
  <si>
    <t>MONTÁŽ LAPAČE STŘEŠNÍCH SPLAVENIN DN 125</t>
  </si>
  <si>
    <t>2068036201</t>
  </si>
  <si>
    <t>Pol302</t>
  </si>
  <si>
    <t>DVÍŘKA REVIZNÍ KOVOVÁ ZAVÍRÁNÍ MAGNETY 150 x 150 mm</t>
  </si>
  <si>
    <t>642495977</t>
  </si>
  <si>
    <t>725989901</t>
  </si>
  <si>
    <t>MONTÁŽ DVÍŘEK plastových nebo ocelových</t>
  </si>
  <si>
    <t>1941834679</t>
  </si>
  <si>
    <t>Poznámka k položce:_x000D_
PŘESUN HMOT PRO KANALIZACI</t>
  </si>
  <si>
    <t>998721201</t>
  </si>
  <si>
    <t>Přesun hmot procentní pro vnitřní kanalizaci v objektech v do 6 m</t>
  </si>
  <si>
    <t>-925538488</t>
  </si>
  <si>
    <t>Přesun hmot pro vnitřní kanalizaci stanovený procentní sazbou (%) z ceny vodorovná dopravní vzdálenost do 50 m základní v objektech výšky do 6 m</t>
  </si>
  <si>
    <t>https://podminky.urs.cz/item/CS_URS_2024_02/998721201</t>
  </si>
  <si>
    <t>D3</t>
  </si>
  <si>
    <t>722 - Vnitřní vodovod</t>
  </si>
  <si>
    <t>Pol305</t>
  </si>
  <si>
    <t>VODOVODNÍ TRUBKY Z PE100 SDR 17 D 50 x 3,0</t>
  </si>
  <si>
    <t>-1860473885</t>
  </si>
  <si>
    <t>871181121</t>
  </si>
  <si>
    <t>MONTÁŽ TRUBEK POLYETYLÉNOVÝCH VE VÝKOPU D 50</t>
  </si>
  <si>
    <t>-860780233</t>
  </si>
  <si>
    <t>Pol307</t>
  </si>
  <si>
    <t>ELEKTROTVAROVKY PE100 SDR 11 elektrokoleno D 50, 90°</t>
  </si>
  <si>
    <t>927031871</t>
  </si>
  <si>
    <t>Pol308</t>
  </si>
  <si>
    <t>ELEKTROTVAROVKY PE100 SDR 11 elektrospojka D 50</t>
  </si>
  <si>
    <t>853471197</t>
  </si>
  <si>
    <t>877182121</t>
  </si>
  <si>
    <t>PŘIRÁŽKA ZA 1 SPOJ ELEKTROTVAROVKY D50</t>
  </si>
  <si>
    <t>-638852234</t>
  </si>
  <si>
    <t>Pol310</t>
  </si>
  <si>
    <t>POTRUBÍ Z OCELOVÝCH TRUBEK ZÁVITOVÝCH POZINKOVANÝCH SVAŘOVANÝCH, 11434 DN 40 6/4"</t>
  </si>
  <si>
    <t>-954463960</t>
  </si>
  <si>
    <t>Pol311</t>
  </si>
  <si>
    <t>POTRUBÍ Z TRUBEK PP-RCT WAVIN EVO S3,2/SDR7,4 D 20x2,3</t>
  </si>
  <si>
    <t>1047926865</t>
  </si>
  <si>
    <t>Poznámka k položce:_x000D_
SVAŘOVANÝCH POLYFUZNĚ VČ. ZEDNICKÝCH VÝPOMOCÍ</t>
  </si>
  <si>
    <t>Pol312</t>
  </si>
  <si>
    <t>POTRUBÍ Z TRUBEK PP-RCT WAVIN EVO S3,2/SDR7,4 D 25x2,8</t>
  </si>
  <si>
    <t>147668988</t>
  </si>
  <si>
    <t xml:space="preserve">Poznámka k položce:_x000D_
SVAŘOVANÝCH POLYFUZNĚ VČ. ZEDNICKÝCH VÝPOMOCÍ_x000D_
</t>
  </si>
  <si>
    <t>Pol313</t>
  </si>
  <si>
    <t>POTRUBÍ Z TRUBEK PP-RCT WAVIN EVO S3,2/SDR7,4 D 32x3,6</t>
  </si>
  <si>
    <t>-854834987</t>
  </si>
  <si>
    <t>Pol314</t>
  </si>
  <si>
    <t>POTRUBÍ Z TRUBEK PP-RCT WAVIN EVO S3,2/SDR7,4 D 40x4,5</t>
  </si>
  <si>
    <t>1335258635</t>
  </si>
  <si>
    <t>722178721</t>
  </si>
  <si>
    <t>POTRUBÍ VÍCEVRSTVÉ Z TRUBEK WAVIN FIBER BASALT D 20x2,8</t>
  </si>
  <si>
    <t>-685270395</t>
  </si>
  <si>
    <t>Poznámka k položce:_x000D_
PLUS SVAŘOVANÝCH POLYFUZNĚ VČ. ZEDN. VÝPOMOCÍ</t>
  </si>
  <si>
    <t>722280106</t>
  </si>
  <si>
    <t>TLAKOVÁ ZKOUŠKA VODOVOD. POTRUBÍ do DN 32</t>
  </si>
  <si>
    <t>50162617</t>
  </si>
  <si>
    <t>722290226</t>
  </si>
  <si>
    <t>Zkouška těsnosti vodovodního potrubí závitového DN do 50</t>
  </si>
  <si>
    <t>2088563582</t>
  </si>
  <si>
    <t>Zkoušky, proplach a desinfekce vodovodního potrubí zkoušky těsnosti vodovodního potrubí závitového do DN 50</t>
  </si>
  <si>
    <t>https://podminky.urs.cz/item/CS_URS_2024_02/722290226</t>
  </si>
  <si>
    <t>722290234</t>
  </si>
  <si>
    <t>Proplach a dezinfekce vodovodního potrubí DN do 80</t>
  </si>
  <si>
    <t>-206258802</t>
  </si>
  <si>
    <t>Zkoušky, proplach a desinfekce vodovodního potrubí proplach a desinfekce vodovodního potrubí do DN 80</t>
  </si>
  <si>
    <t>https://podminky.urs.cz/item/CS_URS_2024_02/722290234</t>
  </si>
  <si>
    <t>722131915</t>
  </si>
  <si>
    <t>Potrubí pozinkované závitové vsazení odbočky do potrubí DN 40</t>
  </si>
  <si>
    <t>437605286</t>
  </si>
  <si>
    <t>Opravy vodovodního potrubí z ocelových trubek pozinkovaných závitových vsazení odbočky do potrubí DN 40</t>
  </si>
  <si>
    <t>https://podminky.urs.cz/item/CS_URS_2024_02/722131915</t>
  </si>
  <si>
    <t>722190401</t>
  </si>
  <si>
    <t>Vyvedení a upevnění výpustku DN do 25</t>
  </si>
  <si>
    <t>1052669724</t>
  </si>
  <si>
    <t>Zřízení přípojek na potrubí vyvedení a upevnění výpustek do DN 25</t>
  </si>
  <si>
    <t>https://podminky.urs.cz/item/CS_URS_2024_02/722190401</t>
  </si>
  <si>
    <t>722202213</t>
  </si>
  <si>
    <t>NÁSTĚNKY  PLASTOVÉ PPR PN 20 D 20 x G 1/2"</t>
  </si>
  <si>
    <t>1745755541</t>
  </si>
  <si>
    <t>NÁSTĚNKY PLASTOVÉ PPR PN 20 D 20 x G 1/2"</t>
  </si>
  <si>
    <t>Pol322</t>
  </si>
  <si>
    <t>PŘECHODKA PE/MOSAZ D 50 / 6/4" + převlečná matice vnitřní závit</t>
  </si>
  <si>
    <t>34485083</t>
  </si>
  <si>
    <t>Pol323</t>
  </si>
  <si>
    <t>KULOVÝ KOHOUT VYPOUŠTĚCÍ G 1/2"</t>
  </si>
  <si>
    <t>-1574880035</t>
  </si>
  <si>
    <t>Poznámka k položce:_x000D_
KULOVÝ KOHOUT VÝTOKOVÝ S KONCOVKOU PRO_x000D_
PŘIPOJENÍ HADICE</t>
  </si>
  <si>
    <t>Pol324</t>
  </si>
  <si>
    <t>KULOVÝ KOHOUT VÝTOKOVÝ S KONCOVKOU PRO PŘIPOJENÍ HADICE G 3/4"</t>
  </si>
  <si>
    <t>-1884593465</t>
  </si>
  <si>
    <t>722229101</t>
  </si>
  <si>
    <t>Montáž vodovodních armatur s jedním závitem G 1/2" ostatní typ</t>
  </si>
  <si>
    <t>1278395259</t>
  </si>
  <si>
    <t>Armatury s jedním závitem montáž vodovodních armatur s jedním závitem ostatních typů G 1/2"</t>
  </si>
  <si>
    <t>https://podminky.urs.cz/item/CS_URS_2024_02/722229101</t>
  </si>
  <si>
    <t>722229102</t>
  </si>
  <si>
    <t>Montáž vodovodních armatur s jedním závitem G 3/4" ostatní typ</t>
  </si>
  <si>
    <t>-854559632</t>
  </si>
  <si>
    <t>Armatury s jedním závitem montáž vodovodních armatur s jedním závitem ostatních typů G 3/4"</t>
  </si>
  <si>
    <t>https://podminky.urs.cz/item/CS_URS_2024_02/722229102</t>
  </si>
  <si>
    <t>722229105</t>
  </si>
  <si>
    <t>Montáž vodovodních armatur s jedním závitem G 6/4" ostatní typ</t>
  </si>
  <si>
    <t>713713352</t>
  </si>
  <si>
    <t>Armatury s jedním závitem montáž vodovodních armatur s jedním závitem ostatních typů G 6/4"</t>
  </si>
  <si>
    <t>https://podminky.urs.cz/item/CS_URS_2024_02/722229105</t>
  </si>
  <si>
    <t>Pol328</t>
  </si>
  <si>
    <t>KK - KULOVÝ KOHOUT ZÁVITOVÝ UZAVÍRACÍ S PÁKOU G 3/4"</t>
  </si>
  <si>
    <t>-1576714244</t>
  </si>
  <si>
    <t>Pol329</t>
  </si>
  <si>
    <t>KK - KULOVÝ KOHOUT ZÁVITOVÝ UZAVÍRACÍ S PÁKOU G 1"</t>
  </si>
  <si>
    <t>574894287</t>
  </si>
  <si>
    <t>Pol330</t>
  </si>
  <si>
    <t>KK - KULOVÝ KOHOUT ZÁVITOVÝ UZAVÍRACÍ S PÁKOU G 6/4"</t>
  </si>
  <si>
    <t>27411023</t>
  </si>
  <si>
    <t>Pol331</t>
  </si>
  <si>
    <t>KKV - KULOVÝ KOHOUT ZÁVITOVÝ UZAVÍRACÍ S VYPOUŠTĚNÍM G 6/4"</t>
  </si>
  <si>
    <t>1995350419</t>
  </si>
  <si>
    <t>Pol332</t>
  </si>
  <si>
    <t>ZK - ZPĚTNÁ KLAPKA ZÁVITOVÁ G 3/4"</t>
  </si>
  <si>
    <t>-751062604</t>
  </si>
  <si>
    <t>Pol333</t>
  </si>
  <si>
    <t>ZK - ZPĚTNÁ KLAPKA ZÁVITOVÁ G 6/4"</t>
  </si>
  <si>
    <t>-819383701</t>
  </si>
  <si>
    <t>722239102</t>
  </si>
  <si>
    <t>Montáž armatur vodovodních se dvěma závity G 3/4"</t>
  </si>
  <si>
    <t>-1296140753</t>
  </si>
  <si>
    <t>Armatury se dvěma závity montáž vodovodních armatur se dvěma závity ostatních typů G 3/4"</t>
  </si>
  <si>
    <t>https://podminky.urs.cz/item/CS_URS_2024_02/722239102</t>
  </si>
  <si>
    <t>722239103</t>
  </si>
  <si>
    <t>Montáž armatur vodovodních se dvěma závity G 1"</t>
  </si>
  <si>
    <t>1618567311</t>
  </si>
  <si>
    <t>Armatury se dvěma závity montáž vodovodních armatur se dvěma závity ostatních typů G 1"</t>
  </si>
  <si>
    <t>https://podminky.urs.cz/item/CS_URS_2024_02/722239103</t>
  </si>
  <si>
    <t>722239105</t>
  </si>
  <si>
    <t>Montáž armatur vodovodních se dvěma závity G 6/4"</t>
  </si>
  <si>
    <t>1713218094</t>
  </si>
  <si>
    <t>Armatury se dvěma závity montáž vodovodních armatur se dvěma závity ostatních typů G 6/4"</t>
  </si>
  <si>
    <t>https://podminky.urs.cz/item/CS_URS_2024_02/722239105</t>
  </si>
  <si>
    <t>722224212</t>
  </si>
  <si>
    <t>VENTIL MRAZUVZDORNÝ ZAHRADNÍ DN 20</t>
  </si>
  <si>
    <t>1255805881</t>
  </si>
  <si>
    <t>Pol338</t>
  </si>
  <si>
    <t>VODOMĚR NA STUDENOU VODU DN 32, Q3 = 6,3 m3/h, l = 260 mm</t>
  </si>
  <si>
    <t>1004337716</t>
  </si>
  <si>
    <t>722269114</t>
  </si>
  <si>
    <t>MONTÁŽ VODOMĚRŮ ZÁVITOVÝCH G 5/4"</t>
  </si>
  <si>
    <t>-133605321</t>
  </si>
  <si>
    <t>732199100</t>
  </si>
  <si>
    <t>Montáž orientačních štítků</t>
  </si>
  <si>
    <t>-141800941</t>
  </si>
  <si>
    <t>Montáž štítků orientačních</t>
  </si>
  <si>
    <t>https://podminky.urs.cz/item/CS_URS_2024_02/732199100</t>
  </si>
  <si>
    <t>998722201</t>
  </si>
  <si>
    <t>Přesun hmot procentní pro vnitřní vodovod v objektech v do 6 m</t>
  </si>
  <si>
    <t>1640103798</t>
  </si>
  <si>
    <t>Přesun hmot pro vnitřní vodovod stanovený procentní sazbou (%) z ceny vodorovná dopravní vzdálenost do 50 m základní v objektech výšky do 6 m</t>
  </si>
  <si>
    <t>https://podminky.urs.cz/item/CS_URS_2024_02/998722201</t>
  </si>
  <si>
    <t>D4</t>
  </si>
  <si>
    <t>724 - Strojní zařízení</t>
  </si>
  <si>
    <t>Pol342</t>
  </si>
  <si>
    <t>ELEKTRICKÝ PRŮTOKOVÝ OHŘÍVAČ TV 3,5 kW/230 V vč. bezpečnostní armatury</t>
  </si>
  <si>
    <t>698600620</t>
  </si>
  <si>
    <t>Pol343</t>
  </si>
  <si>
    <t>ELEKTRICKÝ ZÁSOBNÍKOVÝ OHŘÍVAČ TV 1,5 kW/230 V vč. bezpečnostní armatury</t>
  </si>
  <si>
    <t>1771132758</t>
  </si>
  <si>
    <t>725539201</t>
  </si>
  <si>
    <t>Montáž ohřívačů zásobníkových závěsných tlakových do 15 l</t>
  </si>
  <si>
    <t>1160866903</t>
  </si>
  <si>
    <t>Elektrické ohřívače zásobníkové montáž tlakových ohřívačů závěsných (svislých nebo vodorovných) do 15 l</t>
  </si>
  <si>
    <t>https://podminky.urs.cz/item/CS_URS_2024_02/725539201</t>
  </si>
  <si>
    <t>998724201</t>
  </si>
  <si>
    <t>Přesun hmot procentní pro strojní vybavení v objektech v do 6 m</t>
  </si>
  <si>
    <t>-715676909</t>
  </si>
  <si>
    <t>Přesun hmot pro strojní vybavení stanovený procentní sazbou (%) z ceny vodorovná dopravní vzdálenost do 50 m základní v objektech výšky do 6 m</t>
  </si>
  <si>
    <t>https://podminky.urs.cz/item/CS_URS_2024_02/998724201</t>
  </si>
  <si>
    <t>D5</t>
  </si>
  <si>
    <t>725 - Zařizovací předměty</t>
  </si>
  <si>
    <t>Pol346</t>
  </si>
  <si>
    <t>UMÝVADLO KERAMICKÉ K MONTÁŽI NA SKŘÍŇKU</t>
  </si>
  <si>
    <t>-1383682632</t>
  </si>
  <si>
    <t>Poznámka k položce:_x000D_
rozměra 600x350 mm, s otvorem pro stojánkovou baterii na střed ( skříňka dodávka stavby)</t>
  </si>
  <si>
    <t>Pol3472</t>
  </si>
  <si>
    <t>PŘÍSLUŠENSTVÍ umývadlový sifon celokovový DN 40 chromovaný (výška osy kanalizačního odpadu 530 mm nad č.p.)</t>
  </si>
  <si>
    <t>230821401</t>
  </si>
  <si>
    <t>Pol348</t>
  </si>
  <si>
    <t>PŘÍSLUŠENSTVÍ umývadlová výpusť Click-Clack</t>
  </si>
  <si>
    <t>-912796146</t>
  </si>
  <si>
    <t>Pol349</t>
  </si>
  <si>
    <t>BATERIE STOJÁNKOVÁ PÁKOVÁ UMÝVADLOVÁ</t>
  </si>
  <si>
    <t>-431919376</t>
  </si>
  <si>
    <t>BATERIE STOJÁNKOVÁ PÁKOVÁ UMÝVADLOVÁ bez otevíraní odpadu, vč. připojovacích hadiček</t>
  </si>
  <si>
    <t>Pol350</t>
  </si>
  <si>
    <t>ROHOVÝ VENTIL CHROMOVANÝ S FILTREM G 1/2" x 3/8"</t>
  </si>
  <si>
    <t>1269868216</t>
  </si>
  <si>
    <t>725219521</t>
  </si>
  <si>
    <t>MONTÁŽ UMYVADEL se závěsnou skříňkou</t>
  </si>
  <si>
    <t>1190121221</t>
  </si>
  <si>
    <t>725829301</t>
  </si>
  <si>
    <t>MONTÁŽ BATERIÍ UMÝVADLOVÝCH A DŘEZOVÝCH stojánkových</t>
  </si>
  <si>
    <t>-1681882668</t>
  </si>
  <si>
    <t>725819402</t>
  </si>
  <si>
    <t>Montáž ventilů rohových G 1/2" bez připojovací trubičky</t>
  </si>
  <si>
    <t>-5798010</t>
  </si>
  <si>
    <t>Ventily montáž ventilů ostatních typů rohových bez připojovací trubičky G 1/2"</t>
  </si>
  <si>
    <t>https://podminky.urs.cz/item/CS_URS_2024_02/725819402</t>
  </si>
  <si>
    <t>Pol354</t>
  </si>
  <si>
    <t>UMYVADLO KERAMICKÉ ZÁVĚSNÉ PRO TĚLESNĚ POSTIŽENÉ rozměr 640 x 550 mm s otvorem pro baterii bílé, bez přepadu</t>
  </si>
  <si>
    <t>-1962170731</t>
  </si>
  <si>
    <t>Pol355</t>
  </si>
  <si>
    <t>Příslušenství podomítkový umývadlový sifon pro umývadlo TP (výška osy kanalizačního odpadu 530 mm nad č.p.)</t>
  </si>
  <si>
    <t>187963299</t>
  </si>
  <si>
    <t>Pol356</t>
  </si>
  <si>
    <t>Příslušenství dopojení umývadla k podomítkovému sifonu</t>
  </si>
  <si>
    <t>-1733868261</t>
  </si>
  <si>
    <t>Pol357</t>
  </si>
  <si>
    <t>Příslušenství instalační sada pro umývadlo</t>
  </si>
  <si>
    <t>481822104</t>
  </si>
  <si>
    <t>1129478351</t>
  </si>
  <si>
    <t>Pol358</t>
  </si>
  <si>
    <t>BATERIE STOJÁNKOVÁ PÁKOVÁ UMÝVADLOVÁ  bez otevíraní odpadu, lékařská dlouhá páková rukojeť, vč. připojovacích hadiček</t>
  </si>
  <si>
    <t>-2015327022</t>
  </si>
  <si>
    <t>BATERIE STOJÁNKOVÁ PÁKOVÁ UMÝVADLOVÁ bez otevíraní odpadu, lékařská dlouhá páková rukojeť, vč. připojovacích hadiček</t>
  </si>
  <si>
    <t>1275406330</t>
  </si>
  <si>
    <t>Pol359</t>
  </si>
  <si>
    <t>MADLO VE TVARU U PEVNÉ 550 mm, nerez</t>
  </si>
  <si>
    <t>-87940276</t>
  </si>
  <si>
    <t>Pol360</t>
  </si>
  <si>
    <t>MADLO VE TVARU U SKLOPNÉ 550 mm, nerez</t>
  </si>
  <si>
    <t>astní</t>
  </si>
  <si>
    <t>779008196</t>
  </si>
  <si>
    <t>725219401</t>
  </si>
  <si>
    <t>MONTÁŽ UMYVADEL na šrouby do zdi</t>
  </si>
  <si>
    <t>-1174650966</t>
  </si>
  <si>
    <t>-1864844485</t>
  </si>
  <si>
    <t>1747029268</t>
  </si>
  <si>
    <t>725291734</t>
  </si>
  <si>
    <t>MONTÁŽ KOUPELNOVÝCH DOPLŇKŮ madel</t>
  </si>
  <si>
    <t>-1829417529</t>
  </si>
  <si>
    <t>Poznámka k položce:_x000D_
PISOÁR ZÁVĚSNÝ KERAMICKÝ S RADAROVÝM SPLACHOVAČEM</t>
  </si>
  <si>
    <t>Pol363</t>
  </si>
  <si>
    <t>UMÝVÁTKO KERAMICKÉ ZÁVĚSNÉ  rozměr 300x200 mm, s otvorem pro stojánkovou baterii na pravé straně</t>
  </si>
  <si>
    <t>-982468211</t>
  </si>
  <si>
    <t>UMÝVÁTKO KERAMICKÉ ZÁVĚSNÉ rozměr 300x200 mm, s otvorem pro stojánkovou baterii na pravé straně</t>
  </si>
  <si>
    <t>157</t>
  </si>
  <si>
    <t>-1323480090</t>
  </si>
  <si>
    <t>156</t>
  </si>
  <si>
    <t>-1218907958</t>
  </si>
  <si>
    <t>178608161</t>
  </si>
  <si>
    <t>405033451</t>
  </si>
  <si>
    <t>1147366443</t>
  </si>
  <si>
    <t>Poznámka k položce:_x000D_
MONTÁŽ BATERIÍ UMÝVADLOVÝCH A DŘEZOVÝCH</t>
  </si>
  <si>
    <t>1467199533</t>
  </si>
  <si>
    <t>1369854655</t>
  </si>
  <si>
    <t>Pol364</t>
  </si>
  <si>
    <t>ZÁVĚSNÝ KLOZET KERAMICKÝ rozměr 360x530x400 mm, s hlubokým splachováním, bílý</t>
  </si>
  <si>
    <t>1212677586</t>
  </si>
  <si>
    <t>Pol365</t>
  </si>
  <si>
    <t>PŘÍSLUŠENSTVÍ sedátko duraplastové odnímatelné SLOWCLOSE</t>
  </si>
  <si>
    <t>-939144307</t>
  </si>
  <si>
    <t>Pol366</t>
  </si>
  <si>
    <t>PŘÍSLUŠENSTVÍ instalační sada s chromovanými krytkami</t>
  </si>
  <si>
    <t>1404860335</t>
  </si>
  <si>
    <t>Pol367</t>
  </si>
  <si>
    <t>PŘÍSLUŠENSTVÍ montážní prvek pro závěsné WC do předstěny ( výška osy kanalizačního potrubí 220 mm)</t>
  </si>
  <si>
    <t>1908390650</t>
  </si>
  <si>
    <t>Pol368</t>
  </si>
  <si>
    <t>PŘÍSLUŠENSTVÍ ovládací tlačítko dvě množství, chromované</t>
  </si>
  <si>
    <t>-1984894350</t>
  </si>
  <si>
    <t>Pol369</t>
  </si>
  <si>
    <t>PŘÍSLUŠENSTVÍ souprava pro tlumení hluku</t>
  </si>
  <si>
    <t>-456878162</t>
  </si>
  <si>
    <t>106</t>
  </si>
  <si>
    <t>725119306</t>
  </si>
  <si>
    <t>MONTÁŽ KLOZETOVÝCH MÍS závěsných</t>
  </si>
  <si>
    <t>1691312614</t>
  </si>
  <si>
    <t>725119402</t>
  </si>
  <si>
    <t>MONTÁŽ PŘEDSTĚNOVÝCH SYSTÉMŮ do sádrokartonu</t>
  </si>
  <si>
    <t>-338688955</t>
  </si>
  <si>
    <t>Pol372</t>
  </si>
  <si>
    <t>KOMBIKLOZET KERAMICKÝ PRO OSOBY TP</t>
  </si>
  <si>
    <t>1362081450</t>
  </si>
  <si>
    <t>KOMBIKLOZET KERAMICKÝ PRO OSOBY TP
SE ZVÝŠENOU VÝŠKOU</t>
  </si>
  <si>
    <t>Poznámka k položce:_x000D_
 rozměr 375x675 mm, spodní odpad DN 100, bílá, hluboké splachování</t>
  </si>
  <si>
    <t>Pol373</t>
  </si>
  <si>
    <t>Příslušenství sedátko duraplastové s poklopem SLOWCLOSE</t>
  </si>
  <si>
    <t>1123893986</t>
  </si>
  <si>
    <t>Pol374</t>
  </si>
  <si>
    <t>Příslušenství kulový rohový ventil s filtrem 1/2" x 3/8" (výška osy 580 mm nad č.p.)</t>
  </si>
  <si>
    <t>-623129806</t>
  </si>
  <si>
    <t>Pol375</t>
  </si>
  <si>
    <t>Příslušenství sanitární flexi - ohebná hadice nerez 50 cm</t>
  </si>
  <si>
    <t>635281195</t>
  </si>
  <si>
    <t>112</t>
  </si>
  <si>
    <t>Pol376</t>
  </si>
  <si>
    <t>Příslušenství instalační sada pro WC</t>
  </si>
  <si>
    <t>436429611</t>
  </si>
  <si>
    <t>Pol377</t>
  </si>
  <si>
    <t>Příslušenství manžeta k WC</t>
  </si>
  <si>
    <t>-1607788928</t>
  </si>
  <si>
    <t>Pol378</t>
  </si>
  <si>
    <t>MADLO VE TVARU U SKLOPNÉ 834 mm, nerez s držákem toaletního papíru vč. montážní sady</t>
  </si>
  <si>
    <t>133211629</t>
  </si>
  <si>
    <t>Pol379</t>
  </si>
  <si>
    <t>MADLO VE TVARU U SKLOPNÉ 550 mm, nerez vč. montážní sady</t>
  </si>
  <si>
    <t>407056077</t>
  </si>
  <si>
    <t>725119305</t>
  </si>
  <si>
    <t>MONTÁŽ KLOZETOVÝCH MÍS kombinovaných</t>
  </si>
  <si>
    <t>534138517</t>
  </si>
  <si>
    <t>725819401</t>
  </si>
  <si>
    <t>Montáž ventilů rohových G 1/2" s připojovací trubičkou</t>
  </si>
  <si>
    <t>795707187</t>
  </si>
  <si>
    <t>Ventily montáž ventilů ostatních typů rohových s připojovací trubičkou G 1/2"</t>
  </si>
  <si>
    <t>https://podminky.urs.cz/item/CS_URS_2024_02/725819401</t>
  </si>
  <si>
    <t>91</t>
  </si>
  <si>
    <t>481881115</t>
  </si>
  <si>
    <t>Pol382</t>
  </si>
  <si>
    <t>PISOÁR ZÁVĚSNÝ KERAMICKÝ S RADAROVÝM SPLACHOVAČEM</t>
  </si>
  <si>
    <t>-510857683</t>
  </si>
  <si>
    <t>Poznámka k položce:_x000D_
vč. zápachové uzávěrky a instalační sady (výška osy kanalizačního odpadu 400 mm nad č.p.)</t>
  </si>
  <si>
    <t>Pol383</t>
  </si>
  <si>
    <t>Příslušenství sítko pro urinál</t>
  </si>
  <si>
    <t>283114689</t>
  </si>
  <si>
    <t>Pol384</t>
  </si>
  <si>
    <t>Příslušenství napájecí zdroj pro 1 urinál SENZOR 24 V</t>
  </si>
  <si>
    <t>451279015</t>
  </si>
  <si>
    <t>Pol385</t>
  </si>
  <si>
    <t>Příslušenství kulový rohový ventil s filtrem 1/2" x 3/8" (výška osy 750 mm nad č.p.)</t>
  </si>
  <si>
    <t>1303305763</t>
  </si>
  <si>
    <t>550950205</t>
  </si>
  <si>
    <t>Poznámka k položce:_x000D_
MONTÁŽ PISOÁROVÉHO ZÁCHODKU</t>
  </si>
  <si>
    <t>725129201</t>
  </si>
  <si>
    <t>MONTÁŽ PISOÁROVÉHO ZÁCHODKU automatického</t>
  </si>
  <si>
    <t>-1477942146</t>
  </si>
  <si>
    <t>-295710428</t>
  </si>
  <si>
    <t>Pol387</t>
  </si>
  <si>
    <t>ZÁPACHOVÁ UZÁVĚRKA DŘEZOVÁ PLASTOVÁ  DN 50 x 6/4" ( výška osy kanalizačního odpadu 530mm nad č.p)</t>
  </si>
  <si>
    <t>492553065</t>
  </si>
  <si>
    <t>ZÁPACHOVÁ UZÁVĚRKA DŘEZOVÁ PLASTOVÁ DN 50 x 6/4" ( výška osy kanalizačního odpadu 530mm nad č.p)</t>
  </si>
  <si>
    <t>Poznámka k položce:_x000D_
DŘEZ LABORATORNÍ - součást dodávky interiéru</t>
  </si>
  <si>
    <t>Pol388</t>
  </si>
  <si>
    <t>BATERIE DŘEZOVÁ STOJÁNKOVÁ PÁKOVÁ  DN 15, vč. připojovacích hadiček</t>
  </si>
  <si>
    <t>-1204503609</t>
  </si>
  <si>
    <t>BATERIE DŘEZOVÁ STOJÁNKOVÁ PÁKOVÁ DN 15, vč. připojovacích hadiček</t>
  </si>
  <si>
    <t>420264820</t>
  </si>
  <si>
    <t>725319101</t>
  </si>
  <si>
    <t>MONTÁŽ DŘEZŮ jednoduchých</t>
  </si>
  <si>
    <t>-1518421724</t>
  </si>
  <si>
    <t>-870868990</t>
  </si>
  <si>
    <t>877805118</t>
  </si>
  <si>
    <t>Pol390</t>
  </si>
  <si>
    <t>VÝLEVKA KERAMICKÁ STOJÍCÍ rozměr 425x500x450 mm, vč. plastové sklopné mřížky bílá</t>
  </si>
  <si>
    <t>1530302958</t>
  </si>
  <si>
    <t>Pol391</t>
  </si>
  <si>
    <t>BATERIE DŘEZOVÁ NÁSTĚNNÁ PÁKOVÁ DN 15, rozteč 150 mm, s dlouhým výtokem, chrom (výška osy 1100 mm nad č.p.)</t>
  </si>
  <si>
    <t>-991980973</t>
  </si>
  <si>
    <t>725339101</t>
  </si>
  <si>
    <t>MONTÁŽ VÝLEVKY DITURVITOVÉ bez nádrže a armatur</t>
  </si>
  <si>
    <t>1657259036</t>
  </si>
  <si>
    <t>725829202</t>
  </si>
  <si>
    <t>MONTÁŽ BATERIÍ UMÝVADLOVÝCH A DŘEZOVÝCH nástěnných</t>
  </si>
  <si>
    <t>-1856487255</t>
  </si>
  <si>
    <t>Pol394</t>
  </si>
  <si>
    <t>PODLAHOVÁ INTERIÉROVÁ VPUSŤ SE SVISLÝM ODTOKEM, DN 110, s vodní hladinou a plovákem (suchá zápachová uzávěrka)</t>
  </si>
  <si>
    <t>1704855388</t>
  </si>
  <si>
    <t>PODLAHOVÁ INTERIÉROVÁ VPUSŤ SE SVISLÝM ODTOKEM, 
ČTVERCOVÁ VTOKOVÁ NEREZOVÁ MŘÍŽKA, NEREZOVÝ 
RÁMEČEK 150x150 mm</t>
  </si>
  <si>
    <t>Poznámka k položce:_x000D_
PODLAHOVÁ INTERIÉROVÁ VPUSŤ SE SVISLÝM ODTOKEM, _x000D_
ČTVERCOVÁ VTOKOVÁ NEREZOVÁ MŘÍŽKA, NEREZOVÝ _x000D_
RÁMEČEK 150x150 mm</t>
  </si>
  <si>
    <t>721211913</t>
  </si>
  <si>
    <t>Montáž vpustí podlahových DN 110 ostatní typ</t>
  </si>
  <si>
    <t>1389287553</t>
  </si>
  <si>
    <t>Podlahové vpusti montáž podlahových vpustí ostatních typů DN 110</t>
  </si>
  <si>
    <t>https://podminky.urs.cz/item/CS_URS_2024_02/721211913</t>
  </si>
  <si>
    <t>Pol395</t>
  </si>
  <si>
    <t>D+M Sklopné zrcadlo pro invalidy 600*400 mm</t>
  </si>
  <si>
    <t>-889866798</t>
  </si>
  <si>
    <t>D+M sklopné zrcadlo pro invalidy 600*400 mm</t>
  </si>
  <si>
    <t>Poznámka k položce:_x000D_
Dodávka a montáž slopného zrcadla pro invalidy. rozměr 600*400mm</t>
  </si>
  <si>
    <t>Pol396</t>
  </si>
  <si>
    <t>D+M kovový závěsný zásobník na papírové ručníky</t>
  </si>
  <si>
    <t>-1212430822</t>
  </si>
  <si>
    <t>Poznámka k položce:_x000D_
Dodávka a montáž - kovový závěsný zásobník na papírové ručníky, hliníkový zásobník, minimalistický vzhled, rozměr papírových ručníků 20-25cm, voděodolná barva.</t>
  </si>
  <si>
    <t>Pol399</t>
  </si>
  <si>
    <t>D+M nástěnný odpadkový koš na papírové ručníky</t>
  </si>
  <si>
    <t>1660172533</t>
  </si>
  <si>
    <t>Poznámka k položce:_x000D_
Dodávka a montáž - hliníkový nástěnný koš, minimalistický vzhled.Voděodolná barva.</t>
  </si>
  <si>
    <t>Pol411</t>
  </si>
  <si>
    <t>D+M nástěnný držák toaletního papíru</t>
  </si>
  <si>
    <t>2114509975</t>
  </si>
  <si>
    <t>Poznámka k položce:_x000D_
Dodávka a montáž - nástěnný držák toaletního papíru. Ocelový držák toaletního papíru, minimalistický vzhled.Ve dvou variantách řešení pravá/levá podle místa umístění na WC. Voděodolná barva.</t>
  </si>
  <si>
    <t>Pol412</t>
  </si>
  <si>
    <t>D+M kovový nástěnný držák se štětkou</t>
  </si>
  <si>
    <t>1427203816</t>
  </si>
  <si>
    <t>Poznámka k položce:_x000D_
Dodávka a montáž - kovový nástěnný držák se štětkou.Ocelový nástěnný držák se štětkou, minimalistický vzhled. Voděodolná barva.Vysoce kvalitní silikonová štětka.</t>
  </si>
  <si>
    <t>998725201</t>
  </si>
  <si>
    <t>Přesun hmot procentní pro zařizovací předměty v objektech v do 6 m</t>
  </si>
  <si>
    <t>1259271064</t>
  </si>
  <si>
    <t>Přesun hmot pro zařizovací předměty stanovený procentní sazbou (%) z ceny vodorovná dopravní vzdálenost do 50 m základní v objektech výšky do 6 m</t>
  </si>
  <si>
    <t>https://podminky.urs.cz/item/CS_URS_2024_02/998725201</t>
  </si>
  <si>
    <t>D6</t>
  </si>
  <si>
    <t>767 - Konstrukce zámečnické</t>
  </si>
  <si>
    <t>Pol397</t>
  </si>
  <si>
    <t>ULOŽENÍ A DOPLŇKOVÉ KONSTRUKCE z pozinkovaných profilů</t>
  </si>
  <si>
    <t>1625091033</t>
  </si>
  <si>
    <t>721211913b</t>
  </si>
  <si>
    <t>MONTÁŽ ULOŽENÍ A KONSTRUKCÍ z pozinkovaných profilů</t>
  </si>
  <si>
    <t>-83434408</t>
  </si>
  <si>
    <t>Poznámka k položce:_x000D_
PŘESUN HMOT PRO KOVOVÉ KONSTRUKCE</t>
  </si>
  <si>
    <t>-801440256</t>
  </si>
  <si>
    <t>D7</t>
  </si>
  <si>
    <t>713 - Izolace tepelné</t>
  </si>
  <si>
    <t>Pol400</t>
  </si>
  <si>
    <t>TERMOIZOLAČNÍ TRUBICE MIRELON PRO Z PĚNOVÉHO PE tl. 9 mm 20 mm</t>
  </si>
  <si>
    <t>bm</t>
  </si>
  <si>
    <t>-212369744</t>
  </si>
  <si>
    <t>Pol401</t>
  </si>
  <si>
    <t>TERMOIZOLAČNÍ TRUBICE MIRELON PRO Z PĚNOVÉHO PE tl. 9 mm 25 mm</t>
  </si>
  <si>
    <t>2021615949</t>
  </si>
  <si>
    <t>Pol402</t>
  </si>
  <si>
    <t>TERMOIZOLAČNÍ TRUBICE MIRELON PRO Z PĚNOVÉHO PE tl. 9 mm 32mm</t>
  </si>
  <si>
    <t>-1838164776</t>
  </si>
  <si>
    <t>145</t>
  </si>
  <si>
    <t>Pol403</t>
  </si>
  <si>
    <t>TERMOIZOLAČNÍ TRUBICE MIRELON PRO Z PĚNOVÉHO PE tl. 9 mm 40mm</t>
  </si>
  <si>
    <t>1156799543</t>
  </si>
  <si>
    <t>146</t>
  </si>
  <si>
    <t>Pol404</t>
  </si>
  <si>
    <t>TERMOIZOLAČNÍ TRUBICE MIRELON PRO Z PĚNOVÉHO PE tl. 9 mm 48mm</t>
  </si>
  <si>
    <t>557361229</t>
  </si>
  <si>
    <t>147</t>
  </si>
  <si>
    <t>Pol405</t>
  </si>
  <si>
    <t xml:space="preserve">TERMOIZOLAČNÍ TRUBICE MIRELON PRO Z PĚNOVÉHO PE tl. 20 mm </t>
  </si>
  <si>
    <t>1829564420</t>
  </si>
  <si>
    <t xml:space="preserve">TERMOIZOLAČNÍ TRUBICE MIRELON PRO
Z PĚNOVÉHO PE tl. 20 mm </t>
  </si>
  <si>
    <t>722182001</t>
  </si>
  <si>
    <t>MONTÁŽ IZOLAČNÍCH SKRUŽÍ NA POTRUBÍ do DN 25</t>
  </si>
  <si>
    <t>1669122225</t>
  </si>
  <si>
    <t>722182004</t>
  </si>
  <si>
    <t>MONTÁŽ IZOLAČNÍCH SKRUŽÍ NA POTRUBÍ do DN 40</t>
  </si>
  <si>
    <t>-1543643508</t>
  </si>
  <si>
    <t>722182006</t>
  </si>
  <si>
    <t>MONTÁŽ IZOLAČNÍCH SKRUŽÍ NA POTRUBÍ do DN 80</t>
  </si>
  <si>
    <t>2079662509</t>
  </si>
  <si>
    <t>998713201</t>
  </si>
  <si>
    <t>Přesun hmot procentní pro izolace tepelné v objektech v do 6 m</t>
  </si>
  <si>
    <t>922442029</t>
  </si>
  <si>
    <t>Přesun hmot pro izolace tepelné stanovený procentní sazbou (%) z ceny vodorovná dopravní vzdálenost do 50 m s užitím mechanizace v objektech výšky do 6 m</t>
  </si>
  <si>
    <t>https://podminky.urs.cz/item/CS_URS_2024_02/998713201</t>
  </si>
  <si>
    <t>D8</t>
  </si>
  <si>
    <t>789 - HZS</t>
  </si>
  <si>
    <t>909 - .R00</t>
  </si>
  <si>
    <t>NEZMĚŘITELNÉ STAVEBNÍ PRÁCE drobné vrtání, sekání</t>
  </si>
  <si>
    <t>2083261941</t>
  </si>
  <si>
    <t>451573111</t>
  </si>
  <si>
    <t>Lože pod potrubí otevřený výkop ze štěrkopísku</t>
  </si>
  <si>
    <t>526299222</t>
  </si>
  <si>
    <t>Lože pod potrubí, stoky a drobné objekty v otevřeném výkopu z písku a štěrkopísku do 63 mm</t>
  </si>
  <si>
    <t>https://podminky.urs.cz/item/CS_URS_2024_02/451573111</t>
  </si>
  <si>
    <t>-1879389577</t>
  </si>
  <si>
    <t>Poznámka k položce:_x000D_
 v interiéru šířka rýhy 400 mm</t>
  </si>
  <si>
    <t>1500441922</t>
  </si>
  <si>
    <t>803606711</t>
  </si>
  <si>
    <t>175111101</t>
  </si>
  <si>
    <t>Obsypání potrubí ručně sypaninou bez prohození, uloženou do 3 m</t>
  </si>
  <si>
    <t>-238258594</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</si>
  <si>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</si>
  <si>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https://podminky.urs.cz/item/CS_URS_2024_02/175111101</t>
  </si>
  <si>
    <t>58337308</t>
  </si>
  <si>
    <t>štěrkopísek frakce 0/2</t>
  </si>
  <si>
    <t>310976399</t>
  </si>
  <si>
    <t>9,1*2 'Přepočtené koeficientem množství</t>
  </si>
  <si>
    <t>-1442618397</t>
  </si>
  <si>
    <t>171251201</t>
  </si>
  <si>
    <t>Uložení sypaniny na skládky nebo meziskládky</t>
  </si>
  <si>
    <t>-1301112340</t>
  </si>
  <si>
    <t>Uložení sypaniny na skládky nebo meziskládky bez hutnění s upravením uložené sypaniny do předepsaného tvaru</t>
  </si>
  <si>
    <t>https://podminky.urs.cz/item/CS_URS_2024_02/171251201</t>
  </si>
  <si>
    <t>-398160204</t>
  </si>
  <si>
    <t>D.1.4.2 - Vzduchotechnika</t>
  </si>
  <si>
    <t>D1 - Zařízení č. 1 - Větrání objektu</t>
  </si>
  <si>
    <t>HZS - Hodinové zúčtovací sazby</t>
  </si>
  <si>
    <t>D1</t>
  </si>
  <si>
    <t>Zařízení č. 1 - Větrání objektu</t>
  </si>
  <si>
    <t>Pol248</t>
  </si>
  <si>
    <t>Rekuperační jednotka , včetně el. ohřívače, předehřívače a ovladače, 2 x zpětná klapka na sání a výfuk vzduchu DN 250, Objem větraného vzduchu  800m3/h</t>
  </si>
  <si>
    <t>225251665</t>
  </si>
  <si>
    <t>Pol249</t>
  </si>
  <si>
    <t>Protidešťová žaluzie DN 315, síto proti hmyzu, RAL dle stavby</t>
  </si>
  <si>
    <t>-413041737</t>
  </si>
  <si>
    <t>Pol250</t>
  </si>
  <si>
    <t>Výfuková hlavice DN 315</t>
  </si>
  <si>
    <t>-703668762</t>
  </si>
  <si>
    <t>Pol251</t>
  </si>
  <si>
    <t>Talířový ventil přívodní DN 160, RAL dle stavby</t>
  </si>
  <si>
    <t>227625011</t>
  </si>
  <si>
    <t>Pol252</t>
  </si>
  <si>
    <t>Talířový ventil přívodní DN 125, RAL dle stavby</t>
  </si>
  <si>
    <t>294614313</t>
  </si>
  <si>
    <t>Pol253</t>
  </si>
  <si>
    <t>Přívodní  dvouřadá vyústka do čtyřhranného potrubí 425x225, RAL dle stavby, s regulací + box na vyústku z pozinkovaného plechu</t>
  </si>
  <si>
    <t>565246938</t>
  </si>
  <si>
    <t>Pol254</t>
  </si>
  <si>
    <t>Přívodní  dvouřadá vyústka do kruhového potrubí 425x75, RAL dle stavby, s regulací</t>
  </si>
  <si>
    <t>-938504633</t>
  </si>
  <si>
    <t>Pol255</t>
  </si>
  <si>
    <t>Tlumič hluku - DN  200/600</t>
  </si>
  <si>
    <t>1403799813</t>
  </si>
  <si>
    <t>Pol256</t>
  </si>
  <si>
    <t>Škrtící klapka kruho DN  125</t>
  </si>
  <si>
    <t>1410356399</t>
  </si>
  <si>
    <t>Pol257</t>
  </si>
  <si>
    <t>Kruhové spiro potrubí Ø125, v provedení safe, včetně tvarovek, RAL dle stavby</t>
  </si>
  <si>
    <t>-726808526</t>
  </si>
  <si>
    <t>Pol258</t>
  </si>
  <si>
    <t>Kruhové spiro potrubí Ø160, v provedení safe, včetně tvarovek, RAL dle stavby</t>
  </si>
  <si>
    <t>-1510883060</t>
  </si>
  <si>
    <t>Pol259</t>
  </si>
  <si>
    <t>Kruhové spiro potrubí Ø200, v provedení safe, včetně tvarovek, RAL dle stavby</t>
  </si>
  <si>
    <t>2058788509</t>
  </si>
  <si>
    <t>Pol260</t>
  </si>
  <si>
    <t>Kruhové spiro potrubí Ø250, v provedení safe, včetně tvarovek, RAL dle stavby</t>
  </si>
  <si>
    <t>-783326439</t>
  </si>
  <si>
    <t>Pol261</t>
  </si>
  <si>
    <t>Kruhové spiro potrubí Ø315, v provedení safe, včetně tvarovek, RAL dle stavby</t>
  </si>
  <si>
    <t>1655317569</t>
  </si>
  <si>
    <t>Pol262</t>
  </si>
  <si>
    <t>Ohebná tepelně/hlukově izolační Al hadice 25 - Ø160</t>
  </si>
  <si>
    <t>1150764613</t>
  </si>
  <si>
    <t>Pol263</t>
  </si>
  <si>
    <t>Ohebná tepelně/hlukově izolační Al hadice 25 - Ø200</t>
  </si>
  <si>
    <t>465778342</t>
  </si>
  <si>
    <t>Pol264</t>
  </si>
  <si>
    <t>Ohebná tepelně/hlukově izolační Al hadice 25 - Ø250</t>
  </si>
  <si>
    <t>-1514511573</t>
  </si>
  <si>
    <t>Pol265</t>
  </si>
  <si>
    <t>Ohebná tepelně/hlukově izolační Al hadice 50 - Ø250</t>
  </si>
  <si>
    <t>-1112550284</t>
  </si>
  <si>
    <t>Pol266</t>
  </si>
  <si>
    <t>viditelné potrubí v m.č. 01 bude opatřeno povrchovou úpravou nástřikem odstínu kovářská čerň matná , RAL 9005</t>
  </si>
  <si>
    <t>-1786747708</t>
  </si>
  <si>
    <t>Pol267</t>
  </si>
  <si>
    <t>Tepelná izolace mirelon tl. 20 mm</t>
  </si>
  <si>
    <t>1964145057</t>
  </si>
  <si>
    <t>Pol268</t>
  </si>
  <si>
    <t>Tepelná izolace kaučuk tl. 30 mm s Al polepem, samolepící</t>
  </si>
  <si>
    <t>-1784915198</t>
  </si>
  <si>
    <t>Pol269</t>
  </si>
  <si>
    <t>Montážní, spojovací a těsnící materiál</t>
  </si>
  <si>
    <t>-1920884162</t>
  </si>
  <si>
    <t>Pol270</t>
  </si>
  <si>
    <t>Montáž VZT zařízení</t>
  </si>
  <si>
    <t>1721053742</t>
  </si>
  <si>
    <t>Pol271</t>
  </si>
  <si>
    <t>Doprava</t>
  </si>
  <si>
    <t>-2040455034</t>
  </si>
  <si>
    <t>Pol272</t>
  </si>
  <si>
    <t>Zkoušky technologie zařízení</t>
  </si>
  <si>
    <t>1254961998</t>
  </si>
  <si>
    <t>Pol273</t>
  </si>
  <si>
    <t>Uvedení do provozu zařízení VZT vč. zaregulování systému</t>
  </si>
  <si>
    <t>-1880148405</t>
  </si>
  <si>
    <t>Pol274</t>
  </si>
  <si>
    <t>Zaškolení obsluhy pracovníků objednatele</t>
  </si>
  <si>
    <t>-666656930</t>
  </si>
  <si>
    <t>Pol275</t>
  </si>
  <si>
    <t>Předávací dokumentace včetně dokumentace skutečného provedení</t>
  </si>
  <si>
    <t>-1463076184</t>
  </si>
  <si>
    <t>Poznámka k položce:_x000D_
1) Cena je uvedena v Kč bez DPH_x000D_
2) V cenové nabídce není zahrnuta cena za stavební práce a elektro.</t>
  </si>
  <si>
    <t>HZS</t>
  </si>
  <si>
    <t>Hodinové zúčtovací sazby</t>
  </si>
  <si>
    <t>HZS1302</t>
  </si>
  <si>
    <t>Hodinová zúčtovací sazba zedník specialista</t>
  </si>
  <si>
    <t>512</t>
  </si>
  <si>
    <t>730560925</t>
  </si>
  <si>
    <t>Hodinové zúčtovací sazby profesí HSV provádění konstrukcí zedník specialista</t>
  </si>
  <si>
    <t>https://podminky.urs.cz/item/CS_URS_2023_02/HZS1302</t>
  </si>
  <si>
    <t>Poznámka k položce:_x000D_
prostupy pro VZT</t>
  </si>
  <si>
    <t>D.1.4.3 - Vytápění</t>
  </si>
  <si>
    <t>D1 - 730 - Demontáže</t>
  </si>
  <si>
    <t xml:space="preserve">    D3 - 732 - Strojovny</t>
  </si>
  <si>
    <t xml:space="preserve">      D5 - 733 - Rozvod potrubí</t>
  </si>
  <si>
    <t xml:space="preserve">        D7 - 734 - Armatury</t>
  </si>
  <si>
    <t xml:space="preserve">          D9 - 735 - Otopná tělesa</t>
  </si>
  <si>
    <t>D11 - 767 - Konstrukce zámečnické</t>
  </si>
  <si>
    <t>D13 - 783 - Nátěry</t>
  </si>
  <si>
    <t>D15 - 713 - Izolace tepelné</t>
  </si>
  <si>
    <t>D17 - 789 - HZS</t>
  </si>
  <si>
    <t>N00 - Nepojmenované práce</t>
  </si>
  <si>
    <t>730 - Demontáže</t>
  </si>
  <si>
    <t>732320814</t>
  </si>
  <si>
    <t>Demontáž nádrže beztlaké nebo tlakové odpojení od rozvodů potrubí obsah přes 200 do 500 l</t>
  </si>
  <si>
    <t>-1090519393</t>
  </si>
  <si>
    <t>Demontáž nádrží beztlakých nebo tlakových odpojení od rozvodů potrubí nádrže o obsahu přes 200 do 500 l</t>
  </si>
  <si>
    <t>https://podminky.urs.cz/item/CS_URS_2024_02/732320814</t>
  </si>
  <si>
    <t xml:space="preserve">Poznámka k položce:_x000D_
přes 200 do 500 l ( membránová expanzní nádoba o 500 l k dalšímu použití </t>
  </si>
  <si>
    <t>732324814</t>
  </si>
  <si>
    <t>Demontáž nádrže beztlaké nebo tlakové vypuštění vody z nádrže obsah přes 200 do 500 l</t>
  </si>
  <si>
    <t>287588280</t>
  </si>
  <si>
    <t>Demontáž nádrží beztlakých nebo tlakových vypuštění vody z nádrží o obsahu přes 200 do 500 l</t>
  </si>
  <si>
    <t>https://podminky.urs.cz/item/CS_URS_2024_02/732324814</t>
  </si>
  <si>
    <t>732293810</t>
  </si>
  <si>
    <t>Rozřezání konstrukcí podpěrných nádrží a nádob</t>
  </si>
  <si>
    <t>-1079482104</t>
  </si>
  <si>
    <t>Demontáž ostatní rozřezání podpěrných konstrukcí nádrží a nádob</t>
  </si>
  <si>
    <t>https://podminky.urs.cz/item/CS_URS_2024_02/732293810</t>
  </si>
  <si>
    <t>732110812</t>
  </si>
  <si>
    <t>Demontáž rozdělovače nebo sběrače DN přes 100 do 200</t>
  </si>
  <si>
    <t>1823193996</t>
  </si>
  <si>
    <t>Demontáž těles rozdělovačů a sběračů přes 100 do DN 200</t>
  </si>
  <si>
    <t>https://podminky.urs.cz/item/CS_URS_2024_02/732110812</t>
  </si>
  <si>
    <t>732110813</t>
  </si>
  <si>
    <t>Demontáž rozdělovače nebo sběrače DN přes 200 do 300</t>
  </si>
  <si>
    <t>471846032</t>
  </si>
  <si>
    <t>Demontáž těles rozdělovačů a sběračů přes 200 do DN 300</t>
  </si>
  <si>
    <t>https://podminky.urs.cz/item/CS_URS_2024_02/732110813</t>
  </si>
  <si>
    <t>733120826</t>
  </si>
  <si>
    <t>Demontáž potrubí ocelového hladkého D přes 60,3 do 89</t>
  </si>
  <si>
    <t>463510207</t>
  </si>
  <si>
    <t>Demontáž potrubí z trubek ocelových hladkých Ø přes 60,3 do 89</t>
  </si>
  <si>
    <t>https://podminky.urs.cz/item/CS_URS_2024_02/733120826</t>
  </si>
  <si>
    <t>733191823</t>
  </si>
  <si>
    <t>Odřezání držáku potrubí třmenového D přes 44,5 do 76 bez demontáže podpěr, konzol nebo výložníků</t>
  </si>
  <si>
    <t>1732846401</t>
  </si>
  <si>
    <t>Demontáž příslušenství potrubí odřezání třmenových držáků bez demontáže podpěr, konzol nebo výložníků Ø přes 44,5 do 76</t>
  </si>
  <si>
    <t>https://podminky.urs.cz/item/CS_URS_2024_02/733191823</t>
  </si>
  <si>
    <t>713400831</t>
  </si>
  <si>
    <t>Odstranění tepelné izolace potrubí,rohoží nebo matrací</t>
  </si>
  <si>
    <t>1879963872</t>
  </si>
  <si>
    <t>Poznámka k položce:_x000D_
rozdělovače - 8,2 m2_x000D_
potrubí DN 65 - 32,0 m2</t>
  </si>
  <si>
    <t>732890801</t>
  </si>
  <si>
    <t>PŘEMÍSTĚNÍ VYBOURANÝCH HMOT - STROJOVEN 6 m</t>
  </si>
  <si>
    <t>1685485222</t>
  </si>
  <si>
    <t>Poznámka k položce:_x000D_
ODVOZ SUTI A VYBOURANÝCH HMOT NA SKLÁDKU NEBO_x000D_
DO SBĚRNÝCH SUROVIN</t>
  </si>
  <si>
    <t>979081111</t>
  </si>
  <si>
    <t>ODVOZ SUTI A VYBOURANÝCH HMOT NA SKLÁDKU NEBO DO SBĚRNÝCH SUROVIN  do 1 km ( mimo expanzní nádrže)</t>
  </si>
  <si>
    <t>-35401967</t>
  </si>
  <si>
    <t>ODVOZ SUTI A VYBOURANÝCH HMOT NA SKLÁDKU NEBO DO SBĚRNÝCH SUROVIN do 1 km ( mimo expanzní nádrže)</t>
  </si>
  <si>
    <t>979081121</t>
  </si>
  <si>
    <t>příplatek za každý další 1 km ( za dalších 10 km)</t>
  </si>
  <si>
    <t>1193588145</t>
  </si>
  <si>
    <t>Pol151</t>
  </si>
  <si>
    <t>Poplatek za skládku minerální vata</t>
  </si>
  <si>
    <t>-1446359184</t>
  </si>
  <si>
    <t>732 - Strojovny</t>
  </si>
  <si>
    <t>732339111</t>
  </si>
  <si>
    <t>Zpětná montáž expanzní nádoby tlakové 500 l</t>
  </si>
  <si>
    <t>1619274802</t>
  </si>
  <si>
    <t>Pol153</t>
  </si>
  <si>
    <t>Nominální průtok 15 m3/h, PN 6, modula 120, délka 2650 mm</t>
  </si>
  <si>
    <t>-1930508486</t>
  </si>
  <si>
    <t>Poznámka k položce:_x000D_
KOMBINOVANÝ ROZDĚLOVAČ A SBĚRAČ OTOPNÉ VODY_x000D_
- hrdla na hoře přírubová PN6 - 4x DN65,_x000D_
- hrdla na hoře závitová -2x DN32, 2xDN50_x000D_
- hrdla dole závitová - 2xDN25</t>
  </si>
  <si>
    <t>Pol154</t>
  </si>
  <si>
    <t>izolace tepelná tl. 100 mm s  Al fólií</t>
  </si>
  <si>
    <t>-1942130305</t>
  </si>
  <si>
    <t>izolace tepelná tl. 100 mm s Al fólií</t>
  </si>
  <si>
    <t>732119193</t>
  </si>
  <si>
    <t>MONTÁŽ KOMBINOVANÝCH ROZDĚLOVAČŮ A SBĚRAČŮ - délky 1M D 120x120 ( DN 150 )</t>
  </si>
  <si>
    <t>-634803858</t>
  </si>
  <si>
    <t>732119293</t>
  </si>
  <si>
    <t>PŘÍPLATEK ZA DALŠÍHO 0,5 m TĚLESA ROZDĚLOVAČŮ A SBĚRAČŮ D 120x120 ( DN 150 )</t>
  </si>
  <si>
    <t>1973721056</t>
  </si>
  <si>
    <t>Pol157</t>
  </si>
  <si>
    <t>TEPLOVODNÍ OBĚHOVÉ ČERPADLO S ELEKTRONICKOU</t>
  </si>
  <si>
    <t>-1692005177</t>
  </si>
  <si>
    <t>TEPLOVODNÍ OBĚHOVÉ ČERPADLO S ELEKTRONICKOU
REGULACÍ VÝKONU. S ELEKTRON. VYBAVENÍM PRO
PŘIPOJENÍ SYSTÉMU MaR, SE ZÁVITOVÝM PŘIPOJENÍM DN 25, včetne šroubení, PN10, Q = 0,93 m3/h; h = 40 kPa; 230/50Hz; 50 W; 0,44 A.</t>
  </si>
  <si>
    <t>Poznámka k položce:_x000D_
TEPLOVODNÍ OBĚHOVÉ ČERPADLO S ELEKTRONICKOU_x000D_
REGULACÍ VÝKONU. S ELEKTRON. VYBAVENÍM PRO_x000D_
PŘIPOJENÍ SYSTÉMU MaR, SE ZÁVITOVÝM PŘIPOJENÍM DN 25, včetne šroubení, PN10, Q = 0,93 m3/h; h = 40 kPa; 230/50Hz; 50 W; 0,44 A.</t>
  </si>
  <si>
    <t>732431301</t>
  </si>
  <si>
    <t>MONTÁŽ ČERPADEL OBĚHOVÝCH ZÁVITOVÝCH PRO VYTÁPĚNÍ A CHLAZENÍ do G 1"</t>
  </si>
  <si>
    <t>-745055059</t>
  </si>
  <si>
    <t>Pol159</t>
  </si>
  <si>
    <t>TEPLOVODNÍ OBĚHOVÉ ČERPADLO DN 32, PN10, Q = 6,9 m3/h, 230/50Hz; 336 W; 1,5A</t>
  </si>
  <si>
    <t>-291346175</t>
  </si>
  <si>
    <t>Poznámka k položce:_x000D_
TEPLOVODNÍ OBĚHOVÉ ČERPADLO S ELEKTRONICKOU_x000D_
REGULACÍ VÝKONU. S ELEKTRON. VYBAVENÍM PRO_x000D_
PŘIPOJENÍ SYSTÉMU MaR, S PŘÍRUBOVÝM PŘIPOJENÍM</t>
  </si>
  <si>
    <t>732431332</t>
  </si>
  <si>
    <t>MONTÁŽ ČERPADEL OBĚHOVÝCH PŘÍRUBOVÝCH PRO VYTÁPĚNÍ A CHLAZENÍ DN 32</t>
  </si>
  <si>
    <t>1292160581</t>
  </si>
  <si>
    <t>Pol161</t>
  </si>
  <si>
    <t>TŘÍCESTNÝ SMĚŠOVACÍ VENTIL  ZÁVITOVÝ DN 20; kv 4; h = 5,4 kPa; Q = 0,93 m3/h</t>
  </si>
  <si>
    <t>-1082439958</t>
  </si>
  <si>
    <t>TŘÍCESTNÝ SMĚŠOVACÍ VENTIL ZÁVITOVÝ DN 20; kv 4; h = 5,4 kPa; Q = 0,93 m3/h</t>
  </si>
  <si>
    <t>Pol162</t>
  </si>
  <si>
    <t>TŘÍCESTNÝ SMĚŠOVACÍ VENTIL  ZÁVITOVÝ servopohonu 24V, 3-bodový</t>
  </si>
  <si>
    <t>883413533</t>
  </si>
  <si>
    <t>TŘÍCESTNÝ SMĚŠOVACÍ VENTIL ZÁVITOVÝ servopohonu 24V, 3-bodový</t>
  </si>
  <si>
    <t>734209124</t>
  </si>
  <si>
    <t>Montáž armatury závitové s třemi závity G 3/4</t>
  </si>
  <si>
    <t>-1701297085</t>
  </si>
  <si>
    <t>Montáž závitových armatur se 3 závity G 3/4 (DN 20)</t>
  </si>
  <si>
    <t>https://podminky.urs.cz/item/CS_URS_2024_02/734209124</t>
  </si>
  <si>
    <t>222611211</t>
  </si>
  <si>
    <t>MONTÁŽ SERVOPOHONU 230/ 24 V, 0-10 V/ 4-20 mA, včetně zapojení</t>
  </si>
  <si>
    <t>63282522</t>
  </si>
  <si>
    <t>Pol165</t>
  </si>
  <si>
    <t>PŘESUN HMOT PRO STROJOVNY do 6 m</t>
  </si>
  <si>
    <t>563102977</t>
  </si>
  <si>
    <t>733 - Rozvod potrubí</t>
  </si>
  <si>
    <t>733121222</t>
  </si>
  <si>
    <t>Potrubí ocelové hladké bezešvé v kotelnách nebo strojovnách spojované svařováním D 76x3,2 mm</t>
  </si>
  <si>
    <t>149131350</t>
  </si>
  <si>
    <t>Potrubí z trubek ocelových hladkých spojovaných svařováním černých bezešvých v kotelnách a strojovnách Ø 76/3,2</t>
  </si>
  <si>
    <t>https://podminky.urs.cz/item/CS_URS_2024_02/733121222</t>
  </si>
  <si>
    <t>733190225</t>
  </si>
  <si>
    <t>Zkouška těsnosti potrubí ocelové hladké D přes 60,3x2,9 do 89x5,0</t>
  </si>
  <si>
    <t>-1606592517</t>
  </si>
  <si>
    <t>Zkoušky těsnosti potrubí, manžety prostupové z trubek ocelových zkoušky těsnosti potrubí (za provozu) z trubek ocelových hladkých Ø přes 60,3/2,9 do 89/5,0</t>
  </si>
  <si>
    <t>https://podminky.urs.cz/item/CS_URS_2024_02/733190225</t>
  </si>
  <si>
    <t>733194922</t>
  </si>
  <si>
    <t>Navaření odbočky na potrubí ocelové hladké D 76x3,2 mm</t>
  </si>
  <si>
    <t>-1276351747</t>
  </si>
  <si>
    <t>Opravy rozvodů potrubí z trubek ocelových hladkých navaření odbočky na stávající potrubí odbočka Ø 76/3,2</t>
  </si>
  <si>
    <t>https://podminky.urs.cz/item/CS_URS_2024_02/733194922</t>
  </si>
  <si>
    <t>733124121</t>
  </si>
  <si>
    <t>Příplatek k potrubí ocelovému hladkému za zhotovení přechodů z trubek hladkých kováním DN 65/32</t>
  </si>
  <si>
    <t>1769977670</t>
  </si>
  <si>
    <t>Potrubí z trubek ocelových hladkých zhotovení trubkových přechodů jednostranných přímých z trubek ocelových hladkých kováním DN/DN 1 70/ 32</t>
  </si>
  <si>
    <t>https://podminky.urs.cz/item/CS_URS_2024_02/733124121</t>
  </si>
  <si>
    <t>733163102</t>
  </si>
  <si>
    <t>POTRUBÍ Z TRUBEK MĚDĚNÝCH VYTÁPĚNÍ SPOJOVANÝCH LISOVÁNÍM 15x1</t>
  </si>
  <si>
    <t>948850266</t>
  </si>
  <si>
    <t>733163103</t>
  </si>
  <si>
    <t>POTRUBÍ Z TRUBEK MĚDĚNÝCH VYTÁPĚNÍ SPOJOVANÝCH LISOVÁNÍM 18*1</t>
  </si>
  <si>
    <t>-2058400515</t>
  </si>
  <si>
    <t>733163104</t>
  </si>
  <si>
    <t>POTRUBÍ Z TRUBEK MĚDĚNÝCH VYTÁPĚNÍ SPOJOVANÝCH LISOVÁNÍM 22*1</t>
  </si>
  <si>
    <t>980020852</t>
  </si>
  <si>
    <t xml:space="preserve">POTRUBÍ Z TRUBEK MĚDĚNÝCH VYTÁPĚNÍ SPOJOVANÝCH LISOVÁNÍM 22*1
</t>
  </si>
  <si>
    <t>733163105</t>
  </si>
  <si>
    <t>POTRUBÍ Z TRUBEK MĚDĚNÝCH VYTÁPĚNÍ SPOJOVANÝCH LISOVÁNÍM 28*1,5</t>
  </si>
  <si>
    <t>1656305436</t>
  </si>
  <si>
    <t xml:space="preserve">POTRUBÍ Z TRUBEK MĚDĚNÝCH VYTÁPĚNÍ SPOJOVANÝCH LISOVÁNÍM 28*1,5
</t>
  </si>
  <si>
    <t>733163106</t>
  </si>
  <si>
    <t>POTRUBÍ Z TRUBEK MĚDĚNÝCH VYTÁPĚNÍ SPOJOVANÝCH LISOVÁNÍM 35*1,5</t>
  </si>
  <si>
    <t>-1240704044</t>
  </si>
  <si>
    <t xml:space="preserve">POTRUBÍ Z TRUBEK MĚDĚNÝCH VYTÁPĚNÍ SPOJOVANÝCH LISOVÁNÍM 35*1,5
</t>
  </si>
  <si>
    <t>733190306</t>
  </si>
  <si>
    <t>TLAKOVÁ ZKOUŠKA Cu POTRUBÍ do D 35</t>
  </si>
  <si>
    <t>-269984202</t>
  </si>
  <si>
    <t>Pol176</t>
  </si>
  <si>
    <t>KOMPENZÁTOR PRO MĚDĚNÉ POTRUBÍ OSOVÝ PÁJENÝ D 22</t>
  </si>
  <si>
    <t>-167839103</t>
  </si>
  <si>
    <t>733167001</t>
  </si>
  <si>
    <t>PŘÍPLATEK ZA ZHOTOVENÍ PŘÍPOJKY Z TRUBEK MĚDĚNÝCH 15x1</t>
  </si>
  <si>
    <t>-1103922192</t>
  </si>
  <si>
    <t>998733201</t>
  </si>
  <si>
    <t>Přesun hmot procentní pro rozvody potrubí v objektech v do 6 m</t>
  </si>
  <si>
    <t>-550739266</t>
  </si>
  <si>
    <t>Přesun hmot pro rozvody potrubí stanovený procentní sazbou z ceny vodorovná dopravní vzdálenost do 50 m základní v objektech výšky do 6 m</t>
  </si>
  <si>
    <t>https://podminky.urs.cz/item/CS_URS_2024_02/998733201</t>
  </si>
  <si>
    <t>734 - Armatury</t>
  </si>
  <si>
    <t>Pol179</t>
  </si>
  <si>
    <t>RADIÁTOROVÉ ŠROUBENÍ PRO HLINÍKOVÁ TĚLESA G 1/2" ROHOVÉ</t>
  </si>
  <si>
    <t>-86538448</t>
  </si>
  <si>
    <t>Poznámka k položce:_x000D_
RADIÁTOROVÉ ŠROUBENÍ PRO HLINÍKOVÁ TĚLESA_x000D_
SE SPODNÍM PŘIPOJENÍM UZAVÍRATELNÉ, S VYPOUŠTĚNÍM_x000D_
A REGULACÍ - ROHOVÉ</t>
  </si>
  <si>
    <t>Pol180</t>
  </si>
  <si>
    <t>1998029454</t>
  </si>
  <si>
    <t>Pol181</t>
  </si>
  <si>
    <t>TERMOSTATICKÁ HLAVICE PRO HLINÍKOVÁ TĚLESA se spodním připjením PLUS</t>
  </si>
  <si>
    <t>2015482554</t>
  </si>
  <si>
    <t>Pol182</t>
  </si>
  <si>
    <t>JEDNOVTOKOVÁ RADIÁTOROVÁ ARMATURA PRO SPODNÍ PŘIPOJENÍ HLINÍKOVÉHO TĚLESA rohová s termostatickou hlavicí</t>
  </si>
  <si>
    <t>-540442629</t>
  </si>
  <si>
    <t>Poznámka k položce:_x000D_
MONTÁŽ ARMATUR SE DVĚMA ZÁVITY</t>
  </si>
  <si>
    <t>734209113</t>
  </si>
  <si>
    <t>Montáž armatury závitové s dvěma závity G 1/2</t>
  </si>
  <si>
    <t>-179880881</t>
  </si>
  <si>
    <t>Montáž závitových armatur se 2 závity G 1/2 (DN 15)</t>
  </si>
  <si>
    <t>https://podminky.urs.cz/item/CS_URS_2024_02/734209113</t>
  </si>
  <si>
    <t>734291951</t>
  </si>
  <si>
    <t>Zpětná montáž hlavice ručního a termostatického ovládání</t>
  </si>
  <si>
    <t>-706168514</t>
  </si>
  <si>
    <t>Opravy armatur závitových zpětná montáž hlavic ručního a termostatického ovládání</t>
  </si>
  <si>
    <t>https://podminky.urs.cz/item/CS_URS_2024_02/734291951</t>
  </si>
  <si>
    <t>735000912</t>
  </si>
  <si>
    <t>Vyregulování ventilu nebo kohoutu dvojregulačního s termostatickým ovládáním</t>
  </si>
  <si>
    <t>1491451684</t>
  </si>
  <si>
    <t>Regulace otopného systému při opravách vyregulování dvojregulačních ventilů a kohoutů s termostatickým ovládáním</t>
  </si>
  <si>
    <t>https://podminky.urs.cz/item/CS_URS_2024_02/735000912</t>
  </si>
  <si>
    <t>Poznámka k položce:_x000D_
MUK - UZAVÍRACÍ KLAPKA MEZIPŘÍRUBOVÁ PN 6_x000D_
TOPENÁŘSKÁ S RUČNÍ PÁKOU</t>
  </si>
  <si>
    <t>Pol186</t>
  </si>
  <si>
    <t>MUK - UZAVÍRACÍ KLAPKA MEZIPŘÍRUBOVÁ PN 6 TOPENÁŘSKÁ S RUČNÍ PÁKOU DN 65</t>
  </si>
  <si>
    <t>-1972211444</t>
  </si>
  <si>
    <t>Pol187</t>
  </si>
  <si>
    <t>FP - FILTR TOPENÁŘSKÝ PŘÍRUBOVÝ PN 6 DN 65</t>
  </si>
  <si>
    <t>502188029</t>
  </si>
  <si>
    <t>Poznámka k položce:_x000D_
ZKP - KLAPKA ZPĚTNÁ TOPENÁŘSKÁ MEZIPŘÍRUBOVÁ PN 6_x000D_
S PRUŽINKOU</t>
  </si>
  <si>
    <t>Pol188</t>
  </si>
  <si>
    <t>ZKP - KLAPKA ZPĚTNÁ TOPENÁŘSKÁ MEZIPŘÍRUBOVÁ PN 6 S PRUŽINKOU DN65</t>
  </si>
  <si>
    <t>458863739</t>
  </si>
  <si>
    <t>Pol189</t>
  </si>
  <si>
    <t>PKP - KOMPENZÁTOR PRYŽOVÝ TOPENÁŘSKÝ S PŘÍRUBOVÝMI KONCOVKAMI PN 10, EPDM, 100°C DN 65</t>
  </si>
  <si>
    <t>137207845</t>
  </si>
  <si>
    <t>734109115</t>
  </si>
  <si>
    <t>Montáž armatury přírubové se dvěma přírubami PN 6 DN 65</t>
  </si>
  <si>
    <t>1259539609</t>
  </si>
  <si>
    <t>Montáž armatur přírubových se dvěma přírubami PN 6 DN 65</t>
  </si>
  <si>
    <t>https://podminky.urs.cz/item/CS_URS_2024_02/734109115</t>
  </si>
  <si>
    <t>734108215</t>
  </si>
  <si>
    <t>Montáž armatury přírubové se dvěma přírubami PN 16 DN 65</t>
  </si>
  <si>
    <t>998907112</t>
  </si>
  <si>
    <t>Montáž armatur přírubových se dvěma přírubami PN 16 DN 65</t>
  </si>
  <si>
    <t>https://podminky.urs.cz/item/CS_URS_2024_02/734108215</t>
  </si>
  <si>
    <t>Pol192</t>
  </si>
  <si>
    <t>KK - KULOVÝ KOHOUT UZAVÍRACÍ ZÁVITOVÝ G 1"</t>
  </si>
  <si>
    <t>-1436915240</t>
  </si>
  <si>
    <t>Pol193</t>
  </si>
  <si>
    <t>KK - KULOVÝ KOHOUT UZAVÍRACÍ ZÁVITOVÝ G 5/4"</t>
  </si>
  <si>
    <t>815040209</t>
  </si>
  <si>
    <t>Pol194</t>
  </si>
  <si>
    <t>KK - KULOVÝ KOHOUT UZAVÍRACÍ ZÁVITOVÝ G 2"</t>
  </si>
  <si>
    <t>-1407486146</t>
  </si>
  <si>
    <t>Pol195</t>
  </si>
  <si>
    <t>KKM - KULOVÝ KOHOUT ZÁVITOVÝ UZAVÍRACÍ PN 10 S MOTÝLKEM G 3/8"</t>
  </si>
  <si>
    <t>-1853203110</t>
  </si>
  <si>
    <t>KKM - KULOVÝ KOHOUT ZÁVITOVÝ UZAVÍRACÍ PN 10
S MOTÝLKEM G 3/8"</t>
  </si>
  <si>
    <t>Pol196</t>
  </si>
  <si>
    <t>FZ - FILTR ZÁVITOVÝ TOPENÁŘSKÝ PN 16 G 5/4"</t>
  </si>
  <si>
    <t>-1595386365</t>
  </si>
  <si>
    <t>Pol197</t>
  </si>
  <si>
    <t>ZK - ZPĚTNÁ KLAPKA TOPENÁŘSKÁ S PRUŽINKOU, ZÁVITOVÁ PN 10¨G 5/4"</t>
  </si>
  <si>
    <t>628252457</t>
  </si>
  <si>
    <t>Pol198</t>
  </si>
  <si>
    <t>PK - KOMPENZÁTOR PRYŽOVÝ TOPENÁŘSKÝ SE ZÁVITOVÝMI KONCOVKAMI PN 10, EPDM, 100°C G 5/4"</t>
  </si>
  <si>
    <t>584935915</t>
  </si>
  <si>
    <t>Pol199</t>
  </si>
  <si>
    <t>RVV - RUČNÍ VYVAŽOVACÍ VENTIL SE STUPNICÍ, G 1"</t>
  </si>
  <si>
    <t>-962244291</t>
  </si>
  <si>
    <t>Poznámka k položce:_x000D_
RVV - RUČNÍ VYVAŽOVACÍ VENTIL SE STUPNICÍ,_x000D_
PŘEDNASTAVENÍM, UZAVŘENÍM, S VYPOUŠTĚNÍM_x000D_
MĚŘÍCÍ KONCOVKY, PN 16</t>
  </si>
  <si>
    <t>Pol200</t>
  </si>
  <si>
    <t>RVV - RUČNÍ VYVAŽOVACÍ VENTIL SE STUPNICÍ, G 2"</t>
  </si>
  <si>
    <t>-1565814441</t>
  </si>
  <si>
    <t>734209112</t>
  </si>
  <si>
    <t>Montáž armatury závitové s dvěma závity G 3/8</t>
  </si>
  <si>
    <t>-1543103261</t>
  </si>
  <si>
    <t>Montáž závitových armatur se 2 závity G 3/8 (DN 10)</t>
  </si>
  <si>
    <t>https://podminky.urs.cz/item/CS_URS_2024_02/734209112</t>
  </si>
  <si>
    <t>734209115</t>
  </si>
  <si>
    <t>Montáž armatury závitové s dvěma závity G 1</t>
  </si>
  <si>
    <t>1642763492</t>
  </si>
  <si>
    <t>Montáž závitových armatur se 2 závity G 1 (DN 25)</t>
  </si>
  <si>
    <t>https://podminky.urs.cz/item/CS_URS_2024_02/734209115</t>
  </si>
  <si>
    <t>734209116</t>
  </si>
  <si>
    <t>Montáž armatury závitové s dvěma závity G 5/4</t>
  </si>
  <si>
    <t>2040298405</t>
  </si>
  <si>
    <t>Montáž závitových armatur se 2 závity G 5/4 (DN 32)</t>
  </si>
  <si>
    <t>https://podminky.urs.cz/item/CS_URS_2024_02/734209116</t>
  </si>
  <si>
    <t>7349118</t>
  </si>
  <si>
    <t>MONTÁŽ ARMATUR SE DVĚMA ZÁVITY 2"</t>
  </si>
  <si>
    <t>-2030611276</t>
  </si>
  <si>
    <t>Pol205</t>
  </si>
  <si>
    <t>AOV - AUTOMATICKÝ ODVZDUŠŇOVACÍ VENTIL G 3/8"</t>
  </si>
  <si>
    <t>1492974454</t>
  </si>
  <si>
    <t>Pol206</t>
  </si>
  <si>
    <t>VK - KULOVÝ KOHOUT VYPOUŠTĚCÍ ZÁVITOVÝ PN 10, S HADICOVOU VÝVODKOU A ZÁTKOU G 1/2"</t>
  </si>
  <si>
    <t>-1962252787</t>
  </si>
  <si>
    <t>734209102</t>
  </si>
  <si>
    <t>Montáž armatury závitové s jedním závitem G 3/8</t>
  </si>
  <si>
    <t>1712427593</t>
  </si>
  <si>
    <t>Montáž závitových armatur s 1 závitem G 3/8 (DN 10)</t>
  </si>
  <si>
    <t>https://podminky.urs.cz/item/CS_URS_2024_02/734209102</t>
  </si>
  <si>
    <t>734209103</t>
  </si>
  <si>
    <t>Montáž armatury závitové s jedním závitem G 1/2</t>
  </si>
  <si>
    <t>269352255</t>
  </si>
  <si>
    <t>Montáž závitových armatur s 1 závitem G 1/2 (DN 15)</t>
  </si>
  <si>
    <t>https://podminky.urs.cz/item/CS_URS_2024_02/734209103</t>
  </si>
  <si>
    <t>Pol209</t>
  </si>
  <si>
    <t>PROTOKOLÁRNÍ NASTAVENÍ vyvažovacích ventilů</t>
  </si>
  <si>
    <t>-996122480</t>
  </si>
  <si>
    <t>734264313</t>
  </si>
  <si>
    <t>ŠROUBENÍ TOPENÁŘSKÉ PŘÍMÉ MOSAZNÉ, PN10 G 3/4</t>
  </si>
  <si>
    <t>-2133851730</t>
  </si>
  <si>
    <t>734264315</t>
  </si>
  <si>
    <t>ŠROUBENÍ TOPENÁŘSKÉ PŘÍMÉ MOSAZNÉ, PN10 G 5/4"</t>
  </si>
  <si>
    <t>-550472243</t>
  </si>
  <si>
    <t>734494213</t>
  </si>
  <si>
    <t>Návarek s trubkovým závitem G 1/2</t>
  </si>
  <si>
    <t>-516013410</t>
  </si>
  <si>
    <t>Měřicí armatury návarky s trubkovým závitem G 1/2</t>
  </si>
  <si>
    <t>https://podminky.urs.cz/item/CS_URS_2024_02/734494213</t>
  </si>
  <si>
    <t>Pol213</t>
  </si>
  <si>
    <t>TEPLOMĚR DVOJKOVOVÝ DTR 63 měřící rozsah 0 - 120°C vč. teploměrové jímky</t>
  </si>
  <si>
    <t>-328734326</t>
  </si>
  <si>
    <t>734494111</t>
  </si>
  <si>
    <t>Návarek s metrickým závitem M 12x1,5 délky do 220 mm</t>
  </si>
  <si>
    <t>1139236841</t>
  </si>
  <si>
    <t>Měřicí armatury návarky s metrickým závitem M 12x1,5 délky do 220 mm</t>
  </si>
  <si>
    <t>https://podminky.urs.cz/item/CS_URS_2024_02/734494111</t>
  </si>
  <si>
    <t>734421170</t>
  </si>
  <si>
    <t>TLAKOMĚR DEFORMAČNÍ D 63 měřící rozsah 0 - 0,6 MPa vč. smyčky, přechodky, manometrového kohoutu a montáže</t>
  </si>
  <si>
    <t>1559737122</t>
  </si>
  <si>
    <t>998734201</t>
  </si>
  <si>
    <t>Přesun hmot procentní pro armatury v objektech v do 6 m</t>
  </si>
  <si>
    <t>1255361412</t>
  </si>
  <si>
    <t>Přesun hmot pro armatury stanovený procentní sazbou (%) z ceny vodorovná dopravní vzdálenost do 50 m základní v objektech výšky do 6 m</t>
  </si>
  <si>
    <t>https://podminky.urs.cz/item/CS_URS_2024_02/998734201</t>
  </si>
  <si>
    <t>D9</t>
  </si>
  <si>
    <t>735 - Otopná tělesa</t>
  </si>
  <si>
    <t>Pol217</t>
  </si>
  <si>
    <t>ČLÁNKOVÉ OTOPNÉ TĚLESO HLINÍKOVÁ SE SPODNÍM PŘIPOJENÍM PLUS 4 čl. / 500</t>
  </si>
  <si>
    <t>455268974</t>
  </si>
  <si>
    <t xml:space="preserve">Poznámka k položce:_x000D_
ČLÁNKOVÉ OTOPNÉ TĚLESO HLINÍKOVÁ SE SPODNÍM_x000D_
PŘIPOJENÍM PLUS, S FINÁLNÍM POVRCHEM, TLAKOVĚ_x000D_
LITÉ ZE SILUMINIA, HLOUBKA ČLÁNKU 95 mm, ŠÍŘKA_x000D_
ČLÁNKU 80 mm, S BOČNÍM PŘIPOJENÍM_x000D_
</t>
  </si>
  <si>
    <t>Pol218</t>
  </si>
  <si>
    <t>ČLÁNKOVÉ OTOPNÉ TĚLESO HLINÍKOVÁ SE SPODNÍM PŘIPOJENÍM PLUS 6 čl. / 600</t>
  </si>
  <si>
    <t>288577420</t>
  </si>
  <si>
    <t>Poznámka k položce:_x000D_
ČLÁNKOVÉ OTOPNÉ TĚLESO HLINÍKOVÁ SE SPODNÍM_x000D_
PŘIPOJENÍM PLUS, S FINÁLNÍM POVRCHEM, TLAKOVĚ_x000D_
LITÉ ZE SILUMINIA, HLOUBKA ČLÁNKU 95 mm, ŠÍŘKA_x000D_
ČLÁNKU 80 mm, S BOČNÍM PŘIPOJENÍM</t>
  </si>
  <si>
    <t>Pol219</t>
  </si>
  <si>
    <t>ČLÁNKOVÉ OTOPNÉ TĚLESO HLINÍKOVÁ SE SPODNÍM PŘIPOJENÍM PLUS 8 čl. / 600</t>
  </si>
  <si>
    <t>-1106417395</t>
  </si>
  <si>
    <t>Pol220</t>
  </si>
  <si>
    <t>ČLÁNKOVÉ OTOPNÉ TĚLESO HLINÍKOVÁ SE SPODNÍM PŘIPOJENÍM PLUS 10 čl. / 600</t>
  </si>
  <si>
    <t>-231254435</t>
  </si>
  <si>
    <t>Pol221</t>
  </si>
  <si>
    <t>MONTÁŽNÍ BALÍČEK redukce, těsnění, zátky, konzoly, rozpěrky, držáky, odvzdušnění</t>
  </si>
  <si>
    <t>-530413700</t>
  </si>
  <si>
    <t>735131316</t>
  </si>
  <si>
    <t>Montáž otopných těles článkových hliníkových rozteč připojení 200 mm o počtu článků 2 až 4</t>
  </si>
  <si>
    <t>1334254129</t>
  </si>
  <si>
    <t>Otopná tělesa hliníková článková montáž rozteč připojení 200 mm 2 až 4 články</t>
  </si>
  <si>
    <t>https://podminky.urs.cz/item/CS_URS_2024_02/735131316</t>
  </si>
  <si>
    <t>735131317</t>
  </si>
  <si>
    <t>Montáž otopných těles článkových hliníkových rozteč připojení 200 mm o počtu článků 6 až 10</t>
  </si>
  <si>
    <t>-1207177269</t>
  </si>
  <si>
    <t>Otopná tělesa hliníková článková montáž rozteč připojení 200 mm 6 až 10 článků</t>
  </si>
  <si>
    <t>https://podminky.urs.cz/item/CS_URS_2024_02/735131317</t>
  </si>
  <si>
    <t>Pol224</t>
  </si>
  <si>
    <t>ČLÁNKOVÉ OTOPNÉ TĚLESO HLINÍKOVÁ SE SPODNÍM PŘIPOJENÍM 8 čl. / 1400</t>
  </si>
  <si>
    <t>273659590</t>
  </si>
  <si>
    <t>Poznámka k položce:_x000D_
ČLÁNKOVÉ OTOPNÉ TĚLESO HLINÍKOVÁ SE SPODNÍM_x000D_
PŘIPOJENÍM, S FINÁLNÍM POVRCHEM, TLAKOVĚ_x000D_
LITÉ ZE SILUMINIA, SE SPECIÁLNÍ VNITŘNÍ ÚPRAVOU,_x000D_
HLOUBKA ČLÁNKU 90 mm, ŠÍŘKA ČLÁNKU 80 mm</t>
  </si>
  <si>
    <t>Pol225</t>
  </si>
  <si>
    <t>MONTÁŽNÍ BALÍČEK PRO VERTIKÁLNÍ TĚLESO redukce, těsnění, zátky, konzoly, rozpěrky, držáky, odvzdušnění</t>
  </si>
  <si>
    <t>1926470715</t>
  </si>
  <si>
    <t>7351321317</t>
  </si>
  <si>
    <t>MONTÁŽ OTOPNÝCH TĚLES HLINÍKOVÝCH ČLÁNKOVÝCH 6 - 10 článků</t>
  </si>
  <si>
    <t>-601478388</t>
  </si>
  <si>
    <t>998735201</t>
  </si>
  <si>
    <t>Přesun hmot procentní pro otopná tělesa v objektech v do 6 m</t>
  </si>
  <si>
    <t>1970730764</t>
  </si>
  <si>
    <t>Přesun hmot pro otopná tělesa stanovený procentní sazbou (%) z ceny vodorovná dopravní vzdálenost do 50 m základní v objektech výšky do 6 m</t>
  </si>
  <si>
    <t>https://podminky.urs.cz/item/CS_URS_2024_02/998735201</t>
  </si>
  <si>
    <t>D11</t>
  </si>
  <si>
    <t>Pol228</t>
  </si>
  <si>
    <t>296369170</t>
  </si>
  <si>
    <t>Pol229</t>
  </si>
  <si>
    <t>564389440</t>
  </si>
  <si>
    <t>-2012314740</t>
  </si>
  <si>
    <t>D13</t>
  </si>
  <si>
    <t>783 - Nátěry</t>
  </si>
  <si>
    <t>Pol231</t>
  </si>
  <si>
    <t>NÁTĚRY POTRUBÍ SYNTETICKÉ přes DN 50 do DN 100 mm základní 2x</t>
  </si>
  <si>
    <t>-1602459000</t>
  </si>
  <si>
    <t>D15</t>
  </si>
  <si>
    <t>Pol232</t>
  </si>
  <si>
    <t>15 mm - otopná voda ve stavebních konstrukcích</t>
  </si>
  <si>
    <t>-728703110</t>
  </si>
  <si>
    <t>Poznámka k položce:_x000D_
TERMOIZOLAČNÍ TRUBICE Z PĚNOVÉHO PE tl. 9 mm</t>
  </si>
  <si>
    <t>Pol233</t>
  </si>
  <si>
    <t>18 mm - otopná voda ve stavebních konstrukcích</t>
  </si>
  <si>
    <t>-601468587</t>
  </si>
  <si>
    <t>Pol234</t>
  </si>
  <si>
    <t>22 mm - otopná voda ve stavebních konstrukcích</t>
  </si>
  <si>
    <t>-180493692</t>
  </si>
  <si>
    <t>Pol235</t>
  </si>
  <si>
    <t>28 mm - otopná voda ve stavebních konstrukcích</t>
  </si>
  <si>
    <t>517693850</t>
  </si>
  <si>
    <t>Pol236</t>
  </si>
  <si>
    <t>76 mm - otopná voda ve stavebních konstrukcích</t>
  </si>
  <si>
    <t>-1806366314</t>
  </si>
  <si>
    <t>Poznámka k položce:_x000D_
TERMOIZOLAČNÍ TRUBICE Z PĚNOVÉHO PE tl. 13 mm</t>
  </si>
  <si>
    <t>Pol237</t>
  </si>
  <si>
    <t>POTRUBNÍ IZOLAČNÍ POUZDRO Z MINERÁLNÍ PLSTI D 18</t>
  </si>
  <si>
    <t>657600917</t>
  </si>
  <si>
    <t>Poznámka k položce:_x000D_
POTRUBNÍ IZOLAČNÍ POUZDRO Z MINERÁLNÍ PLSTI S POVRCHOVOU ÚPRAVOU AL FÓLIÍ tl. 30 mm</t>
  </si>
  <si>
    <t>Pol238</t>
  </si>
  <si>
    <t>POTRUBNÍ IZOLAČNÍ POUZDRO Z MINERÁLNÍ PLSTI D 22</t>
  </si>
  <si>
    <t>-1881440344</t>
  </si>
  <si>
    <t>Pol239</t>
  </si>
  <si>
    <t>POTRUBNÍ IZOLAČNÍ POUZDRO Z MINERÁLNÍ PLSTI S POVRCHOVOU ÚPRAVOU AL FÓLIÍ tl. 40 mm D28</t>
  </si>
  <si>
    <t>1508583176</t>
  </si>
  <si>
    <t>Pol240</t>
  </si>
  <si>
    <t>POTRUBNÍ IZOLAČNÍ POUZDRO Z MINERÁLNÍ PLSTI S POVRCHOVOU ÚPRAVOU AL FÓLIÍ tl. 50 mm D 35</t>
  </si>
  <si>
    <t>-771547160</t>
  </si>
  <si>
    <t>Pol241</t>
  </si>
  <si>
    <t>POTRUBNÍ IZOLAČNÍ POUZDRO Z MINERÁLNÍ PLSTI S POVRCHOVOU ÚPRAVOU AL FÓLIÍ tl. 50 mm D 76</t>
  </si>
  <si>
    <t>1901150017</t>
  </si>
  <si>
    <t>-1074242803</t>
  </si>
  <si>
    <t>-1469134894</t>
  </si>
  <si>
    <t>1450935411</t>
  </si>
  <si>
    <t>-1636676316</t>
  </si>
  <si>
    <t>D17</t>
  </si>
  <si>
    <t>Pol246</t>
  </si>
  <si>
    <t>topná zkouška</t>
  </si>
  <si>
    <t>-876093628</t>
  </si>
  <si>
    <t>Poznámka k položce:_x000D_
ZKOUŠKA V RÁMCI MONTÁŽNÍCH PRACÍ</t>
  </si>
  <si>
    <t>N00</t>
  </si>
  <si>
    <t>Nepojmenované práce</t>
  </si>
  <si>
    <t>Pol247</t>
  </si>
  <si>
    <t>-1610909849</t>
  </si>
  <si>
    <t>D.1.4.4 - Silnoproudá elektrotechnika</t>
  </si>
  <si>
    <t xml:space="preserve">    99 - Přesun hmot a manipulace se sutí</t>
  </si>
  <si>
    <t xml:space="preserve">    743 - Elektromontáže - hrubá montáž</t>
  </si>
  <si>
    <t>M - Práce a dodávky M</t>
  </si>
  <si>
    <t xml:space="preserve">    21-M - Elektromontáže</t>
  </si>
  <si>
    <t xml:space="preserve">    46-M - Zemní práce při extr.mont.pracích</t>
  </si>
  <si>
    <t xml:space="preserve">    0 - Vedlejší rozpočtové náklady</t>
  </si>
  <si>
    <t>Přesun hmot a manipulace se sutí</t>
  </si>
  <si>
    <t>997013861</t>
  </si>
  <si>
    <t>Poplatek za uložení stavebního odpadu na recyklační skládce (skládkovné) z prostého betonu kód odpadu 17 01 01</t>
  </si>
  <si>
    <t>Poplatek za uložení stavebního odpadu na recyklační skládce (skládkovné) z prostého betonu zatříděného do Katalogu odpadů pod kódem 17 01 01</t>
  </si>
  <si>
    <t>https://podminky.urs.cz/item/CS_URS_2024_02/997013861</t>
  </si>
  <si>
    <t>743</t>
  </si>
  <si>
    <t>Elektromontáže - hrubá montáž</t>
  </si>
  <si>
    <t>741110501</t>
  </si>
  <si>
    <t>Montáž lišta a kanálek protahovací šířky do 60 mm</t>
  </si>
  <si>
    <t>Montáž lišt a kanálků elektroinstalačních se spojkami, ohyby a rohy a s nasunutím do krabic protahovacích, šířky do 60 mm</t>
  </si>
  <si>
    <t>https://podminky.urs.cz/item/CS_URS_2024_02/741110501</t>
  </si>
  <si>
    <t>741110502</t>
  </si>
  <si>
    <t>Montáž lišta a kanálek protahovací šířky přes 60 do 120 mm</t>
  </si>
  <si>
    <t>Montáž lišt a kanálků elektroinstalačních se spojkami, ohyby a rohy a s nasunutím do krabic protahovacích, šířky do přes 60 do 120 mm</t>
  </si>
  <si>
    <t>https://podminky.urs.cz/item/CS_URS_2024_02/741110502</t>
  </si>
  <si>
    <t>741910415</t>
  </si>
  <si>
    <t>Montáž žlab kovový šířky do 500 mm bez víka</t>
  </si>
  <si>
    <t>Montáž žlabů bez stojiny a výložníků kovových s podpěrkami a příslušenstvím bez víka, šířky do 500 mm</t>
  </si>
  <si>
    <t>https://podminky.urs.cz/item/CS_URS_2024_02/741910415</t>
  </si>
  <si>
    <t>741112001</t>
  </si>
  <si>
    <t>Montáž krabice zapuštěná plastová kruhová</t>
  </si>
  <si>
    <t>Montáž krabic elektroinstalačních bez napojení na trubky a lišty, demontáže a montáže víčka a přístroje protahovacích nebo odbočných zapuštěných plastových kruhových do zdiva</t>
  </si>
  <si>
    <t>https://podminky.urs.cz/item/CS_URS_2024_02/741112001</t>
  </si>
  <si>
    <t>741112101</t>
  </si>
  <si>
    <t>Montáž rozvodka zapuštěná plastová kruhová</t>
  </si>
  <si>
    <t>Montáž krabic elektroinstalačních bez napojení na trubky a lišty, demontáže a montáže víčka a přístroje rozvodek se zapojením vodičů na svorkovnici zapuštěných plastových kruhových do zdiva</t>
  </si>
  <si>
    <t>https://podminky.urs.cz/item/CS_URS_2024_02/741112101</t>
  </si>
  <si>
    <t>Práce a dodávky M</t>
  </si>
  <si>
    <t>21-M</t>
  </si>
  <si>
    <t>Elektromontáže</t>
  </si>
  <si>
    <t>210100153</t>
  </si>
  <si>
    <t>Ukončení kabelů smršťovací koncovkou nebo páskou se zapojením bez letování žíly do 4x70 mm2</t>
  </si>
  <si>
    <t>Ukončení kabelů smršťovací koncovkou nebo páskou se zapojením bez letování počtu a průřezu žil 4 x 70 mm2</t>
  </si>
  <si>
    <t>https://podminky.urs.cz/item/CS_URS_2024_02/210100153</t>
  </si>
  <si>
    <t>210100156</t>
  </si>
  <si>
    <t>Ukončení kabelů smršťovací koncovkou nebo páskou se zapojením bez letování žíly do 5x16 mm2</t>
  </si>
  <si>
    <t>Ukončení kabelů smršťovací koncovkou nebo páskou se zapojením bez letování počtu a průřezu žil 5 x 16 mm2</t>
  </si>
  <si>
    <t>https://podminky.urs.cz/item/CS_URS_2024_02/210100156</t>
  </si>
  <si>
    <t>210100258</t>
  </si>
  <si>
    <t>Ukončení kabelů smršťovací koncovkou nebo páskou se zapojením bez letování žíly do 5x4 mm2</t>
  </si>
  <si>
    <t>Ukončení kabelů smršťovací koncovkou nebo páskou se zapojením bez letování počtu a průřezu žil 5 x 1,5 až 4 mm2</t>
  </si>
  <si>
    <t>https://podminky.urs.cz/item/CS_URS_2024_02/210100258</t>
  </si>
  <si>
    <t>210800411</t>
  </si>
  <si>
    <t>Montáž vodiče Cu izolovaného plného nebo laněného s PVC pláštěm do 1 kV žíla 0,15 až 16 mm2 zataženého (např. CY, CHAH-V) bez ukončení</t>
  </si>
  <si>
    <t>Montáž izolovaných vodičů měděných do 1 kV bez ukončení uložených v trubkách nebo lištách zatažených plných nebo laněných s PVC pláštěm, bezhalogenových, ohniodolných (např. CY, CHAH-V) průřezu žíly 0,5 až 16 mm2</t>
  </si>
  <si>
    <t>https://podminky.urs.cz/item/CS_URS_2024_02/210800411</t>
  </si>
  <si>
    <t>741122031</t>
  </si>
  <si>
    <t>Montáž kabel Cu bez ukončení uložený pod omítku plný kulatý 5x1,5 až 2,5 mm2 (např. CYKY)</t>
  </si>
  <si>
    <t>Montáž kabelů měděných bez ukončení uložených pod omítku plných kulatých (např. CYKY), počtu a průřezu žil 5x1,5 až 2,5 mm2</t>
  </si>
  <si>
    <t>https://podminky.urs.cz/item/CS_URS_2024_02/741122031</t>
  </si>
  <si>
    <t>741122134</t>
  </si>
  <si>
    <t>Montáž kabel Cu plný kulatý žíla 4x16 až 25 mm2 zatažený v trubkách (např. CYKY)</t>
  </si>
  <si>
    <t>Montáž kabelů měděných bez ukončení uložených v trubkách zatažených plných kulatých nebo bezhalogenových (např. CYKY) počtu a průřezu žil 4x16 až 25 mm2</t>
  </si>
  <si>
    <t>https://podminky.urs.cz/item/CS_URS_2024_02/741122134</t>
  </si>
  <si>
    <t>210111042</t>
  </si>
  <si>
    <t>Montáž zásuvka (polo)zapuštěná bezšroubové připojení 2P+PE dvojí zapojení - průběžná</t>
  </si>
  <si>
    <t>741210104</t>
  </si>
  <si>
    <t>Montáž rozváděčů litinových, hliníkových nebo plastových sestava do 500 kg</t>
  </si>
  <si>
    <t>Montáž rozváděčů litinových, hliníkových nebo plastových bez zapojení vodičů sestavy hmotnosti do 500 kg</t>
  </si>
  <si>
    <t>https://podminky.urs.cz/item/CS_URS_2024_02/741210104</t>
  </si>
  <si>
    <t>741210102</t>
  </si>
  <si>
    <t>Montáž rozváděčů litinových, hliníkových nebo plastových sestava do 100 kg</t>
  </si>
  <si>
    <t>Montáž rozváděčů litinových, hliníkových nebo plastových bez zapojení vodičů sestavy hmotnosti do 100 kg</t>
  </si>
  <si>
    <t>https://podminky.urs.cz/item/CS_URS_2024_02/741210102</t>
  </si>
  <si>
    <t>741372112</t>
  </si>
  <si>
    <t>Montáž svítidlo LED interiérové vestavné panelové hranaté nebo kruhové přes 0,09 do 0,36 m2 se zapojením vodičů</t>
  </si>
  <si>
    <t>Montáž svítidel s integrovaným zdrojem LED se zapojením vodičů interiérových vestavných stropních panelových hranatých nebo kruhových, plochy přes 0,09 do 0,36 m2</t>
  </si>
  <si>
    <t>https://podminky.urs.cz/item/CS_URS_2024_02/741372112</t>
  </si>
  <si>
    <t>741310001</t>
  </si>
  <si>
    <t>Montáž spínač nástěnný 1-jednopólový prostředí normální se zapojením vodičů</t>
  </si>
  <si>
    <t>Montáž spínačů jedno nebo dvoupólových nástěnných se zapojením vodičů, pro prostředí normální spínačů, řazení 1-jednopólových</t>
  </si>
  <si>
    <t>https://podminky.urs.cz/item/CS_URS_2024_02/741310001</t>
  </si>
  <si>
    <t>741310021</t>
  </si>
  <si>
    <t>Montáž přepínač nástěnný 5-sériový prostředí normální se zapojením vodičů</t>
  </si>
  <si>
    <t>Montáž spínačů jedno nebo dvoupólových nástěnných se zapojením vodičů, pro prostředí normální přepínačů, řazení 5-sériových</t>
  </si>
  <si>
    <t>https://podminky.urs.cz/item/CS_URS_2024_02/741310021</t>
  </si>
  <si>
    <t>741311004</t>
  </si>
  <si>
    <t>Montáž čidlo pohybu nástěnné se zapojením vodičů</t>
  </si>
  <si>
    <t>Montáž spínačů speciálních se zapojením vodičů čidla pohybu nástěnného</t>
  </si>
  <si>
    <t>https://podminky.urs.cz/item/CS_URS_2024_02/741311004</t>
  </si>
  <si>
    <t>210220001</t>
  </si>
  <si>
    <t>Montáž uzemňovacího vedení vodičů FeZn pomocí svorek na povrchu páskou do 120 mm2</t>
  </si>
  <si>
    <t>Montáž uzemňovacího vedení s upevněním, propojením a připojením pomocí svorek na povrchu vodičů FeZn páskou průřezu do 120 mm2</t>
  </si>
  <si>
    <t>https://podminky.urs.cz/item/CS_URS_2024_02/210220001</t>
  </si>
  <si>
    <t>210220361</t>
  </si>
  <si>
    <t>Montáž tyčí zemnicích délky do 2 m s připojením na svodové nebo uzemňovací vedení</t>
  </si>
  <si>
    <t>Montáž hromosvodného vedení zemnicích desek a tyčí s připojením na svodové nebo uzemňovací vedení bez příslušenství tyčí, délky do 2 m</t>
  </si>
  <si>
    <t>https://podminky.urs.cz/item/CS_URS_2024_02/210220361</t>
  </si>
  <si>
    <t>210220372</t>
  </si>
  <si>
    <t>Montáž ochranných prvků hromosvodného vedení - úhelníků nebo trubek do zdiva</t>
  </si>
  <si>
    <t>Montáž hromosvodného vedení ochranných prvků a doplňků úhelníků nebo trubek s držáky do zdiva</t>
  </si>
  <si>
    <t>https://podminky.urs.cz/item/CS_URS_2024_02/210220372</t>
  </si>
  <si>
    <t>210220401</t>
  </si>
  <si>
    <t>Montáž doplňků hromosvodného vedení - štítků k označení svodů</t>
  </si>
  <si>
    <t>Montáž hromosvodného vedení ochranných prvků a doplňků štítků k označení svodů</t>
  </si>
  <si>
    <t>https://podminky.urs.cz/item/CS_URS_2024_02/210220401</t>
  </si>
  <si>
    <t>210220101</t>
  </si>
  <si>
    <t>Montáž hromosvodného vedení svodových vodičů s podpěrami průměru do 10 mm</t>
  </si>
  <si>
    <t>Montáž hromosvodného vedení svodových vodičů s podpěrami, průměru do 10 mm</t>
  </si>
  <si>
    <t>https://podminky.urs.cz/item/CS_URS_2024_02/210220101</t>
  </si>
  <si>
    <t>210220201</t>
  </si>
  <si>
    <t>Montáž tyčí jímacích délky do 3 m na střešní hřeben</t>
  </si>
  <si>
    <t>Montáž hromosvodného vedení jímacích tyčí délky do 3 m na střešní hřeben</t>
  </si>
  <si>
    <t>https://podminky.urs.cz/item/CS_URS_2024_02/210220201</t>
  </si>
  <si>
    <t>210220302</t>
  </si>
  <si>
    <t>Montáž svorek hromosvodných se 3 a více šrouby</t>
  </si>
  <si>
    <t>Montáž hromosvodného vedení svorek se 3 a více šrouby</t>
  </si>
  <si>
    <t>https://podminky.urs.cz/item/CS_URS_2024_02/210220302</t>
  </si>
  <si>
    <t>210280712</t>
  </si>
  <si>
    <t>Měření intenzity osvětlení na pracovišti do 50 svítidel</t>
  </si>
  <si>
    <t>Zkoušky a prohlídky osvětlovacího zařízení měření intenzity osvětlení</t>
  </si>
  <si>
    <t>https://podminky.urs.cz/item/CS_URS_2024_02/210280712</t>
  </si>
  <si>
    <t>210280003</t>
  </si>
  <si>
    <t>Zkoušky a prohlídky el rozvodů a zařízení celková prohlídka pro objem montážních prací přes 500 do 1 000 tis Kč</t>
  </si>
  <si>
    <t>Zkoušky a prohlídky elektrických rozvodů a zařízení celková prohlídka, zkoušení, měření a vyhotovení revizní zprávy pro objem montážních prací přes 500 do 1000 tisíc Kč</t>
  </si>
  <si>
    <t>https://podminky.urs.cz/item/CS_URS_2024_02/210280003</t>
  </si>
  <si>
    <t>210280010</t>
  </si>
  <si>
    <t>Příplatek k celkové prohlídce za dalších i započatých 500 tis Kč přes 1 000 tis Kč</t>
  </si>
  <si>
    <t>Zkoušky a prohlídky elektrických rozvodů a zařízení celková prohlídka, zkoušení, měření a vyhotovení revizní zprávy pro objem montážních prací Příplatek k ceně -0003 za každých dalších i započatých 500 tisíc Kč přes 1000 tisíc Kč</t>
  </si>
  <si>
    <t>https://podminky.urs.cz/item/CS_URS_2024_02/210280010</t>
  </si>
  <si>
    <t>46-M</t>
  </si>
  <si>
    <t>Zemní práce při extr.mont.pracích</t>
  </si>
  <si>
    <t>460600061</t>
  </si>
  <si>
    <t>Odvoz suti a vybouraných hmot do 1 km</t>
  </si>
  <si>
    <t>460600071</t>
  </si>
  <si>
    <t>Příplatek k odvozu suti a vybouraných hmot za každý další 1 km</t>
  </si>
  <si>
    <t>460680112</t>
  </si>
  <si>
    <t>Vybourání otvorů ve zdivu z lehkých betonů plochy do 0,25 m2, tloušťky do 30 cm</t>
  </si>
  <si>
    <t>460680401</t>
  </si>
  <si>
    <t>Vysekání kapes a výklenků ve zdivu z lehkých betonů, dutých cihel a tvárnic pro krabice 7x7x5 cm</t>
  </si>
  <si>
    <t>460680485</t>
  </si>
  <si>
    <t>Vysekání kapes a výklenků ve zdivu cihelném pro elinstalační zařízení plochy přes 0,25 m2</t>
  </si>
  <si>
    <t>460680615</t>
  </si>
  <si>
    <t>Vysekání rýh pro montáž trubek a kabelů v omítce vápenné a vápenocementové stěn šířky do 15 cm</t>
  </si>
  <si>
    <t>460941215</t>
  </si>
  <si>
    <t>Vyplnění a omítnutí rýh při elektroinstalacích ve stěnách hl do 3 cm a š přes 10 do 15 cm</t>
  </si>
  <si>
    <t>Vyplnění rýh vyplnění a omítnutí rýh ve stěnách hloubky do 3 cm a šířky přes 10 do 15 cm</t>
  </si>
  <si>
    <t>https://podminky.urs.cz/item/CS_URS_2024_02/460941215</t>
  </si>
  <si>
    <t>460680612</t>
  </si>
  <si>
    <t>Vysekání rýh pro montáž trubek a kabelů v omítce vápenné a vápenocementové stěn šířky do 5 cm</t>
  </si>
  <si>
    <t>460941212</t>
  </si>
  <si>
    <t>Vyplnění a omítnutí rýh při elektroinstalacích ve stěnách hl do 3 cm a š přes 3 do 5 cm</t>
  </si>
  <si>
    <t>Vyplnění rýh vyplnění a omítnutí rýh ve stěnách hloubky do 3 cm a šířky přes 3 do 5 cm</t>
  </si>
  <si>
    <t>https://podminky.urs.cz/item/CS_URS_2024_02/460941212</t>
  </si>
  <si>
    <t>HZS1301</t>
  </si>
  <si>
    <t>Hodinová zúčtovací sazba zedník</t>
  </si>
  <si>
    <t>262144</t>
  </si>
  <si>
    <t>Hodinové zúčtovací sazby profesí HSV provádění konstrukcí zedník</t>
  </si>
  <si>
    <t>https://podminky.urs.cz/item/CS_URS_2024_02/HZS1301</t>
  </si>
  <si>
    <t>59042125</t>
  </si>
  <si>
    <t>sádra šedá</t>
  </si>
  <si>
    <t>HZS2222</t>
  </si>
  <si>
    <t>Hodinová zúčtovací sazba topenář odborný</t>
  </si>
  <si>
    <t>Hodinové zúčtovací sazby profesí PSV provádění stavebních instalací topenář odborný</t>
  </si>
  <si>
    <t>https://podminky.urs.cz/item/CS_URS_2024_02/HZS2222</t>
  </si>
  <si>
    <t>HZS2221</t>
  </si>
  <si>
    <t>Hodinová zúčtovací sazba topenář</t>
  </si>
  <si>
    <t>Hodinové zúčtovací sazby profesí PSV provádění stavebních instalací topenář</t>
  </si>
  <si>
    <t>https://podminky.urs.cz/item/CS_URS_2024_02/HZS2221</t>
  </si>
  <si>
    <t>HZS2231</t>
  </si>
  <si>
    <t>Hodinová zúčtovací sazba elektrikář</t>
  </si>
  <si>
    <t>Hodinové zúčtovací sazby profesí PSV provádění stavebních instalací elektrikář</t>
  </si>
  <si>
    <t>https://podminky.urs.cz/item/CS_URS_2024_02/HZS2231</t>
  </si>
  <si>
    <t>Kč</t>
  </si>
  <si>
    <t>045002000</t>
  </si>
  <si>
    <t>Kompletační a koordinační činnost</t>
  </si>
  <si>
    <t>https://podminky.urs.cz/item/CS_URS_2024_02/045002000</t>
  </si>
  <si>
    <t>065002000</t>
  </si>
  <si>
    <t>Mimostaveništní doprava materiálů, výrobků a strojů</t>
  </si>
  <si>
    <t>https://podminky.urs.cz/item/CS_URS_2024_02/065002000</t>
  </si>
  <si>
    <t>081002000</t>
  </si>
  <si>
    <t>Doprava zaměstnanců</t>
  </si>
  <si>
    <t>https://podminky.urs.cz/item/CS_URS_2024_02/081002000</t>
  </si>
  <si>
    <t>091002000</t>
  </si>
  <si>
    <t>Ostatní náklady související s objektem</t>
  </si>
  <si>
    <t>https://podminky.urs.cz/item/CS_URS_2024_02/091002000</t>
  </si>
  <si>
    <t>Soupis:</t>
  </si>
  <si>
    <t>D.1.4.4/1 - Elektromateriál</t>
  </si>
  <si>
    <t>M - M</t>
  </si>
  <si>
    <t xml:space="preserve">    R1 - Rozvaděč R1 učebna</t>
  </si>
  <si>
    <t xml:space="preserve">    RM2 - Stávající rozvaděč RM2-doplnění</t>
  </si>
  <si>
    <t xml:space="preserve">    1.1 - Rozvaděče</t>
  </si>
  <si>
    <t xml:space="preserve">    1.2 - Svítidla</t>
  </si>
  <si>
    <t xml:space="preserve">    2.1 - zásuvky, ovladače, krabice, motory, lišty</t>
  </si>
  <si>
    <t xml:space="preserve">    2.2 - kabely, vodiče</t>
  </si>
  <si>
    <t xml:space="preserve">    2.3 - Bleskosvod</t>
  </si>
  <si>
    <t xml:space="preserve">    2.4 - Základový zemnič</t>
  </si>
  <si>
    <t>Rozvaděč R1 učebna</t>
  </si>
  <si>
    <t>Pol8</t>
  </si>
  <si>
    <t>ocep. rozvaděč  IP30/20, 766x1220x110,252 MOD.,POD OMÍTKU</t>
  </si>
  <si>
    <t>-944506505</t>
  </si>
  <si>
    <t>Pol9</t>
  </si>
  <si>
    <t>vypínač 63A/3f</t>
  </si>
  <si>
    <t>561411603</t>
  </si>
  <si>
    <t>Pol10</t>
  </si>
  <si>
    <t>vypínač SA 10A,na DIN lištu</t>
  </si>
  <si>
    <t>782434185</t>
  </si>
  <si>
    <t>Pol11</t>
  </si>
  <si>
    <t>II.stupeň přep.ochrany</t>
  </si>
  <si>
    <t>-1887100882</t>
  </si>
  <si>
    <t>Pol12</t>
  </si>
  <si>
    <t>jistič 6A/1f/B 10kA</t>
  </si>
  <si>
    <t>-1228264632</t>
  </si>
  <si>
    <t>Pol13</t>
  </si>
  <si>
    <t>jistič 10A/1f/C 10kA</t>
  </si>
  <si>
    <t>1059338413</t>
  </si>
  <si>
    <t>Pol14</t>
  </si>
  <si>
    <t>jistič 16A/1f/B 10kA</t>
  </si>
  <si>
    <t>-1763509759</t>
  </si>
  <si>
    <t>Pol15</t>
  </si>
  <si>
    <t>jistič 16A/3f/C 10kA</t>
  </si>
  <si>
    <t>-1062578899</t>
  </si>
  <si>
    <t>Pol16</t>
  </si>
  <si>
    <t>jistič 32A/3f/B + VYP.SPOUŠŤ 10kA</t>
  </si>
  <si>
    <t>375930622</t>
  </si>
  <si>
    <t>Pol17</t>
  </si>
  <si>
    <t>impuzlní relé</t>
  </si>
  <si>
    <t>-630620699</t>
  </si>
  <si>
    <t>Pol18</t>
  </si>
  <si>
    <t>instalační relé,1x rozpínací kontakt 10A</t>
  </si>
  <si>
    <t>-1235367496</t>
  </si>
  <si>
    <t>Pol19</t>
  </si>
  <si>
    <t>chránič s nadproudovou ochranou 10A/1N/B/30mA-TYP A,10kA</t>
  </si>
  <si>
    <t>-1667715439</t>
  </si>
  <si>
    <t>Pol20</t>
  </si>
  <si>
    <t>chránič s nadproudovou ochranou 16A/1N/B/30mA,TYP A,10kA</t>
  </si>
  <si>
    <t>-1833784303</t>
  </si>
  <si>
    <t>Pol21</t>
  </si>
  <si>
    <t>chránič s nadproudovou ochranou 16A/1N/C/30mA,TYP A,10kA</t>
  </si>
  <si>
    <t>-1377717016</t>
  </si>
  <si>
    <t>Pol22</t>
  </si>
  <si>
    <t>propojovací lišty - fázový hřeben 63A - komplet</t>
  </si>
  <si>
    <t>100263099</t>
  </si>
  <si>
    <t>Pol23</t>
  </si>
  <si>
    <t>svorkovnice PE</t>
  </si>
  <si>
    <t>-1619463380</t>
  </si>
  <si>
    <t>Pol24</t>
  </si>
  <si>
    <t>svorkovnice N</t>
  </si>
  <si>
    <t>-786199652</t>
  </si>
  <si>
    <t>Pol3</t>
  </si>
  <si>
    <t>podružný materiál</t>
  </si>
  <si>
    <t>31184121</t>
  </si>
  <si>
    <t>Pol25</t>
  </si>
  <si>
    <t>vývodní svorky (kpl)</t>
  </si>
  <si>
    <t>-2066475045</t>
  </si>
  <si>
    <t>Pol26</t>
  </si>
  <si>
    <t>P O D R U Ž N Ý   M A T E R I Á L   R O Z V A D Ě Č E  15 %</t>
  </si>
  <si>
    <t>311934574</t>
  </si>
  <si>
    <t>Pol27</t>
  </si>
  <si>
    <t>V Ý R O B A   R O Z V A D Ě Č E  20 %</t>
  </si>
  <si>
    <t>204713639</t>
  </si>
  <si>
    <t>V Ý R O B A R O Z V A D Ě Č E 20 %</t>
  </si>
  <si>
    <t>RM2</t>
  </si>
  <si>
    <t>Stávající rozvaděč RM2-doplnění</t>
  </si>
  <si>
    <t>Pol1</t>
  </si>
  <si>
    <t>I.+II.stupeň přep.ochrany</t>
  </si>
  <si>
    <t>-1374908344</t>
  </si>
  <si>
    <t>Pol2</t>
  </si>
  <si>
    <t>jistič 40A/3f/B/10kA</t>
  </si>
  <si>
    <t>-1066046704</t>
  </si>
  <si>
    <t>1208196965</t>
  </si>
  <si>
    <t>Pol4</t>
  </si>
  <si>
    <t>oprava dveří rozvaděče</t>
  </si>
  <si>
    <t>-1101846265</t>
  </si>
  <si>
    <t>Pol5</t>
  </si>
  <si>
    <t>nové krycí dveře v dekoru zařízení učebny</t>
  </si>
  <si>
    <t>-1832580552</t>
  </si>
  <si>
    <t>Pol6</t>
  </si>
  <si>
    <t>1482293665</t>
  </si>
  <si>
    <t>Pol7</t>
  </si>
  <si>
    <t>1814718102</t>
  </si>
  <si>
    <t>1.1</t>
  </si>
  <si>
    <t>Rozvaděče</t>
  </si>
  <si>
    <t>1637614007</t>
  </si>
  <si>
    <t>stávající rozvaděč RM2-doplnění</t>
  </si>
  <si>
    <t>KS</t>
  </si>
  <si>
    <t>274212355</t>
  </si>
  <si>
    <t>rozvaděč R1-UČEBNA</t>
  </si>
  <si>
    <t>1.2</t>
  </si>
  <si>
    <t>Svítidla</t>
  </si>
  <si>
    <t>1.01</t>
  </si>
  <si>
    <t>1472986351</t>
  </si>
  <si>
    <t>A+RÁMEČEK-LED PANEL IP20 34W,4100lm,Ra80,3800K,UGR&lt;19+RÁMEČEK PRO PŘISAZ. MONTÁŽ-ČERNÝ</t>
  </si>
  <si>
    <t>1.02</t>
  </si>
  <si>
    <t>-1416685190</t>
  </si>
  <si>
    <t>B-PŘISAZENÉ LINIOVÉ SVÍTIDLO ČERNÝ KORPUS,BÍLÝ REFLEKTOR,23W,3400lm,4000K</t>
  </si>
  <si>
    <t>1.03</t>
  </si>
  <si>
    <t>-357909489</t>
  </si>
  <si>
    <t>C-ZAVĚŠENÉ ASYMETRICKÉ LED SVÍTIDLO 16W,2000lm,IP20 +ZÁVĚS</t>
  </si>
  <si>
    <t>1.04</t>
  </si>
  <si>
    <t>-481915542</t>
  </si>
  <si>
    <t>D+RÁMEČEK-LED PANEL IP65 35W,4500lm,Ra80,4000K,UGR&lt;19+RÁMEČEK PRO PŘISAZENOU MONTÁŽ</t>
  </si>
  <si>
    <t>1.05</t>
  </si>
  <si>
    <t>-866576879</t>
  </si>
  <si>
    <t>E-PŘISAZ.SV.S KRYTEM IP44,27W,2700lm,4000K</t>
  </si>
  <si>
    <t>1.06</t>
  </si>
  <si>
    <t>717889816</t>
  </si>
  <si>
    <t>E-SM-PŘISAZ.SV.S KRYTEM IP44,27W,2700lm,4000K+SENZOR MIKROVLNNÝ</t>
  </si>
  <si>
    <t>1.07</t>
  </si>
  <si>
    <t>299401889</t>
  </si>
  <si>
    <t>F-PRACHOTĚSNÉ SVÍTIDLO IP65,38W,4800lm,4000K</t>
  </si>
  <si>
    <t>1.08</t>
  </si>
  <si>
    <t>1562018095</t>
  </si>
  <si>
    <t>G-NÁSTĚNNÉ SVÍTIDLO ZLATÉ/MOSAZNÉ,OVÁLNÉ IP44+LED ŽÁRIVKA 1000lm/2700K</t>
  </si>
  <si>
    <t>1.09</t>
  </si>
  <si>
    <t>-289696922</t>
  </si>
  <si>
    <t>NO –  NOUZ.SV. LED 1W S PIKTOGRAMEM S VLASTNÍM ZÁL. ZDROJEM 1HOD.-PROVEDENÍ SE</t>
  </si>
  <si>
    <t>1.10</t>
  </si>
  <si>
    <t>92514657</t>
  </si>
  <si>
    <t>NO2-PROTIPANICKÉ SVÍTIDLO 1W,UNIVERS.OPTIKA,120lm,VL.ZÁL.ZDROJ 1HOD-PROVEDENÍ SE</t>
  </si>
  <si>
    <t>1.11</t>
  </si>
  <si>
    <t>-674460660</t>
  </si>
  <si>
    <t>podružný materiál pro uchycení svítidel</t>
  </si>
  <si>
    <t>1.12</t>
  </si>
  <si>
    <t>-1049037247</t>
  </si>
  <si>
    <t>kabelový žlab Jupiter 50/35 vč.uchycení(závitové tyče, 20cm svěšení pod vazníky) - pro uchycení svítidel</t>
  </si>
  <si>
    <t>2.1</t>
  </si>
  <si>
    <t>zásuvky, ovladače, krabice, motory, lišty</t>
  </si>
  <si>
    <t>Pol28</t>
  </si>
  <si>
    <t>ovladač, řazení 1(vypínač), komplet , IP20</t>
  </si>
  <si>
    <t>-226240806</t>
  </si>
  <si>
    <t>Pol29</t>
  </si>
  <si>
    <t>ovladač, řazení 5 (sériový), komplet, IP20</t>
  </si>
  <si>
    <t>-62016628</t>
  </si>
  <si>
    <t>Pol30</t>
  </si>
  <si>
    <t>ovladač, řazení 5 (sériový), komplet, IP44</t>
  </si>
  <si>
    <t>124912875</t>
  </si>
  <si>
    <t>Pol31</t>
  </si>
  <si>
    <t>ovladač, řazení 6 (střídavý), komplet, IP20</t>
  </si>
  <si>
    <t>386289300</t>
  </si>
  <si>
    <t>Pol32</t>
  </si>
  <si>
    <t>ovladač, řazení 6 (střídavý), komplet, IP44</t>
  </si>
  <si>
    <t>2000564767</t>
  </si>
  <si>
    <t>Pol33</t>
  </si>
  <si>
    <t>tlačítko s orient.signálkou,komplet,IP20</t>
  </si>
  <si>
    <t>1929580334</t>
  </si>
  <si>
    <t>Pol34</t>
  </si>
  <si>
    <t>tlačítko-ovl.VZT</t>
  </si>
  <si>
    <t>1568732431</t>
  </si>
  <si>
    <t>Pol35</t>
  </si>
  <si>
    <t>pohybový ovladač, spínací prvek relé, IP44</t>
  </si>
  <si>
    <t>1881718062</t>
  </si>
  <si>
    <t>Pol36</t>
  </si>
  <si>
    <t>zásuvka 230V/16A IP20</t>
  </si>
  <si>
    <t>1700530737</t>
  </si>
  <si>
    <t>Pol37</t>
  </si>
  <si>
    <t>zásuvka 230V/16A IP20 S 3.ST.PŘEP.OCHRANY</t>
  </si>
  <si>
    <t>-387516707</t>
  </si>
  <si>
    <t>Pol38</t>
  </si>
  <si>
    <t>dvojzásuvka 230V/16A IP20 S 3.ST.PŘEP.OCHRANY</t>
  </si>
  <si>
    <t>-1546092966</t>
  </si>
  <si>
    <t>Pol39</t>
  </si>
  <si>
    <t>dvozásuvka 230V/16A IP20</t>
  </si>
  <si>
    <t>-348725041</t>
  </si>
  <si>
    <t>Pol40</t>
  </si>
  <si>
    <t>zásuvka 230V/16A IP44</t>
  </si>
  <si>
    <t>265690782</t>
  </si>
  <si>
    <t>Pol41</t>
  </si>
  <si>
    <t>zásuvka s víčkem 230V/16A</t>
  </si>
  <si>
    <t>-1190379277</t>
  </si>
  <si>
    <t>Pol42</t>
  </si>
  <si>
    <t>zásuvková skříň,Hensel Mi78239</t>
  </si>
  <si>
    <t>773571105</t>
  </si>
  <si>
    <t>Pol43</t>
  </si>
  <si>
    <t>stop tlačítko</t>
  </si>
  <si>
    <t>-912113585</t>
  </si>
  <si>
    <t>Pol44</t>
  </si>
  <si>
    <t>dvojrámeček</t>
  </si>
  <si>
    <t>217997203</t>
  </si>
  <si>
    <t>Pol45</t>
  </si>
  <si>
    <t>trojrámeček</t>
  </si>
  <si>
    <t>-555929595</t>
  </si>
  <si>
    <t>Pol46</t>
  </si>
  <si>
    <t>čtyřrámeček</t>
  </si>
  <si>
    <t>-678838403</t>
  </si>
  <si>
    <t>Pol47</t>
  </si>
  <si>
    <t>podlahová krabice+2x dvojzásuvka 230V/16A,2xDVOJZÁSUVKA 230V/16A S 3.ST.PŘEP.OCHRANY</t>
  </si>
  <si>
    <t>1280752649</t>
  </si>
  <si>
    <t>Pol48</t>
  </si>
  <si>
    <t>parapetní kanál 90x55 vč.uchycení-4m,4x zás.230V/16A,4x zás.230V/16A 3.st.přep.ochrany,2x zás.12V</t>
  </si>
  <si>
    <t>-1915624563</t>
  </si>
  <si>
    <t>Pol49</t>
  </si>
  <si>
    <t>krabice přístrojová pod omítku KP</t>
  </si>
  <si>
    <t>-82701212</t>
  </si>
  <si>
    <t>Pol50</t>
  </si>
  <si>
    <t>krabice přístrojová na omítku KP</t>
  </si>
  <si>
    <t>2004678765</t>
  </si>
  <si>
    <t>Pol51</t>
  </si>
  <si>
    <t>krabice rozvodná pod omítku KR</t>
  </si>
  <si>
    <t>2017238053</t>
  </si>
  <si>
    <t>Pol52</t>
  </si>
  <si>
    <t>krabice rozvodná na omítku KR</t>
  </si>
  <si>
    <t>-102375785</t>
  </si>
  <si>
    <t>Pol53</t>
  </si>
  <si>
    <t>lišta vkladací 24x22 vč.uchycení</t>
  </si>
  <si>
    <t>342849655</t>
  </si>
  <si>
    <t>Pol54</t>
  </si>
  <si>
    <t>táhlový vypínač+2x akustická signalizace invalida</t>
  </si>
  <si>
    <t>-166545430</t>
  </si>
  <si>
    <t>Pol55</t>
  </si>
  <si>
    <t>PVC CHRÁNIČKA PR.32mm- DO PODLAHY A STĚNY</t>
  </si>
  <si>
    <t>-2022898322</t>
  </si>
  <si>
    <t>Pol56</t>
  </si>
  <si>
    <t>krabice KO125</t>
  </si>
  <si>
    <t>-330077464</t>
  </si>
  <si>
    <t>Pol57</t>
  </si>
  <si>
    <t>HOP v samostat.skříni</t>
  </si>
  <si>
    <t>241958071</t>
  </si>
  <si>
    <t>2.2</t>
  </si>
  <si>
    <t>kabely, vodiče</t>
  </si>
  <si>
    <t>Pol58</t>
  </si>
  <si>
    <t>CYKY 2Ax1,5</t>
  </si>
  <si>
    <t>1606519291</t>
  </si>
  <si>
    <t>Pol59</t>
  </si>
  <si>
    <t>CYKY 2Ax2,5</t>
  </si>
  <si>
    <t>2006661253</t>
  </si>
  <si>
    <t>Pol60</t>
  </si>
  <si>
    <t>CYKY 3Ax1,5</t>
  </si>
  <si>
    <t>-521570597</t>
  </si>
  <si>
    <t>Pol61</t>
  </si>
  <si>
    <t>CYKY 3Cx1,5</t>
  </si>
  <si>
    <t>-903257452</t>
  </si>
  <si>
    <t>Pol62</t>
  </si>
  <si>
    <t>CYKY 3Cx2,5</t>
  </si>
  <si>
    <t>1702302884</t>
  </si>
  <si>
    <t>Pol63</t>
  </si>
  <si>
    <t>CYKY 5Cx1,5</t>
  </si>
  <si>
    <t>-280446037</t>
  </si>
  <si>
    <t>Pol64</t>
  </si>
  <si>
    <t>CYKY 5Cx4</t>
  </si>
  <si>
    <t>-1921006863</t>
  </si>
  <si>
    <t>Pol65</t>
  </si>
  <si>
    <t>CYKY 5Cx6</t>
  </si>
  <si>
    <t>-68308766</t>
  </si>
  <si>
    <t>Pol66</t>
  </si>
  <si>
    <t>CY6</t>
  </si>
  <si>
    <t>-884278335</t>
  </si>
  <si>
    <t>Pol67</t>
  </si>
  <si>
    <t>CY25</t>
  </si>
  <si>
    <t>397641949</t>
  </si>
  <si>
    <t>Pol68</t>
  </si>
  <si>
    <t>CYKY 4Bx16</t>
  </si>
  <si>
    <t>-704901316</t>
  </si>
  <si>
    <t>2.3</t>
  </si>
  <si>
    <t>Bleskosvod</t>
  </si>
  <si>
    <t>Pol69</t>
  </si>
  <si>
    <t>AlMgSi pr.8mm</t>
  </si>
  <si>
    <t>404128210</t>
  </si>
  <si>
    <t>Pol70</t>
  </si>
  <si>
    <t>PV</t>
  </si>
  <si>
    <t>2117223226</t>
  </si>
  <si>
    <t>Pol71</t>
  </si>
  <si>
    <t>PV01</t>
  </si>
  <si>
    <t>694844350</t>
  </si>
  <si>
    <t>Pol72</t>
  </si>
  <si>
    <t>SZ</t>
  </si>
  <si>
    <t>552299887</t>
  </si>
  <si>
    <t>Pol73</t>
  </si>
  <si>
    <t>SS</t>
  </si>
  <si>
    <t>-434969118</t>
  </si>
  <si>
    <t>Pol74</t>
  </si>
  <si>
    <t>SK</t>
  </si>
  <si>
    <t>-369730664</t>
  </si>
  <si>
    <t>Pol75</t>
  </si>
  <si>
    <t>SP</t>
  </si>
  <si>
    <t>-1651285267</t>
  </si>
  <si>
    <t>Pol76</t>
  </si>
  <si>
    <t>SO</t>
  </si>
  <si>
    <t>-1211953793</t>
  </si>
  <si>
    <t>Pol77</t>
  </si>
  <si>
    <t>jímací tyč + držák vč.připojovací svorky</t>
  </si>
  <si>
    <t>-1859953596</t>
  </si>
  <si>
    <t>2.4</t>
  </si>
  <si>
    <t>Základový zemnič</t>
  </si>
  <si>
    <t>Pol78</t>
  </si>
  <si>
    <t>FeZn 30/4</t>
  </si>
  <si>
    <t>994175661</t>
  </si>
  <si>
    <t>Pol79</t>
  </si>
  <si>
    <t>FeZn pr.10mm</t>
  </si>
  <si>
    <t>-1359878699</t>
  </si>
  <si>
    <t>Pol80</t>
  </si>
  <si>
    <t>zaváděcí tyč nerez 1,5 vč.přip.svorky</t>
  </si>
  <si>
    <t>-226443656</t>
  </si>
  <si>
    <t>Pol81</t>
  </si>
  <si>
    <t>zemnící tyč ZT01 se svorkou</t>
  </si>
  <si>
    <t>58799657</t>
  </si>
  <si>
    <t>Pol82</t>
  </si>
  <si>
    <t>SR 02</t>
  </si>
  <si>
    <t>-47839375</t>
  </si>
  <si>
    <t>Pol83</t>
  </si>
  <si>
    <t>SR 03</t>
  </si>
  <si>
    <t>1994236677</t>
  </si>
  <si>
    <t>Pol84</t>
  </si>
  <si>
    <t>asfaltový nátěr 10kg</t>
  </si>
  <si>
    <t>-1460612665</t>
  </si>
  <si>
    <t>Poznámka k položce:_x000D_
POZN. _x000D_
 VÝŠE UVEDENÝ MATERIÁL JE URČEN PRO ORIENTAČNÍ STANOVENÍ NÁKLADŮ. _x000D_
 PŘESNÝ MATERIÁL BUDE PROVEDEN DODAVATELEM.</t>
  </si>
  <si>
    <t xml:space="preserve">D.1.4.7 - Měření a regulace </t>
  </si>
  <si>
    <t xml:space="preserve">    36-M - Montáž prov.,měř. a regul. zařízení</t>
  </si>
  <si>
    <t>36-M</t>
  </si>
  <si>
    <t>Montáž prov.,měř. a regul. zařízení</t>
  </si>
  <si>
    <t>R22089MaR</t>
  </si>
  <si>
    <t>MaR zpracování PD vytápění objektu včetně samostatného výkazu výměr</t>
  </si>
  <si>
    <t>-829598765</t>
  </si>
  <si>
    <t xml:space="preserve">Poznámka k položce:_x000D_
Zpracování projektu systému měření a regulace (MaR) vytápění objektu s nutností napojení na stávající systém_x000D_
Včetně samostatného výkazu výměr pro provedení MaR._x000D_
</t>
  </si>
  <si>
    <t>R22089MaR2</t>
  </si>
  <si>
    <t>MaR - dodávka, montáž, zprovoznění, zaškolení</t>
  </si>
  <si>
    <t>-1872717652</t>
  </si>
  <si>
    <t xml:space="preserve">Poznámka k položce:_x000D_
Odhad ceny._x000D_
</t>
  </si>
  <si>
    <t>D.1.4.6 - Strukturovaná kabeláž a konektivita</t>
  </si>
  <si>
    <t>D1 - STAVEBNÍ PŘÍPRAVA</t>
  </si>
  <si>
    <t xml:space="preserve">    D1.1 - Trasování</t>
  </si>
  <si>
    <t xml:space="preserve">    D1.2 - MONTÁŽE</t>
  </si>
  <si>
    <t>D2 - ZEMNÍ ÚLOŽNÁ TRASA</t>
  </si>
  <si>
    <t xml:space="preserve">    D2.1 - Materiál</t>
  </si>
  <si>
    <t xml:space="preserve">    D2.2 - MONTÁŽE</t>
  </si>
  <si>
    <t>D3 - DATOVÉ ROZVODY - STR/LAN</t>
  </si>
  <si>
    <t xml:space="preserve">    D3.1 - Kabeláž UTP</t>
  </si>
  <si>
    <t xml:space="preserve">    D3.2 - Přípojné kabely metalické, materiál</t>
  </si>
  <si>
    <t xml:space="preserve">    D3.3 - Rozvaděče</t>
  </si>
  <si>
    <t xml:space="preserve">    D3.4 - Optické propojení Datových rozvaděčů</t>
  </si>
  <si>
    <t xml:space="preserve">    D3.5 - Nosné prvky kabeláží</t>
  </si>
  <si>
    <t xml:space="preserve">    D3.6 - El. napojení datových rozvaděčů</t>
  </si>
  <si>
    <t xml:space="preserve">    D3.7 - Nespecifikovaný materiál</t>
  </si>
  <si>
    <t xml:space="preserve">    D3.8 - MONTÁŽE</t>
  </si>
  <si>
    <t>D4 - DATOVÉ ROZVODY - AP WiFi</t>
  </si>
  <si>
    <t xml:space="preserve">    D4.1 - Kabeláž UTP</t>
  </si>
  <si>
    <t xml:space="preserve">    D4.2 - Přípojné kabely metalické, materiál</t>
  </si>
  <si>
    <t xml:space="preserve">    D4.3 - MONTÁŽE</t>
  </si>
  <si>
    <t>D5 - DATOVÉ ROZVODY - IT / AVM</t>
  </si>
  <si>
    <t xml:space="preserve">    D5.1 - Kabeláž UTP</t>
  </si>
  <si>
    <t xml:space="preserve">    D5.2 - Přípojné kabely metalické, materiál</t>
  </si>
  <si>
    <t xml:space="preserve">    D5.3 - MONTÁŽE</t>
  </si>
  <si>
    <t>D6 - AKTIVNÍ PRVKY + WiFi AP</t>
  </si>
  <si>
    <t xml:space="preserve">    D6.1 - Přístupové přepínače</t>
  </si>
  <si>
    <t xml:space="preserve">    D6.2 - WiFi AP</t>
  </si>
  <si>
    <t xml:space="preserve">    D6.3 - Média konvertor</t>
  </si>
  <si>
    <t xml:space="preserve">    D6.4 - Transceivery</t>
  </si>
  <si>
    <t xml:space="preserve">    D6.5 - MONTÁŽE</t>
  </si>
  <si>
    <t>D7 - OSTATNÍ</t>
  </si>
  <si>
    <t>STAVEBNÍ PŘÍPRAVA</t>
  </si>
  <si>
    <t>D1.1</t>
  </si>
  <si>
    <t>Trasování</t>
  </si>
  <si>
    <t>1184614</t>
  </si>
  <si>
    <t>TRUBKA SUPER MONOFLEX TM.SEDA 1225</t>
  </si>
  <si>
    <t>1184612</t>
  </si>
  <si>
    <t>TRUBKA SUPER MONOFLEX TM.SEDA 1240</t>
  </si>
  <si>
    <t>1223262</t>
  </si>
  <si>
    <t>KRABICE KU 68-45 KA</t>
  </si>
  <si>
    <t>1187608</t>
  </si>
  <si>
    <t>Elektroinstalační krabice GEWISS GW48008 392x152x70mm rozvodná pod omítku</t>
  </si>
  <si>
    <t>1187612</t>
  </si>
  <si>
    <t>Elektroinstalační krabice GEWISS GW48006 196X152X75 rozvodná pod omítku</t>
  </si>
  <si>
    <t>1216897</t>
  </si>
  <si>
    <t>Krabice odbočná KO 97/5 KA (s víčkem)</t>
  </si>
  <si>
    <t>1132422</t>
  </si>
  <si>
    <t>Podlahová krabice univerzální KUP 80 FB</t>
  </si>
  <si>
    <t>Pol85</t>
  </si>
  <si>
    <t>Drobný materiál, hmoždinky, šrouby, sádra</t>
  </si>
  <si>
    <t>D1.2</t>
  </si>
  <si>
    <t>MONTÁŽE</t>
  </si>
  <si>
    <t>Pol86</t>
  </si>
  <si>
    <t>Montáž krabice pod zásuvku vč. vysekání zdi a začištění</t>
  </si>
  <si>
    <t>Pol87</t>
  </si>
  <si>
    <t>Montáž protahovací krabice vč. vysekání zdi a začištění</t>
  </si>
  <si>
    <t>Pol88</t>
  </si>
  <si>
    <t>Montáž podlahové krabice vč. vysekání betonové podlahy a začištění</t>
  </si>
  <si>
    <t>Pol89</t>
  </si>
  <si>
    <t>Montáž trubky pod omítku vč. vysekání zdi a začištění</t>
  </si>
  <si>
    <t>Pol90</t>
  </si>
  <si>
    <t>Montáž trubky do podlahy vč. vysekání betonové podlahy a začištění</t>
  </si>
  <si>
    <t>Pol91</t>
  </si>
  <si>
    <t>Montáž trubky do konstrukce stropu</t>
  </si>
  <si>
    <t>Pol92</t>
  </si>
  <si>
    <t>Průrazy včetně začištění</t>
  </si>
  <si>
    <t>cpl</t>
  </si>
  <si>
    <t>Pol93</t>
  </si>
  <si>
    <t>Drobné montážní a pomocné práce</t>
  </si>
  <si>
    <t>ZEMNÍ ÚLOŽNÁ TRASA</t>
  </si>
  <si>
    <t>D2.1</t>
  </si>
  <si>
    <t>Materiál</t>
  </si>
  <si>
    <t>Pol94</t>
  </si>
  <si>
    <t>HDPE trubka 40 Fialová</t>
  </si>
  <si>
    <t>Pol95</t>
  </si>
  <si>
    <t>HDPE trubka 40 Fialová s bílým pruhem</t>
  </si>
  <si>
    <t>Pol96</t>
  </si>
  <si>
    <t>Kabelová průchodka JackMoon d40</t>
  </si>
  <si>
    <t>Pol97</t>
  </si>
  <si>
    <t>Koncovka HDPE d40</t>
  </si>
  <si>
    <t>Pol98</t>
  </si>
  <si>
    <t>Kabelová chránička korugovaná 110/94</t>
  </si>
  <si>
    <t>Pol99</t>
  </si>
  <si>
    <t>Zatěsnění prostupu do objektu proti vnikání vlhkosti</t>
  </si>
  <si>
    <t>Pol100</t>
  </si>
  <si>
    <t>Drobný materiál</t>
  </si>
  <si>
    <t>D2.2</t>
  </si>
  <si>
    <t>Pol101</t>
  </si>
  <si>
    <t>vytýčení stávajících inženýrských sítí v prostoru stavby</t>
  </si>
  <si>
    <t>Pol102</t>
  </si>
  <si>
    <t>Výkop kabelové rýhy 35x80 vč. záhozu, zřízení lože a zakrytí -volný terén</t>
  </si>
  <si>
    <t>Pol103</t>
  </si>
  <si>
    <t>Výkop kabelové rýhy 50x100 vč. záhozu, zřízení lože a zakrytí -asfaltová vozovka vč. opravy finálních povrchů</t>
  </si>
  <si>
    <t>Pol104</t>
  </si>
  <si>
    <t>Pokládka korugované chráničky 110/94</t>
  </si>
  <si>
    <t>Pol105</t>
  </si>
  <si>
    <t>Pokládka / zatažení trubky HDPE 40/33</t>
  </si>
  <si>
    <t>Pol106</t>
  </si>
  <si>
    <t>Prostup do objektu vč. zatěsnění</t>
  </si>
  <si>
    <t>Pol107</t>
  </si>
  <si>
    <t>Zatažení trubky do objektu</t>
  </si>
  <si>
    <t>DATOVÉ ROZVODY - STR/LAN</t>
  </si>
  <si>
    <t>D3.1</t>
  </si>
  <si>
    <t>Kabeláž UTP</t>
  </si>
  <si>
    <t>C6U-B2ca-Rlx-305OR</t>
  </si>
  <si>
    <t>C6U-B2ca-Rlx-305OR kabel U/UTP, kat. 6, HFFR-LS, B2ca s1a d1 a1, 305m cívka, oranžový</t>
  </si>
  <si>
    <t>bal 305m</t>
  </si>
  <si>
    <t>61110-RW6</t>
  </si>
  <si>
    <t>nestíněný modul RJ45 eXtreme Quickport, kat.6, IDC svorky,bílý</t>
  </si>
  <si>
    <t>MMCANGLGD45002</t>
  </si>
  <si>
    <t>neosazená zásuvka 45x45mm pro dva moduly Leviton Snap-IN, úhlová, bílá</t>
  </si>
  <si>
    <t>MMCWDOUNI115</t>
  </si>
  <si>
    <t>rámeček 80x80mm pro datové zásuvky 45x45mm barva bílá, oblé rohy</t>
  </si>
  <si>
    <t>69586-B24</t>
  </si>
  <si>
    <t>nestíněný patch panel Cat6Plus s vázací lištou, 24xRJ45, 1RU, kat. 6,110 IDC, černý</t>
  </si>
  <si>
    <t>STAHPAS</t>
  </si>
  <si>
    <t>suchý zip, šířka 20mm, délka 20m, černý</t>
  </si>
  <si>
    <t>PLT4H-TL</t>
  </si>
  <si>
    <t>PLT4H-TL vázací plastová páska, 7,6x368mm, vnitřní, bal. 250 kusů</t>
  </si>
  <si>
    <t>Pol108</t>
  </si>
  <si>
    <t>D3.2</t>
  </si>
  <si>
    <t>Přípojné kabely metalické, materiál</t>
  </si>
  <si>
    <t>C6CPCU010-888BB</t>
  </si>
  <si>
    <t>propojovací kabel RJ45/RJ45, U/UTP, kat. 6, 1m, šedý</t>
  </si>
  <si>
    <t>D3.3</t>
  </si>
  <si>
    <t>RUN-18-60/60 TH</t>
  </si>
  <si>
    <t>19" nástěnný rozvaděč, výška 18U, hloubka 600 mm</t>
  </si>
  <si>
    <t>DP-LV-N18</t>
  </si>
  <si>
    <t>19" vertikální lišty, v.18U, bal=1pár</t>
  </si>
  <si>
    <t>DP-VER-03-B</t>
  </si>
  <si>
    <t>Instalační rám pro DP-VEN-02/3 a DP-VEC-03, h. 600 a 800mm, šedý</t>
  </si>
  <si>
    <t>DP-VEN-03-H</t>
  </si>
  <si>
    <t>Ventilační jednotka, 3x ventilátor, 230V, s termostatem, 19", černá, Conteg</t>
  </si>
  <si>
    <t>DP-RP-08-UTEF-IEEC14</t>
  </si>
  <si>
    <t>Napájecí panel, 8xUTE, 250V, 10A pojistka, 19", 2,8m kabel se zástrčkou IEC 320 C14, CONTEG</t>
  </si>
  <si>
    <t>DP-VP-K02-H</t>
  </si>
  <si>
    <t>Vázací panel, 1U,19", jednostranný, plastový kanál 40x60mm,RAL9005</t>
  </si>
  <si>
    <t>DP-MO-100</t>
  </si>
  <si>
    <t>DP-MO-100 montážní sada, M5, 100x šroubek + plovoucí matice + podložka</t>
  </si>
  <si>
    <t>Pol109</t>
  </si>
  <si>
    <t>D3.4</t>
  </si>
  <si>
    <t>Optické propojení Datových rozvaděčů</t>
  </si>
  <si>
    <t>FPCC1SXSM12LC2</t>
  </si>
  <si>
    <t>optická vana  FibrePlus 19", osazená 6xLC duplex spjkou SM, 1RU, černá, LEVITON</t>
  </si>
  <si>
    <t>T5PLS-24F</t>
  </si>
  <si>
    <t>optická kazeta pro 24 svárů, LEVITON</t>
  </si>
  <si>
    <t>VPK-S2TLC1200-01</t>
  </si>
  <si>
    <t>pigtail LC/PC, 9/125um SM, G.657.A1, délka 1m, bal. 12 kusů</t>
  </si>
  <si>
    <t>Pol110</t>
  </si>
  <si>
    <t>Ochranna svárů</t>
  </si>
  <si>
    <t>GF008PDC12LU-Eca Lev</t>
  </si>
  <si>
    <t>12 fibre Singlemode G652D – Premise Distribution Cable-LSHF/LSZH-EuroClass-Black</t>
  </si>
  <si>
    <t>OR-SC-ZASL</t>
  </si>
  <si>
    <t>plastová záslepka SC otvorů optické vany, 9.9/13.3mm, černá</t>
  </si>
  <si>
    <t>VPC-S2D1LCLC0010</t>
  </si>
  <si>
    <t>optický propojovací kabel LC/PC-LC/PC duplex SM 1m</t>
  </si>
  <si>
    <t>D3.5</t>
  </si>
  <si>
    <t>Nosné prvky kabeláží</t>
  </si>
  <si>
    <t>1757471</t>
  </si>
  <si>
    <t>LISTA HRANATA HF LH 60X40HF HD</t>
  </si>
  <si>
    <t>Pol111</t>
  </si>
  <si>
    <t>příslušenství k lištám -  tvarovky</t>
  </si>
  <si>
    <t>1187517</t>
  </si>
  <si>
    <t>Protahovací krabice Gewiss UPRIGHTS BOX 260x260x121 (GW48207)</t>
  </si>
  <si>
    <t>D3.6</t>
  </si>
  <si>
    <t>El. napojení datových rozvaděčů</t>
  </si>
  <si>
    <t>1257675</t>
  </si>
  <si>
    <t>Kabel 1-CXKH-R-J B2CAS1D0 3x2,5</t>
  </si>
  <si>
    <t>1189178</t>
  </si>
  <si>
    <t>Vodič H07V-U 6 žlutozelená (CY 6)</t>
  </si>
  <si>
    <t>1172296</t>
  </si>
  <si>
    <t>ZÁSUVKA NA Lištu ZSE-03 CSN In 16A</t>
  </si>
  <si>
    <t>1172297</t>
  </si>
  <si>
    <t>ZÁSUVKA NA Lištu ZSE-06 CSN In 16A</t>
  </si>
  <si>
    <t>1218642</t>
  </si>
  <si>
    <t>DIN-lišta 35x7,5 - děrovaná, šířka otvoru 6,3mm, pasivovaná</t>
  </si>
  <si>
    <t>1183628</t>
  </si>
  <si>
    <t>Jistič PL7-C16/1 16A</t>
  </si>
  <si>
    <t>Pol112</t>
  </si>
  <si>
    <t>Drobný materiál, oka, dutinky atd</t>
  </si>
  <si>
    <t>D3.7</t>
  </si>
  <si>
    <t>Nespecifikovaný materiál</t>
  </si>
  <si>
    <t>Pol113</t>
  </si>
  <si>
    <t>montážní materiál (šrouby, vruty, hmoždinky, pásky apod.)</t>
  </si>
  <si>
    <t>D3.8</t>
  </si>
  <si>
    <t>Pol114</t>
  </si>
  <si>
    <t>Pokládka / zatažení UTP kabelů</t>
  </si>
  <si>
    <t>Pol115</t>
  </si>
  <si>
    <t>Pokládka / zatažení optických kabelů</t>
  </si>
  <si>
    <t>Pol116</t>
  </si>
  <si>
    <t>Pol117</t>
  </si>
  <si>
    <t>Montáž 19" rozvaděče -nástěnný</t>
  </si>
  <si>
    <t>Pol118</t>
  </si>
  <si>
    <t>Nazbrojení rozvaděče SK</t>
  </si>
  <si>
    <t>Pol119</t>
  </si>
  <si>
    <t>Kompletace rozvaděče FO</t>
  </si>
  <si>
    <t>Pol120</t>
  </si>
  <si>
    <t>Svár na vlákně SM</t>
  </si>
  <si>
    <t>Pol121</t>
  </si>
  <si>
    <t>Měření optického vlákna oboustranné PM+- reflektormetrické vč. protokolu</t>
  </si>
  <si>
    <t>Pol122</t>
  </si>
  <si>
    <t>Doplnění rozvaděče, reorganizace v rozvaděči</t>
  </si>
  <si>
    <t>Pol123</t>
  </si>
  <si>
    <t>Zapojení modulu RJ 45 (zásuvka + PP)</t>
  </si>
  <si>
    <t>Pol124</t>
  </si>
  <si>
    <t>Montáž zásuvky SK</t>
  </si>
  <si>
    <t>Pol125</t>
  </si>
  <si>
    <t>Měření portů Lan včetně protokolů</t>
  </si>
  <si>
    <t>port</t>
  </si>
  <si>
    <t>Pol126</t>
  </si>
  <si>
    <t>Montáž PVC lišty na zeď</t>
  </si>
  <si>
    <t>Pol127</t>
  </si>
  <si>
    <t>DATOVÉ ROZVODY - AP WiFi</t>
  </si>
  <si>
    <t>D4.1</t>
  </si>
  <si>
    <t>Pol128</t>
  </si>
  <si>
    <t>D4.2</t>
  </si>
  <si>
    <t>D4.3</t>
  </si>
  <si>
    <t>184</t>
  </si>
  <si>
    <t>DATOVÉ ROZVODY - IT / AVM</t>
  </si>
  <si>
    <t>D5.1</t>
  </si>
  <si>
    <t>D5.2</t>
  </si>
  <si>
    <t>D5.3</t>
  </si>
  <si>
    <t>Pol129</t>
  </si>
  <si>
    <t>Montáž  patch panelu do rozvaděče</t>
  </si>
  <si>
    <t>Montáž patch panelu do rozvaděče</t>
  </si>
  <si>
    <t>212</t>
  </si>
  <si>
    <t>AKTIVNÍ PRVKY + WiFi AP</t>
  </si>
  <si>
    <t>D6.1</t>
  </si>
  <si>
    <t>Přístupové přepínače</t>
  </si>
  <si>
    <t>Přepínač typ 1</t>
  </si>
  <si>
    <t>Přístupový přepínač L2, 48x 1Gbps RJ45 porty, 4x  SFP porty, 1U, pro montáž do 19" rozvaděče, min. přepínací kapacita fullduplex 104 Gbps, výkon min. 77 Mpps, neblokující přepínací architektura, min. 16 K MAC adres, min. 4 K VLAN, podpora IPv4/IPv6, podpo</t>
  </si>
  <si>
    <t>Přístupový přepínač L2, 48x 1Gbps RJ45 porty, 4x  SFP porty, 1U, pro montáž do 19" rozvaděče, min. přepínací kapacita fullduplex 104 Gbps, výkon min. 77 Mpps, neblokující přepínací architektura, min. 16 K MAC adres, min. 4 K VLAN, podpora IPv4/IPv6, podpora statického směrování, DHCP relay, IEEE 802.1x (port-based, MAC, VLAN, MAC Acces Bypass), ACL, LACP, Management prostřednictvím CLI a GUI rozhraní, podpora centrálního systému řízení a monitorování sítě, podpora IEEE 802.1ab, IEEE 802.1p,IEEE 802.1w, STP Root protect, STP BDU protect, IEEE 802.1s, IEEE 802.3x, Jumbo Frames, IEEE 802.1q, podpora SNMP v1/v2c/v3, SNTP</t>
  </si>
  <si>
    <t>D6.2</t>
  </si>
  <si>
    <t>WiFi AP</t>
  </si>
  <si>
    <t>PoE injektor pro  Wi</t>
  </si>
  <si>
    <t>1-Port Gigabit PoE Power Injector, 802.3at 30W</t>
  </si>
  <si>
    <t>WiFi AP - Outdoor</t>
  </si>
  <si>
    <t>Centrálně řízený wifi přístupový bod pro venkovní použití, 2 nezávislé radiové části (2,4GHz + 5GHz ), 2.4GHz 2x2, 5GHz 2x2, max. propustnost 2,4GHz = 570Mbps / 5GHz=2,2Gbps,interní antény, 2x1000 Base-T RJ45 porty, napájení -  PoE adaptér, počet současný</t>
  </si>
  <si>
    <t>Centrálně řízený wifi přístupový bod pro venkovní použití, 2 nezávislé radiové části (2,4GHz + 5GHz ), 2.4GHz 2x2, 5GHz 2x2, max. propustnost 2,4GHz = 570Mbps / 5GHz=2,2Gbps,interní antény, 2x1000 Base-T RJ45 porty, napájení -  PoE adaptér, počet současných SSID=8, typ autentifikace - WPA, WPA2, WPA3, WEP, MAC blacklist &amp; whitelist, IEEE standardy - 802.11a, 802.11b, 802.11g, 802.11n, 802.11ac, 802.11ax, 802.1Q  , počet klientů na 1 přístupový bod = 350, Krytí IP - IPX6,certifikace  FCC, IC, CE, provozní teplota -30°C až 60°C</t>
  </si>
  <si>
    <t>D6.3</t>
  </si>
  <si>
    <t>Média konvertor</t>
  </si>
  <si>
    <t>Média konvertor - porty 1x 1000TX (RJ-45) - 1x 1000 (SFP), provozní teplota -40°C ~70°C. , včetně napájecího adaptéru</t>
  </si>
  <si>
    <t>D6.4</t>
  </si>
  <si>
    <t>Transceivery</t>
  </si>
  <si>
    <t>Transceiver optický</t>
  </si>
  <si>
    <t>SFP transceiver 1,25Gbps, 1000BASE-LX, SM, 10km, 1310nm (FP) pro média konvertor</t>
  </si>
  <si>
    <t>D6.5</t>
  </si>
  <si>
    <t>Pol130</t>
  </si>
  <si>
    <t>montáž AP</t>
  </si>
  <si>
    <t>Pol131</t>
  </si>
  <si>
    <t>Instalace, konfigurace</t>
  </si>
  <si>
    <t>Pol132</t>
  </si>
  <si>
    <t>drobné práce jinde neuvedené</t>
  </si>
  <si>
    <t>Pol133</t>
  </si>
  <si>
    <t>dokumentace skutečného provedení</t>
  </si>
  <si>
    <t>Pol134</t>
  </si>
  <si>
    <t>OSTATNÍ</t>
  </si>
  <si>
    <t>Pol135</t>
  </si>
  <si>
    <t>KOORDINACE , SŠ, stavba, elektro</t>
  </si>
  <si>
    <t>Pol136</t>
  </si>
  <si>
    <t>Certifikace LAN</t>
  </si>
  <si>
    <t>238</t>
  </si>
  <si>
    <t>Pol137</t>
  </si>
  <si>
    <t>Dokumentace skutečného provedení</t>
  </si>
  <si>
    <t>Pol138</t>
  </si>
  <si>
    <t>Zřízení staveniště</t>
  </si>
  <si>
    <t>Pol139</t>
  </si>
  <si>
    <t>Dopravní náklady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</si>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</sst>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2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40" fillId="0" borderId="0" xfId="0" applyFont="1" applyAlignment="1" applyProtection="1">
      <alignment vertical="center" wrapText="1"/>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3"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horizontal="righ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0"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9" fillId="0" borderId="0" xfId="0" applyNumberFormat="1" applyFont="1" applyAlignment="1" applyProtection="1">
      <alignment vertical="center"/>
    </xf>
    <xf numFmtId="0" fontId="29" fillId="0" borderId="0" xfId="0" applyFont="1" applyAlignment="1" applyProtection="1">
      <alignment vertical="center"/>
    </xf>
    <xf numFmtId="0" fontId="23" fillId="4" borderId="8" xfId="0" applyFont="1" applyFill="1" applyBorder="1" applyAlignment="1" applyProtection="1">
      <alignment horizontal="right" vertical="center"/>
    </xf>
    <xf numFmtId="4" fontId="29"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vertical="center"/>
    </xf>
    <xf numFmtId="165" fontId="2" fillId="0" borderId="0" xfId="0" applyNumberFormat="1" applyFont="1" applyAlignment="1" applyProtection="1">
      <alignment horizontal="lef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4_02/622325103" TargetMode="External"/><Relationship Id="rId117" Type="http://schemas.openxmlformats.org/officeDocument/2006/relationships/hyperlink" Target="https://podminky.urs.cz/item/CS_URS_2024_02/764222404" TargetMode="External"/><Relationship Id="rId21" Type="http://schemas.openxmlformats.org/officeDocument/2006/relationships/hyperlink" Target="https://podminky.urs.cz/item/CS_URS_2024_02/619991001" TargetMode="External"/><Relationship Id="rId42" Type="http://schemas.openxmlformats.org/officeDocument/2006/relationships/hyperlink" Target="https://podminky.urs.cz/item/CS_URS_2024_02/941111211" TargetMode="External"/><Relationship Id="rId47" Type="http://schemas.openxmlformats.org/officeDocument/2006/relationships/hyperlink" Target="https://podminky.urs.cz/item/CS_URS_2024_02/961055111" TargetMode="External"/><Relationship Id="rId63" Type="http://schemas.openxmlformats.org/officeDocument/2006/relationships/hyperlink" Target="https://podminky.urs.cz/item/CS_URS_2024_02/977312112" TargetMode="External"/><Relationship Id="rId68" Type="http://schemas.openxmlformats.org/officeDocument/2006/relationships/hyperlink" Target="https://podminky.urs.cz/item/CS_URS_2024_02/997013509" TargetMode="External"/><Relationship Id="rId84" Type="http://schemas.openxmlformats.org/officeDocument/2006/relationships/hyperlink" Target="https://podminky.urs.cz/item/CS_URS_2024_02/713191134" TargetMode="External"/><Relationship Id="rId89" Type="http://schemas.openxmlformats.org/officeDocument/2006/relationships/hyperlink" Target="https://podminky.urs.cz/item/CS_URS_2024_02/762332521" TargetMode="External"/><Relationship Id="rId112" Type="http://schemas.openxmlformats.org/officeDocument/2006/relationships/hyperlink" Target="https://podminky.urs.cz/item/CS_URS_2024_02/764004801" TargetMode="External"/><Relationship Id="rId133" Type="http://schemas.openxmlformats.org/officeDocument/2006/relationships/hyperlink" Target="https://podminky.urs.cz/item/CS_URS_2024_02/767640111" TargetMode="External"/><Relationship Id="rId138" Type="http://schemas.openxmlformats.org/officeDocument/2006/relationships/hyperlink" Target="https://podminky.urs.cz/item/CS_URS_2024_02/767996702" TargetMode="External"/><Relationship Id="rId154" Type="http://schemas.openxmlformats.org/officeDocument/2006/relationships/hyperlink" Target="https://podminky.urs.cz/item/CS_URS_2024_02/783301311" TargetMode="External"/><Relationship Id="rId159" Type="http://schemas.openxmlformats.org/officeDocument/2006/relationships/hyperlink" Target="https://podminky.urs.cz/item/CS_URS_2024_02/783937163" TargetMode="External"/><Relationship Id="rId16" Type="http://schemas.openxmlformats.org/officeDocument/2006/relationships/hyperlink" Target="https://podminky.urs.cz/item/CS_URS_2024_02/612131100" TargetMode="External"/><Relationship Id="rId107" Type="http://schemas.openxmlformats.org/officeDocument/2006/relationships/hyperlink" Target="https://podminky.urs.cz/item/CS_URS_2024_02/998763302" TargetMode="External"/><Relationship Id="rId11" Type="http://schemas.openxmlformats.org/officeDocument/2006/relationships/hyperlink" Target="https://podminky.urs.cz/item/CS_URS_2024_02/340238212" TargetMode="External"/><Relationship Id="rId32" Type="http://schemas.openxmlformats.org/officeDocument/2006/relationships/hyperlink" Target="https://podminky.urs.cz/item/CS_URS_2024_02/622252002" TargetMode="External"/><Relationship Id="rId37" Type="http://schemas.openxmlformats.org/officeDocument/2006/relationships/hyperlink" Target="https://podminky.urs.cz/item/CS_URS_2024_02/631319011" TargetMode="External"/><Relationship Id="rId53" Type="http://schemas.openxmlformats.org/officeDocument/2006/relationships/hyperlink" Target="https://podminky.urs.cz/item/CS_URS_2024_02/965082941" TargetMode="External"/><Relationship Id="rId58" Type="http://schemas.openxmlformats.org/officeDocument/2006/relationships/hyperlink" Target="https://podminky.urs.cz/item/CS_URS_2024_02/968072559" TargetMode="External"/><Relationship Id="rId74" Type="http://schemas.openxmlformats.org/officeDocument/2006/relationships/hyperlink" Target="https://podminky.urs.cz/item/CS_URS_2024_02/711142559" TargetMode="External"/><Relationship Id="rId79" Type="http://schemas.openxmlformats.org/officeDocument/2006/relationships/hyperlink" Target="https://podminky.urs.cz/item/CS_URS_2024_02/713154102" TargetMode="External"/><Relationship Id="rId102" Type="http://schemas.openxmlformats.org/officeDocument/2006/relationships/hyperlink" Target="https://podminky.urs.cz/item/CS_URS_2024_02/763111722" TargetMode="External"/><Relationship Id="rId123" Type="http://schemas.openxmlformats.org/officeDocument/2006/relationships/hyperlink" Target="https://podminky.urs.cz/item/CS_URS_2024_02/764528422" TargetMode="External"/><Relationship Id="rId128" Type="http://schemas.openxmlformats.org/officeDocument/2006/relationships/hyperlink" Target="https://podminky.urs.cz/item/CS_URS_2024_02/998766102" TargetMode="External"/><Relationship Id="rId144" Type="http://schemas.openxmlformats.org/officeDocument/2006/relationships/hyperlink" Target="https://podminky.urs.cz/item/CS_URS_2024_02/776121112" TargetMode="External"/><Relationship Id="rId149" Type="http://schemas.openxmlformats.org/officeDocument/2006/relationships/hyperlink" Target="https://podminky.urs.cz/item/CS_URS_2024_02/998776102" TargetMode="External"/><Relationship Id="rId5" Type="http://schemas.openxmlformats.org/officeDocument/2006/relationships/hyperlink" Target="https://podminky.urs.cz/item/CS_URS_2024_02/273313811" TargetMode="External"/><Relationship Id="rId90" Type="http://schemas.openxmlformats.org/officeDocument/2006/relationships/hyperlink" Target="https://podminky.urs.cz/item/CS_URS_2024_02/762341027" TargetMode="External"/><Relationship Id="rId95" Type="http://schemas.openxmlformats.org/officeDocument/2006/relationships/hyperlink" Target="https://podminky.urs.cz/item/CS_URS_2024_02/762083121" TargetMode="External"/><Relationship Id="rId160" Type="http://schemas.openxmlformats.org/officeDocument/2006/relationships/hyperlink" Target="https://podminky.urs.cz/item/CS_URS_2024_02/784111001" TargetMode="External"/><Relationship Id="rId165" Type="http://schemas.openxmlformats.org/officeDocument/2006/relationships/hyperlink" Target="https://podminky.urs.cz/item/CS_URS_2024_02/998786102" TargetMode="External"/><Relationship Id="rId22" Type="http://schemas.openxmlformats.org/officeDocument/2006/relationships/hyperlink" Target="https://podminky.urs.cz/item/CS_URS_2024_02/619991011" TargetMode="External"/><Relationship Id="rId27" Type="http://schemas.openxmlformats.org/officeDocument/2006/relationships/hyperlink" Target="https://podminky.urs.cz/item/CS_URS_2024_02/622131121" TargetMode="External"/><Relationship Id="rId43" Type="http://schemas.openxmlformats.org/officeDocument/2006/relationships/hyperlink" Target="https://podminky.urs.cz/item/CS_URS_2024_02/941111811" TargetMode="External"/><Relationship Id="rId48" Type="http://schemas.openxmlformats.org/officeDocument/2006/relationships/hyperlink" Target="https://podminky.urs.cz/item/CS_URS_2024_02/962031133" TargetMode="External"/><Relationship Id="rId64" Type="http://schemas.openxmlformats.org/officeDocument/2006/relationships/hyperlink" Target="https://podminky.urs.cz/item/CS_URS_2024_02/978013191" TargetMode="External"/><Relationship Id="rId69" Type="http://schemas.openxmlformats.org/officeDocument/2006/relationships/hyperlink" Target="https://podminky.urs.cz/item/CS_URS_2024_02/997013631" TargetMode="External"/><Relationship Id="rId113" Type="http://schemas.openxmlformats.org/officeDocument/2006/relationships/hyperlink" Target="https://podminky.urs.cz/item/CS_URS_2024_02/764004841" TargetMode="External"/><Relationship Id="rId118" Type="http://schemas.openxmlformats.org/officeDocument/2006/relationships/hyperlink" Target="https://podminky.urs.cz/item/CS_URS_2024_02/764223456" TargetMode="External"/><Relationship Id="rId134" Type="http://schemas.openxmlformats.org/officeDocument/2006/relationships/hyperlink" Target="https://podminky.urs.cz/item/CS_URS_2024_02/767640112" TargetMode="External"/><Relationship Id="rId139" Type="http://schemas.openxmlformats.org/officeDocument/2006/relationships/hyperlink" Target="https://podminky.urs.cz/item/CS_URS_2024_02/76373R2812" TargetMode="External"/><Relationship Id="rId80" Type="http://schemas.openxmlformats.org/officeDocument/2006/relationships/hyperlink" Target="https://podminky.urs.cz/item/CS_URS_2024_02/713191133" TargetMode="External"/><Relationship Id="rId85" Type="http://schemas.openxmlformats.org/officeDocument/2006/relationships/hyperlink" Target="https://podminky.urs.cz/item/CS_URS_2024_02/713121211" TargetMode="External"/><Relationship Id="rId150" Type="http://schemas.openxmlformats.org/officeDocument/2006/relationships/hyperlink" Target="https://podminky.urs.cz/item/CS_URS_2024_02/781151031" TargetMode="External"/><Relationship Id="rId155" Type="http://schemas.openxmlformats.org/officeDocument/2006/relationships/hyperlink" Target="https://podminky.urs.cz/item/CS_URS_2024_02/783314201" TargetMode="External"/><Relationship Id="rId12" Type="http://schemas.openxmlformats.org/officeDocument/2006/relationships/hyperlink" Target="https://podminky.urs.cz/item/CS_URS_2024_02/417321515" TargetMode="External"/><Relationship Id="rId17" Type="http://schemas.openxmlformats.org/officeDocument/2006/relationships/hyperlink" Target="https://podminky.urs.cz/item/CS_URS_2024_02/612321121" TargetMode="External"/><Relationship Id="rId33" Type="http://schemas.openxmlformats.org/officeDocument/2006/relationships/hyperlink" Target="https://podminky.urs.cz/item/CS_URS_2024_02/622211035" TargetMode="External"/><Relationship Id="rId38" Type="http://schemas.openxmlformats.org/officeDocument/2006/relationships/hyperlink" Target="https://podminky.urs.cz/item/CS_URS_2024_02/631362021" TargetMode="External"/><Relationship Id="rId59" Type="http://schemas.openxmlformats.org/officeDocument/2006/relationships/hyperlink" Target="https://podminky.urs.cz/item/CS_URS_2024_02/971033631" TargetMode="External"/><Relationship Id="rId103" Type="http://schemas.openxmlformats.org/officeDocument/2006/relationships/hyperlink" Target="https://podminky.urs.cz/item/CS_URS_2024_02/763111771" TargetMode="External"/><Relationship Id="rId108" Type="http://schemas.openxmlformats.org/officeDocument/2006/relationships/hyperlink" Target="https://podminky.urs.cz/item/CS_URS_2024_02/764001821" TargetMode="External"/><Relationship Id="rId124" Type="http://schemas.openxmlformats.org/officeDocument/2006/relationships/hyperlink" Target="https://podminky.urs.cz/item/CS_URS_2024_02/998764102" TargetMode="External"/><Relationship Id="rId129" Type="http://schemas.openxmlformats.org/officeDocument/2006/relationships/hyperlink" Target="https://podminky.urs.cz/item/CS_URS_2024_02/94542R1110" TargetMode="External"/><Relationship Id="rId54" Type="http://schemas.openxmlformats.org/officeDocument/2006/relationships/hyperlink" Target="https://podminky.urs.cz/item/CS_URS_2024_02/967031132" TargetMode="External"/><Relationship Id="rId70" Type="http://schemas.openxmlformats.org/officeDocument/2006/relationships/hyperlink" Target="https://podminky.urs.cz/item/CS_URS_2024_02/998011002" TargetMode="External"/><Relationship Id="rId75" Type="http://schemas.openxmlformats.org/officeDocument/2006/relationships/hyperlink" Target="https://podminky.urs.cz/item/CS_URS_2024_02/711161273" TargetMode="External"/><Relationship Id="rId91" Type="http://schemas.openxmlformats.org/officeDocument/2006/relationships/hyperlink" Target="https://podminky.urs.cz/item/CS_URS_2024_02/762342524" TargetMode="External"/><Relationship Id="rId96" Type="http://schemas.openxmlformats.org/officeDocument/2006/relationships/hyperlink" Target="https://podminky.urs.cz/item/CS_URS_2024_02/762795000" TargetMode="External"/><Relationship Id="rId140" Type="http://schemas.openxmlformats.org/officeDocument/2006/relationships/hyperlink" Target="https://podminky.urs.cz/item/CS_URS_2024_02/998767202" TargetMode="External"/><Relationship Id="rId145" Type="http://schemas.openxmlformats.org/officeDocument/2006/relationships/hyperlink" Target="https://podminky.urs.cz/item/CS_URS_2024_02/776221111" TargetMode="External"/><Relationship Id="rId161" Type="http://schemas.openxmlformats.org/officeDocument/2006/relationships/hyperlink" Target="https://podminky.urs.cz/item/CS_URS_2024_02/784181105" TargetMode="External"/><Relationship Id="rId166" Type="http://schemas.openxmlformats.org/officeDocument/2006/relationships/hyperlink" Target="https://podminky.urs.cz/item/CS_URS_2024_02/013244000" TargetMode="External"/><Relationship Id="rId1" Type="http://schemas.openxmlformats.org/officeDocument/2006/relationships/hyperlink" Target="https://podminky.urs.cz/item/CS_URS_2024_02/132312131" TargetMode="External"/><Relationship Id="rId6" Type="http://schemas.openxmlformats.org/officeDocument/2006/relationships/hyperlink" Target="https://podminky.urs.cz/item/CS_URS_2024_02/273361821" TargetMode="External"/><Relationship Id="rId15" Type="http://schemas.openxmlformats.org/officeDocument/2006/relationships/hyperlink" Target="https://podminky.urs.cz/item/CS_URS_2024_02/417361821" TargetMode="External"/><Relationship Id="rId23" Type="http://schemas.openxmlformats.org/officeDocument/2006/relationships/hyperlink" Target="https://podminky.urs.cz/item/CS_URS_2024_02/629991011" TargetMode="External"/><Relationship Id="rId28" Type="http://schemas.openxmlformats.org/officeDocument/2006/relationships/hyperlink" Target="https://podminky.urs.cz/item/CS_URS_2024_02/622211025" TargetMode="External"/><Relationship Id="rId36" Type="http://schemas.openxmlformats.org/officeDocument/2006/relationships/hyperlink" Target="https://podminky.urs.cz/item/CS_URS_2024_02/631319171" TargetMode="External"/><Relationship Id="rId49" Type="http://schemas.openxmlformats.org/officeDocument/2006/relationships/hyperlink" Target="https://podminky.urs.cz/item/CS_URS_2024_02/962081131" TargetMode="External"/><Relationship Id="rId57" Type="http://schemas.openxmlformats.org/officeDocument/2006/relationships/hyperlink" Target="https://podminky.urs.cz/item/CS_URS_2024_02/968072558" TargetMode="External"/><Relationship Id="rId106" Type="http://schemas.openxmlformats.org/officeDocument/2006/relationships/hyperlink" Target="https://podminky.urs.cz/item/CS_URS_2024_02/763181411" TargetMode="External"/><Relationship Id="rId114" Type="http://schemas.openxmlformats.org/officeDocument/2006/relationships/hyperlink" Target="https://podminky.urs.cz/item/CS_URS_2024_02/764004861" TargetMode="External"/><Relationship Id="rId119" Type="http://schemas.openxmlformats.org/officeDocument/2006/relationships/hyperlink" Target="https://podminky.urs.cz/item/CS_URS_2024_02/764226445" TargetMode="External"/><Relationship Id="rId127" Type="http://schemas.openxmlformats.org/officeDocument/2006/relationships/hyperlink" Target="https://podminky.urs.cz/item/CS_URS_2024_02/766660729" TargetMode="External"/><Relationship Id="rId10" Type="http://schemas.openxmlformats.org/officeDocument/2006/relationships/hyperlink" Target="https://podminky.urs.cz/item/CS_URS_2024_02/310239411" TargetMode="External"/><Relationship Id="rId31" Type="http://schemas.openxmlformats.org/officeDocument/2006/relationships/hyperlink" Target="https://podminky.urs.cz/item/CS_URS_2024_02/622252001" TargetMode="External"/><Relationship Id="rId44" Type="http://schemas.openxmlformats.org/officeDocument/2006/relationships/hyperlink" Target="https://podminky.urs.cz/item/CS_URS_2024_02/993121111" TargetMode="External"/><Relationship Id="rId52" Type="http://schemas.openxmlformats.org/officeDocument/2006/relationships/hyperlink" Target="https://podminky.urs.cz/item/CS_URS_2024_02/965049111" TargetMode="External"/><Relationship Id="rId60" Type="http://schemas.openxmlformats.org/officeDocument/2006/relationships/hyperlink" Target="https://podminky.urs.cz/item/CS_URS_2024_02/971033651" TargetMode="External"/><Relationship Id="rId65" Type="http://schemas.openxmlformats.org/officeDocument/2006/relationships/hyperlink" Target="https://podminky.urs.cz/item/CS_URS_2024_02/978015391" TargetMode="External"/><Relationship Id="rId73" Type="http://schemas.openxmlformats.org/officeDocument/2006/relationships/hyperlink" Target="https://podminky.urs.cz/item/CS_URS_2024_02/711141559" TargetMode="External"/><Relationship Id="rId78" Type="http://schemas.openxmlformats.org/officeDocument/2006/relationships/hyperlink" Target="https://podminky.urs.cz/item/CS_URS_2024_02/998712102" TargetMode="External"/><Relationship Id="rId81" Type="http://schemas.openxmlformats.org/officeDocument/2006/relationships/hyperlink" Target="https://podminky.urs.cz/item/CS_URS_2024_02/713111111" TargetMode="External"/><Relationship Id="rId86" Type="http://schemas.openxmlformats.org/officeDocument/2006/relationships/hyperlink" Target="https://podminky.urs.cz/item/CS_URS_2024_02/998713102" TargetMode="External"/><Relationship Id="rId94" Type="http://schemas.openxmlformats.org/officeDocument/2006/relationships/hyperlink" Target="https://podminky.urs.cz/item/CS_URS_2024_02/762723341" TargetMode="External"/><Relationship Id="rId99" Type="http://schemas.openxmlformats.org/officeDocument/2006/relationships/hyperlink" Target="https://podminky.urs.cz/item/CS_URS_2024_02/762895000" TargetMode="External"/><Relationship Id="rId101" Type="http://schemas.openxmlformats.org/officeDocument/2006/relationships/hyperlink" Target="https://podminky.urs.cz/item/CS_URS_2024_02/763111429" TargetMode="External"/><Relationship Id="rId122" Type="http://schemas.openxmlformats.org/officeDocument/2006/relationships/hyperlink" Target="https://podminky.urs.cz/item/CS_URS_2024_02/764521444" TargetMode="External"/><Relationship Id="rId130" Type="http://schemas.openxmlformats.org/officeDocument/2006/relationships/hyperlink" Target="https://podminky.urs.cz/item/CS_URS_2024_02/767832101" TargetMode="External"/><Relationship Id="rId135" Type="http://schemas.openxmlformats.org/officeDocument/2006/relationships/hyperlink" Target="https://podminky.urs.cz/item/CS_URS_2024_02/767640222" TargetMode="External"/><Relationship Id="rId143" Type="http://schemas.openxmlformats.org/officeDocument/2006/relationships/hyperlink" Target="https://podminky.urs.cz/item/CS_URS_2024_02/776111311" TargetMode="External"/><Relationship Id="rId148" Type="http://schemas.openxmlformats.org/officeDocument/2006/relationships/hyperlink" Target="https://podminky.urs.cz/item/CS_URS_2024_02/776991121" TargetMode="External"/><Relationship Id="rId151" Type="http://schemas.openxmlformats.org/officeDocument/2006/relationships/hyperlink" Target="https://podminky.urs.cz/item/CS_URS_2024_02/781734111" TargetMode="External"/><Relationship Id="rId156" Type="http://schemas.openxmlformats.org/officeDocument/2006/relationships/hyperlink" Target="https://podminky.urs.cz/item/CS_URS_2024_02/783901451" TargetMode="External"/><Relationship Id="rId164" Type="http://schemas.openxmlformats.org/officeDocument/2006/relationships/hyperlink" Target="https://podminky.urs.cz/item/CS_URS_2024_02/786623039" TargetMode="External"/><Relationship Id="rId4" Type="http://schemas.openxmlformats.org/officeDocument/2006/relationships/hyperlink" Target="https://podminky.urs.cz/item/CS_URS_2024_02/273313711" TargetMode="External"/><Relationship Id="rId9" Type="http://schemas.openxmlformats.org/officeDocument/2006/relationships/hyperlink" Target="https://podminky.urs.cz/item/CS_URS_2024_02/274313811" TargetMode="External"/><Relationship Id="rId13" Type="http://schemas.openxmlformats.org/officeDocument/2006/relationships/hyperlink" Target="https://podminky.urs.cz/item/CS_URS_2024_02/417351115" TargetMode="External"/><Relationship Id="rId18" Type="http://schemas.openxmlformats.org/officeDocument/2006/relationships/hyperlink" Target="https://podminky.urs.cz/item/CS_URS_2024_02/612321191" TargetMode="External"/><Relationship Id="rId39" Type="http://schemas.openxmlformats.org/officeDocument/2006/relationships/hyperlink" Target="https://podminky.urs.cz/item/CS_URS_2024_02/642942951" TargetMode="External"/><Relationship Id="rId109" Type="http://schemas.openxmlformats.org/officeDocument/2006/relationships/hyperlink" Target="https://podminky.urs.cz/item/CS_URS_2024_02/764001851" TargetMode="External"/><Relationship Id="rId34" Type="http://schemas.openxmlformats.org/officeDocument/2006/relationships/hyperlink" Target="https://podminky.urs.cz/item/CS_URS_2024_02/622142001" TargetMode="External"/><Relationship Id="rId50" Type="http://schemas.openxmlformats.org/officeDocument/2006/relationships/hyperlink" Target="https://podminky.urs.cz/item/CS_URS_2024_02/963013530" TargetMode="External"/><Relationship Id="rId55" Type="http://schemas.openxmlformats.org/officeDocument/2006/relationships/hyperlink" Target="https://podminky.urs.cz/item/CS_URS_2024_02/968062246" TargetMode="External"/><Relationship Id="rId76" Type="http://schemas.openxmlformats.org/officeDocument/2006/relationships/hyperlink" Target="https://podminky.urs.cz/item/CS_URS_2024_02/998711102" TargetMode="External"/><Relationship Id="rId97" Type="http://schemas.openxmlformats.org/officeDocument/2006/relationships/hyperlink" Target="https://podminky.urs.cz/item/CS_URS_2024_02/762810024" TargetMode="External"/><Relationship Id="rId104" Type="http://schemas.openxmlformats.org/officeDocument/2006/relationships/hyperlink" Target="https://podminky.urs.cz/item/CS_URS_2024_02/763131441" TargetMode="External"/><Relationship Id="rId120" Type="http://schemas.openxmlformats.org/officeDocument/2006/relationships/hyperlink" Target="https://podminky.urs.cz/item/CS_URS_2024_02/764226465" TargetMode="External"/><Relationship Id="rId125" Type="http://schemas.openxmlformats.org/officeDocument/2006/relationships/hyperlink" Target="https://podminky.urs.cz/item/CS_URS_2024_02/766660171" TargetMode="External"/><Relationship Id="rId141" Type="http://schemas.openxmlformats.org/officeDocument/2006/relationships/hyperlink" Target="https://podminky.urs.cz/item/CS_URS_2024_02/775591191" TargetMode="External"/><Relationship Id="rId146" Type="http://schemas.openxmlformats.org/officeDocument/2006/relationships/hyperlink" Target="https://podminky.urs.cz/item/CS_URS_2024_02/776223111" TargetMode="External"/><Relationship Id="rId167" Type="http://schemas.openxmlformats.org/officeDocument/2006/relationships/hyperlink" Target="https://podminky.urs.cz/item/CS_URS_2023_02/094103000" TargetMode="External"/><Relationship Id="rId7" Type="http://schemas.openxmlformats.org/officeDocument/2006/relationships/hyperlink" Target="https://podminky.urs.cz/item/CS_URS_2024_02/273362021" TargetMode="External"/><Relationship Id="rId71" Type="http://schemas.openxmlformats.org/officeDocument/2006/relationships/hyperlink" Target="https://podminky.urs.cz/item/CS_URS_2024_02/711111002" TargetMode="External"/><Relationship Id="rId92" Type="http://schemas.openxmlformats.org/officeDocument/2006/relationships/hyperlink" Target="https://podminky.urs.cz/item/CS_URS_2024_02/762395000" TargetMode="External"/><Relationship Id="rId162" Type="http://schemas.openxmlformats.org/officeDocument/2006/relationships/hyperlink" Target="https://podminky.urs.cz/item/CS_URS_2024_02/784211105" TargetMode="External"/><Relationship Id="rId2" Type="http://schemas.openxmlformats.org/officeDocument/2006/relationships/hyperlink" Target="https://podminky.urs.cz/item/CS_URS_2024_02/162211321" TargetMode="External"/><Relationship Id="rId29" Type="http://schemas.openxmlformats.org/officeDocument/2006/relationships/hyperlink" Target="https://podminky.urs.cz/item/CS_URS_2024_02/622211205" TargetMode="External"/><Relationship Id="rId24" Type="http://schemas.openxmlformats.org/officeDocument/2006/relationships/hyperlink" Target="https://podminky.urs.cz/item/CS_URS_2024_02/622321121" TargetMode="External"/><Relationship Id="rId40" Type="http://schemas.openxmlformats.org/officeDocument/2006/relationships/hyperlink" Target="https://podminky.urs.cz/item/CS_URS_2024_02/952901114" TargetMode="External"/><Relationship Id="rId45" Type="http://schemas.openxmlformats.org/officeDocument/2006/relationships/hyperlink" Target="https://podminky.urs.cz/item/CS_URS_2024_02/953943211" TargetMode="External"/><Relationship Id="rId66" Type="http://schemas.openxmlformats.org/officeDocument/2006/relationships/hyperlink" Target="https://podminky.urs.cz/item/CS_URS_2024_02/997013113" TargetMode="External"/><Relationship Id="rId87" Type="http://schemas.openxmlformats.org/officeDocument/2006/relationships/hyperlink" Target="https://podminky.urs.cz/item/CS_URS_2024_02/741421811" TargetMode="External"/><Relationship Id="rId110" Type="http://schemas.openxmlformats.org/officeDocument/2006/relationships/hyperlink" Target="https://podminky.urs.cz/item/CS_URS_2024_02/764002801" TargetMode="External"/><Relationship Id="rId115" Type="http://schemas.openxmlformats.org/officeDocument/2006/relationships/hyperlink" Target="https://podminky.urs.cz/item/CS_URS_2024_02/764121401" TargetMode="External"/><Relationship Id="rId131" Type="http://schemas.openxmlformats.org/officeDocument/2006/relationships/hyperlink" Target="https://podminky.urs.cz/item/CS_URS_2024_02/767893116" TargetMode="External"/><Relationship Id="rId136" Type="http://schemas.openxmlformats.org/officeDocument/2006/relationships/hyperlink" Target="https://podminky.urs.cz/item/CS_URS_2024_02/767661811" TargetMode="External"/><Relationship Id="rId157" Type="http://schemas.openxmlformats.org/officeDocument/2006/relationships/hyperlink" Target="https://podminky.urs.cz/item/CS_URS_2024_02/783901453" TargetMode="External"/><Relationship Id="rId61" Type="http://schemas.openxmlformats.org/officeDocument/2006/relationships/hyperlink" Target="https://podminky.urs.cz/item/CS_URS_2024_02/976082131" TargetMode="External"/><Relationship Id="rId82" Type="http://schemas.openxmlformats.org/officeDocument/2006/relationships/hyperlink" Target="https://podminky.urs.cz/item/CS_URS_2024_02/713121111" TargetMode="External"/><Relationship Id="rId152" Type="http://schemas.openxmlformats.org/officeDocument/2006/relationships/hyperlink" Target="https://podminky.urs.cz/item/CS_URS_2024_02/998781102" TargetMode="External"/><Relationship Id="rId19" Type="http://schemas.openxmlformats.org/officeDocument/2006/relationships/hyperlink" Target="https://podminky.urs.cz/item/CS_URS_2024_02/612321131" TargetMode="External"/><Relationship Id="rId14" Type="http://schemas.openxmlformats.org/officeDocument/2006/relationships/hyperlink" Target="https://podminky.urs.cz/item/CS_URS_2024_02/417351116" TargetMode="External"/><Relationship Id="rId30" Type="http://schemas.openxmlformats.org/officeDocument/2006/relationships/hyperlink" Target="https://podminky.urs.cz/item/CS_URS_2024_02/622212051" TargetMode="External"/><Relationship Id="rId35" Type="http://schemas.openxmlformats.org/officeDocument/2006/relationships/hyperlink" Target="https://podminky.urs.cz/item/CS_URS_2024_02/631311116" TargetMode="External"/><Relationship Id="rId56" Type="http://schemas.openxmlformats.org/officeDocument/2006/relationships/hyperlink" Target="https://podminky.urs.cz/item/CS_URS_2024_02/968072455" TargetMode="External"/><Relationship Id="rId77" Type="http://schemas.openxmlformats.org/officeDocument/2006/relationships/hyperlink" Target="https://podminky.urs.cz/item/CS_URS_2024_02/712631111" TargetMode="External"/><Relationship Id="rId100" Type="http://schemas.openxmlformats.org/officeDocument/2006/relationships/hyperlink" Target="https://podminky.urs.cz/item/CS_URS_2024_02/998762102" TargetMode="External"/><Relationship Id="rId105" Type="http://schemas.openxmlformats.org/officeDocument/2006/relationships/hyperlink" Target="https://podminky.urs.cz/item/CS_URS_2024_02/763131771" TargetMode="External"/><Relationship Id="rId126" Type="http://schemas.openxmlformats.org/officeDocument/2006/relationships/hyperlink" Target="https://podminky.urs.cz/item/CS_URS_2024_02/766660197" TargetMode="External"/><Relationship Id="rId147" Type="http://schemas.openxmlformats.org/officeDocument/2006/relationships/hyperlink" Target="https://podminky.urs.cz/item/CS_URS_2024_02/776411111" TargetMode="External"/><Relationship Id="rId168" Type="http://schemas.openxmlformats.org/officeDocument/2006/relationships/drawing" Target="../drawings/drawing2.xml"/><Relationship Id="rId8" Type="http://schemas.openxmlformats.org/officeDocument/2006/relationships/hyperlink" Target="https://podminky.urs.cz/item/CS_URS_2024_02/274313511" TargetMode="External"/><Relationship Id="rId51" Type="http://schemas.openxmlformats.org/officeDocument/2006/relationships/hyperlink" Target="https://podminky.urs.cz/item/CS_URS_2024_02/965043341" TargetMode="External"/><Relationship Id="rId72" Type="http://schemas.openxmlformats.org/officeDocument/2006/relationships/hyperlink" Target="https://podminky.urs.cz/item/CS_URS_2024_02/711112002" TargetMode="External"/><Relationship Id="rId93" Type="http://schemas.openxmlformats.org/officeDocument/2006/relationships/hyperlink" Target="https://podminky.urs.cz/item/CS_URS_2024_02/762713121" TargetMode="External"/><Relationship Id="rId98" Type="http://schemas.openxmlformats.org/officeDocument/2006/relationships/hyperlink" Target="https://podminky.urs.cz/item/CS_URS_2024_02/762810027" TargetMode="External"/><Relationship Id="rId121" Type="http://schemas.openxmlformats.org/officeDocument/2006/relationships/hyperlink" Target="https://podminky.urs.cz/item/CS_URS_2024_02/764521404" TargetMode="External"/><Relationship Id="rId142" Type="http://schemas.openxmlformats.org/officeDocument/2006/relationships/hyperlink" Target="https://podminky.urs.cz/item/CS_URS_2024_02/998775101" TargetMode="External"/><Relationship Id="rId163" Type="http://schemas.openxmlformats.org/officeDocument/2006/relationships/hyperlink" Target="https://podminky.urs.cz/item/CS_URS_2024_02/786623021" TargetMode="External"/><Relationship Id="rId3" Type="http://schemas.openxmlformats.org/officeDocument/2006/relationships/hyperlink" Target="https://podminky.urs.cz/item/CS_URS_2024_02/174111101" TargetMode="External"/><Relationship Id="rId25" Type="http://schemas.openxmlformats.org/officeDocument/2006/relationships/hyperlink" Target="https://podminky.urs.cz/item/CS_URS_2024_02/629995101" TargetMode="External"/><Relationship Id="rId46" Type="http://schemas.openxmlformats.org/officeDocument/2006/relationships/hyperlink" Target="https://podminky.urs.cz/item/CS_URS_2024_02/953993321" TargetMode="External"/><Relationship Id="rId67" Type="http://schemas.openxmlformats.org/officeDocument/2006/relationships/hyperlink" Target="https://podminky.urs.cz/item/CS_URS_2024_02/997013501" TargetMode="External"/><Relationship Id="rId116" Type="http://schemas.openxmlformats.org/officeDocument/2006/relationships/hyperlink" Target="https://podminky.urs.cz/item/CS_URS_2024_02/764221406" TargetMode="External"/><Relationship Id="rId137" Type="http://schemas.openxmlformats.org/officeDocument/2006/relationships/hyperlink" Target="https://podminky.urs.cz/item/CS_URS_2024_02/767810811" TargetMode="External"/><Relationship Id="rId158" Type="http://schemas.openxmlformats.org/officeDocument/2006/relationships/hyperlink" Target="https://podminky.urs.cz/item/CS_URS_2024_02/783933151" TargetMode="External"/><Relationship Id="rId20" Type="http://schemas.openxmlformats.org/officeDocument/2006/relationships/hyperlink" Target="https://podminky.urs.cz/item/CS_URS_2024_02/613321141" TargetMode="External"/><Relationship Id="rId41" Type="http://schemas.openxmlformats.org/officeDocument/2006/relationships/hyperlink" Target="https://podminky.urs.cz/item/CS_URS_2024_02/941111111" TargetMode="External"/><Relationship Id="rId62" Type="http://schemas.openxmlformats.org/officeDocument/2006/relationships/hyperlink" Target="https://podminky.urs.cz/item/CS_URS_2024_02/976083131" TargetMode="External"/><Relationship Id="rId83" Type="http://schemas.openxmlformats.org/officeDocument/2006/relationships/hyperlink" Target="https://podminky.urs.cz/item/CS_URS_2024_02/713121131" TargetMode="External"/><Relationship Id="rId88" Type="http://schemas.openxmlformats.org/officeDocument/2006/relationships/hyperlink" Target="https://podminky.urs.cz/item/CS_URS_2024_02/762331812" TargetMode="External"/><Relationship Id="rId111" Type="http://schemas.openxmlformats.org/officeDocument/2006/relationships/hyperlink" Target="https://podminky.urs.cz/item/CS_URS_2024_02/764002851" TargetMode="External"/><Relationship Id="rId132" Type="http://schemas.openxmlformats.org/officeDocument/2006/relationships/hyperlink" Target="https://podminky.urs.cz/item/CS_URS_2024_02/767620213" TargetMode="External"/><Relationship Id="rId153" Type="http://schemas.openxmlformats.org/officeDocument/2006/relationships/hyperlink" Target="https://podminky.urs.cz/item/CS_URS_2024_02/783827141"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2/613321141" TargetMode="External"/><Relationship Id="rId117" Type="http://schemas.openxmlformats.org/officeDocument/2006/relationships/hyperlink" Target="https://podminky.urs.cz/item/CS_URS_2024_02/764004841" TargetMode="External"/><Relationship Id="rId21" Type="http://schemas.openxmlformats.org/officeDocument/2006/relationships/hyperlink" Target="https://podminky.urs.cz/item/CS_URS_2024_02/612321131" TargetMode="External"/><Relationship Id="rId42" Type="http://schemas.openxmlformats.org/officeDocument/2006/relationships/hyperlink" Target="https://podminky.urs.cz/item/CS_URS_2024_02/631319171" TargetMode="External"/><Relationship Id="rId47" Type="http://schemas.openxmlformats.org/officeDocument/2006/relationships/hyperlink" Target="https://podminky.urs.cz/item/CS_URS_2024_02/631362021" TargetMode="External"/><Relationship Id="rId63" Type="http://schemas.openxmlformats.org/officeDocument/2006/relationships/hyperlink" Target="https://podminky.urs.cz/item/CS_URS_2024_02/965043341" TargetMode="External"/><Relationship Id="rId68" Type="http://schemas.openxmlformats.org/officeDocument/2006/relationships/hyperlink" Target="https://podminky.urs.cz/item/CS_URS_2024_02/971033651" TargetMode="External"/><Relationship Id="rId84" Type="http://schemas.openxmlformats.org/officeDocument/2006/relationships/hyperlink" Target="https://podminky.urs.cz/item/CS_URS_2024_02/712431811" TargetMode="External"/><Relationship Id="rId89" Type="http://schemas.openxmlformats.org/officeDocument/2006/relationships/hyperlink" Target="https://podminky.urs.cz/item/CS_URS_2024_02/713121131" TargetMode="External"/><Relationship Id="rId112" Type="http://schemas.openxmlformats.org/officeDocument/2006/relationships/hyperlink" Target="https://podminky.urs.cz/item/CS_URS_2024_02/764001821" TargetMode="External"/><Relationship Id="rId133" Type="http://schemas.openxmlformats.org/officeDocument/2006/relationships/hyperlink" Target="https://podminky.urs.cz/item/CS_URS_2024_02/766660196" TargetMode="External"/><Relationship Id="rId138" Type="http://schemas.openxmlformats.org/officeDocument/2006/relationships/hyperlink" Target="https://podminky.urs.cz/item/CS_URS_2024_02/767810811" TargetMode="External"/><Relationship Id="rId154" Type="http://schemas.openxmlformats.org/officeDocument/2006/relationships/hyperlink" Target="https://podminky.urs.cz/item/CS_URS_2024_02/781474154" TargetMode="External"/><Relationship Id="rId159" Type="http://schemas.openxmlformats.org/officeDocument/2006/relationships/hyperlink" Target="https://podminky.urs.cz/item/CS_URS_2024_02/783901451" TargetMode="External"/><Relationship Id="rId16" Type="http://schemas.openxmlformats.org/officeDocument/2006/relationships/hyperlink" Target="https://podminky.urs.cz/item/CS_URS_2024_02/417351115" TargetMode="External"/><Relationship Id="rId107" Type="http://schemas.openxmlformats.org/officeDocument/2006/relationships/hyperlink" Target="https://podminky.urs.cz/item/CS_URS_2024_02/763131441" TargetMode="External"/><Relationship Id="rId11" Type="http://schemas.openxmlformats.org/officeDocument/2006/relationships/hyperlink" Target="https://podminky.urs.cz/item/CS_URS_2024_02/342272245" TargetMode="External"/><Relationship Id="rId32" Type="http://schemas.openxmlformats.org/officeDocument/2006/relationships/hyperlink" Target="https://podminky.urs.cz/item/CS_URS_2024_02/622325103" TargetMode="External"/><Relationship Id="rId37" Type="http://schemas.openxmlformats.org/officeDocument/2006/relationships/hyperlink" Target="https://podminky.urs.cz/item/CS_URS_2024_02/622211035" TargetMode="External"/><Relationship Id="rId53" Type="http://schemas.openxmlformats.org/officeDocument/2006/relationships/hyperlink" Target="https://podminky.urs.cz/item/CS_URS_2024_02/969021112" TargetMode="External"/><Relationship Id="rId58" Type="http://schemas.openxmlformats.org/officeDocument/2006/relationships/hyperlink" Target="https://podminky.urs.cz/item/CS_URS_2024_02/962032231" TargetMode="External"/><Relationship Id="rId74" Type="http://schemas.openxmlformats.org/officeDocument/2006/relationships/hyperlink" Target="https://podminky.urs.cz/item/CS_URS_2024_02/997013501" TargetMode="External"/><Relationship Id="rId79" Type="http://schemas.openxmlformats.org/officeDocument/2006/relationships/hyperlink" Target="https://podminky.urs.cz/item/CS_URS_2024_02/711112002" TargetMode="External"/><Relationship Id="rId102" Type="http://schemas.openxmlformats.org/officeDocument/2006/relationships/hyperlink" Target="https://podminky.urs.cz/item/CS_URS_2024_02/762342524" TargetMode="External"/><Relationship Id="rId123" Type="http://schemas.openxmlformats.org/officeDocument/2006/relationships/hyperlink" Target="https://podminky.urs.cz/item/CS_URS_2024_02/764226445" TargetMode="External"/><Relationship Id="rId128" Type="http://schemas.openxmlformats.org/officeDocument/2006/relationships/hyperlink" Target="https://podminky.urs.cz/item/CS_URS_2024_02/764528422" TargetMode="External"/><Relationship Id="rId144" Type="http://schemas.openxmlformats.org/officeDocument/2006/relationships/hyperlink" Target="https://podminky.urs.cz/item/CS_URS_2024_02/771161021" TargetMode="External"/><Relationship Id="rId149" Type="http://schemas.openxmlformats.org/officeDocument/2006/relationships/hyperlink" Target="https://podminky.urs.cz/item/CS_URS_2024_02/998771101" TargetMode="External"/><Relationship Id="rId5" Type="http://schemas.openxmlformats.org/officeDocument/2006/relationships/hyperlink" Target="https://podminky.urs.cz/item/CS_URS_2024_02/310239411" TargetMode="External"/><Relationship Id="rId90" Type="http://schemas.openxmlformats.org/officeDocument/2006/relationships/hyperlink" Target="https://podminky.urs.cz/item/CS_URS_2024_02/713121211" TargetMode="External"/><Relationship Id="rId95" Type="http://schemas.openxmlformats.org/officeDocument/2006/relationships/hyperlink" Target="https://podminky.urs.cz/item/CS_URS_2024_02/741421811" TargetMode="External"/><Relationship Id="rId160" Type="http://schemas.openxmlformats.org/officeDocument/2006/relationships/hyperlink" Target="https://podminky.urs.cz/item/CS_URS_2024_02/783901453" TargetMode="External"/><Relationship Id="rId165" Type="http://schemas.openxmlformats.org/officeDocument/2006/relationships/hyperlink" Target="https://podminky.urs.cz/item/CS_URS_2024_02/784211105" TargetMode="External"/><Relationship Id="rId22" Type="http://schemas.openxmlformats.org/officeDocument/2006/relationships/hyperlink" Target="https://podminky.urs.cz/item/CS_URS_2024_02/612131100" TargetMode="External"/><Relationship Id="rId27" Type="http://schemas.openxmlformats.org/officeDocument/2006/relationships/hyperlink" Target="https://podminky.urs.cz/item/CS_URS_2024_02/619991001" TargetMode="External"/><Relationship Id="rId43" Type="http://schemas.openxmlformats.org/officeDocument/2006/relationships/hyperlink" Target="https://podminky.urs.cz/item/CS_URS_2024_02/631319011" TargetMode="External"/><Relationship Id="rId48" Type="http://schemas.openxmlformats.org/officeDocument/2006/relationships/hyperlink" Target="https://podminky.urs.cz/item/CS_URS_2024_02/952901111" TargetMode="External"/><Relationship Id="rId64" Type="http://schemas.openxmlformats.org/officeDocument/2006/relationships/hyperlink" Target="https://podminky.urs.cz/item/CS_URS_2024_02/965049111" TargetMode="External"/><Relationship Id="rId69" Type="http://schemas.openxmlformats.org/officeDocument/2006/relationships/hyperlink" Target="https://podminky.urs.cz/item/CS_URS_2024_02/976082131" TargetMode="External"/><Relationship Id="rId113" Type="http://schemas.openxmlformats.org/officeDocument/2006/relationships/hyperlink" Target="https://podminky.urs.cz/item/CS_URS_2024_02/764001851" TargetMode="External"/><Relationship Id="rId118" Type="http://schemas.openxmlformats.org/officeDocument/2006/relationships/hyperlink" Target="https://podminky.urs.cz/item/CS_URS_2024_02/764004861" TargetMode="External"/><Relationship Id="rId134" Type="http://schemas.openxmlformats.org/officeDocument/2006/relationships/hyperlink" Target="https://podminky.urs.cz/item/CS_URS_2024_02/766660729" TargetMode="External"/><Relationship Id="rId139" Type="http://schemas.openxmlformats.org/officeDocument/2006/relationships/hyperlink" Target="https://podminky.urs.cz/item/CS_URS_2024_02/998767201" TargetMode="External"/><Relationship Id="rId80" Type="http://schemas.openxmlformats.org/officeDocument/2006/relationships/hyperlink" Target="https://podminky.urs.cz/item/CS_URS_2024_02/711141559" TargetMode="External"/><Relationship Id="rId85" Type="http://schemas.openxmlformats.org/officeDocument/2006/relationships/hyperlink" Target="https://podminky.urs.cz/item/CS_URS_2024_02/712631111" TargetMode="External"/><Relationship Id="rId150" Type="http://schemas.openxmlformats.org/officeDocument/2006/relationships/hyperlink" Target="https://podminky.urs.cz/item/CS_URS_2024_02/781121011" TargetMode="External"/><Relationship Id="rId155" Type="http://schemas.openxmlformats.org/officeDocument/2006/relationships/hyperlink" Target="https://podminky.urs.cz/item/CS_URS_2024_02/781491012" TargetMode="External"/><Relationship Id="rId12" Type="http://schemas.openxmlformats.org/officeDocument/2006/relationships/hyperlink" Target="https://podminky.urs.cz/item/CS_URS_2024_02/342291111" TargetMode="External"/><Relationship Id="rId17" Type="http://schemas.openxmlformats.org/officeDocument/2006/relationships/hyperlink" Target="https://podminky.urs.cz/item/CS_URS_2024_02/417351116" TargetMode="External"/><Relationship Id="rId33" Type="http://schemas.openxmlformats.org/officeDocument/2006/relationships/hyperlink" Target="https://podminky.urs.cz/item/CS_URS_2024_02/622131121" TargetMode="External"/><Relationship Id="rId38" Type="http://schemas.openxmlformats.org/officeDocument/2006/relationships/hyperlink" Target="https://podminky.urs.cz/item/CS_URS_2024_02/622212051" TargetMode="External"/><Relationship Id="rId59" Type="http://schemas.openxmlformats.org/officeDocument/2006/relationships/hyperlink" Target="https://podminky.urs.cz/item/CS_URS_2024_02/962081131" TargetMode="External"/><Relationship Id="rId103" Type="http://schemas.openxmlformats.org/officeDocument/2006/relationships/hyperlink" Target="https://podminky.urs.cz/item/CS_URS_2024_02/762713111" TargetMode="External"/><Relationship Id="rId108" Type="http://schemas.openxmlformats.org/officeDocument/2006/relationships/hyperlink" Target="https://podminky.urs.cz/item/CS_URS_2024_02/763131451" TargetMode="External"/><Relationship Id="rId124" Type="http://schemas.openxmlformats.org/officeDocument/2006/relationships/hyperlink" Target="https://podminky.urs.cz/item/CS_URS_2024_02/764226465" TargetMode="External"/><Relationship Id="rId129" Type="http://schemas.openxmlformats.org/officeDocument/2006/relationships/hyperlink" Target="https://podminky.urs.cz/item/CS_URS_2024_02/764223452" TargetMode="External"/><Relationship Id="rId54" Type="http://schemas.openxmlformats.org/officeDocument/2006/relationships/hyperlink" Target="https://podminky.urs.cz/item/CS_URS_2024_02/969031111" TargetMode="External"/><Relationship Id="rId70" Type="http://schemas.openxmlformats.org/officeDocument/2006/relationships/hyperlink" Target="https://podminky.urs.cz/item/CS_URS_2024_02/976083131" TargetMode="External"/><Relationship Id="rId75" Type="http://schemas.openxmlformats.org/officeDocument/2006/relationships/hyperlink" Target="https://podminky.urs.cz/item/CS_URS_2024_02/997013509" TargetMode="External"/><Relationship Id="rId91" Type="http://schemas.openxmlformats.org/officeDocument/2006/relationships/hyperlink" Target="https://podminky.urs.cz/item/CS_URS_2024_02/998713101" TargetMode="External"/><Relationship Id="rId96" Type="http://schemas.openxmlformats.org/officeDocument/2006/relationships/hyperlink" Target="https://podminky.urs.cz/item/CS_URS_2024_02/762341811" TargetMode="External"/><Relationship Id="rId140" Type="http://schemas.openxmlformats.org/officeDocument/2006/relationships/hyperlink" Target="https://podminky.urs.cz/item/CS_URS_2024_02/771111011" TargetMode="External"/><Relationship Id="rId145" Type="http://schemas.openxmlformats.org/officeDocument/2006/relationships/hyperlink" Target="https://podminky.urs.cz/item/CS_URS_2024_02/771574413" TargetMode="External"/><Relationship Id="rId161" Type="http://schemas.openxmlformats.org/officeDocument/2006/relationships/hyperlink" Target="https://podminky.urs.cz/item/CS_URS_2024_02/783933151" TargetMode="External"/><Relationship Id="rId166" Type="http://schemas.openxmlformats.org/officeDocument/2006/relationships/hyperlink" Target="https://podminky.urs.cz/item/CS_URS_2023_02/094103000" TargetMode="External"/><Relationship Id="rId1" Type="http://schemas.openxmlformats.org/officeDocument/2006/relationships/hyperlink" Target="https://podminky.urs.cz/item/CS_URS_2024_02/273313711" TargetMode="External"/><Relationship Id="rId6" Type="http://schemas.openxmlformats.org/officeDocument/2006/relationships/hyperlink" Target="https://podminky.urs.cz/item/CS_URS_2024_02/317234410" TargetMode="External"/><Relationship Id="rId15" Type="http://schemas.openxmlformats.org/officeDocument/2006/relationships/hyperlink" Target="https://podminky.urs.cz/item/CS_URS_2024_02/417321414" TargetMode="External"/><Relationship Id="rId23" Type="http://schemas.openxmlformats.org/officeDocument/2006/relationships/hyperlink" Target="https://podminky.urs.cz/item/CS_URS_2024_02/612321121" TargetMode="External"/><Relationship Id="rId28" Type="http://schemas.openxmlformats.org/officeDocument/2006/relationships/hyperlink" Target="https://podminky.urs.cz/item/CS_URS_2024_02/619991011" TargetMode="External"/><Relationship Id="rId36" Type="http://schemas.openxmlformats.org/officeDocument/2006/relationships/hyperlink" Target="https://podminky.urs.cz/item/CS_URS_2024_02/622211205" TargetMode="External"/><Relationship Id="rId49" Type="http://schemas.openxmlformats.org/officeDocument/2006/relationships/hyperlink" Target="https://podminky.urs.cz/item/CS_URS_2024_02/941111111" TargetMode="External"/><Relationship Id="rId57" Type="http://schemas.openxmlformats.org/officeDocument/2006/relationships/hyperlink" Target="https://podminky.urs.cz/item/CS_URS_2024_02/962031133" TargetMode="External"/><Relationship Id="rId106" Type="http://schemas.openxmlformats.org/officeDocument/2006/relationships/hyperlink" Target="https://podminky.urs.cz/item/CS_URS_2024_02/998762101" TargetMode="External"/><Relationship Id="rId114" Type="http://schemas.openxmlformats.org/officeDocument/2006/relationships/hyperlink" Target="https://podminky.urs.cz/item/CS_URS_2024_02/764002801" TargetMode="External"/><Relationship Id="rId119" Type="http://schemas.openxmlformats.org/officeDocument/2006/relationships/hyperlink" Target="https://podminky.urs.cz/item/CS_URS_2024_02/764121401" TargetMode="External"/><Relationship Id="rId127" Type="http://schemas.openxmlformats.org/officeDocument/2006/relationships/hyperlink" Target="https://podminky.urs.cz/item/CS_URS_2024_02/764521444" TargetMode="External"/><Relationship Id="rId10" Type="http://schemas.openxmlformats.org/officeDocument/2006/relationships/hyperlink" Target="https://podminky.urs.cz/item/CS_URS_2024_02/342272205" TargetMode="External"/><Relationship Id="rId31" Type="http://schemas.openxmlformats.org/officeDocument/2006/relationships/hyperlink" Target="https://podminky.urs.cz/item/CS_URS_2024_02/622321121" TargetMode="External"/><Relationship Id="rId44" Type="http://schemas.openxmlformats.org/officeDocument/2006/relationships/hyperlink" Target="https://podminky.urs.cz/item/CS_URS_2024_02/631311127" TargetMode="External"/><Relationship Id="rId52" Type="http://schemas.openxmlformats.org/officeDocument/2006/relationships/hyperlink" Target="https://podminky.urs.cz/item/CS_URS_2024_02/993121111" TargetMode="External"/><Relationship Id="rId60" Type="http://schemas.openxmlformats.org/officeDocument/2006/relationships/hyperlink" Target="https://podminky.urs.cz/item/CS_URS_2024_02/962081141" TargetMode="External"/><Relationship Id="rId65" Type="http://schemas.openxmlformats.org/officeDocument/2006/relationships/hyperlink" Target="https://podminky.urs.cz/item/CS_URS_2024_02/965082941" TargetMode="External"/><Relationship Id="rId73" Type="http://schemas.openxmlformats.org/officeDocument/2006/relationships/hyperlink" Target="https://podminky.urs.cz/item/CS_URS_2024_02/997013113" TargetMode="External"/><Relationship Id="rId78" Type="http://schemas.openxmlformats.org/officeDocument/2006/relationships/hyperlink" Target="https://podminky.urs.cz/item/CS_URS_2024_02/711111002" TargetMode="External"/><Relationship Id="rId81" Type="http://schemas.openxmlformats.org/officeDocument/2006/relationships/hyperlink" Target="https://podminky.urs.cz/item/CS_URS_2024_02/711142559" TargetMode="External"/><Relationship Id="rId86" Type="http://schemas.openxmlformats.org/officeDocument/2006/relationships/hyperlink" Target="https://podminky.urs.cz/item/CS_URS_2024_02/998712101" TargetMode="External"/><Relationship Id="rId94" Type="http://schemas.openxmlformats.org/officeDocument/2006/relationships/hyperlink" Target="https://podminky.urs.cz/item/CS_URS_2024_02/998726112" TargetMode="External"/><Relationship Id="rId99" Type="http://schemas.openxmlformats.org/officeDocument/2006/relationships/hyperlink" Target="https://podminky.urs.cz/item/CS_URS_2024_02/763732812" TargetMode="External"/><Relationship Id="rId101" Type="http://schemas.openxmlformats.org/officeDocument/2006/relationships/hyperlink" Target="https://podminky.urs.cz/item/CS_URS_2024_02/R1" TargetMode="External"/><Relationship Id="rId122" Type="http://schemas.openxmlformats.org/officeDocument/2006/relationships/hyperlink" Target="https://podminky.urs.cz/item/CS_URS_2024_02/764223456" TargetMode="External"/><Relationship Id="rId130" Type="http://schemas.openxmlformats.org/officeDocument/2006/relationships/hyperlink" Target="https://podminky.urs.cz/item/CS_URS_2024_02/998764101" TargetMode="External"/><Relationship Id="rId135" Type="http://schemas.openxmlformats.org/officeDocument/2006/relationships/hyperlink" Target="https://podminky.urs.cz/item/CS_URS_2024_02/766682111" TargetMode="External"/><Relationship Id="rId143" Type="http://schemas.openxmlformats.org/officeDocument/2006/relationships/hyperlink" Target="https://podminky.urs.cz/item/CS_URS_2024_02/771591112" TargetMode="External"/><Relationship Id="rId148" Type="http://schemas.openxmlformats.org/officeDocument/2006/relationships/hyperlink" Target="https://podminky.urs.cz/item/CS_URS_2024_02/771592011" TargetMode="External"/><Relationship Id="rId151" Type="http://schemas.openxmlformats.org/officeDocument/2006/relationships/hyperlink" Target="https://podminky.urs.cz/item/CS_URS_2024_02/781131112" TargetMode="External"/><Relationship Id="rId156" Type="http://schemas.openxmlformats.org/officeDocument/2006/relationships/hyperlink" Target="https://podminky.urs.cz/item/CS_URS_2024_02/781734111" TargetMode="External"/><Relationship Id="rId164" Type="http://schemas.openxmlformats.org/officeDocument/2006/relationships/hyperlink" Target="https://podminky.urs.cz/item/CS_URS_2024_02/784181105" TargetMode="External"/><Relationship Id="rId4" Type="http://schemas.openxmlformats.org/officeDocument/2006/relationships/hyperlink" Target="https://podminky.urs.cz/item/CS_URS_2024_02/273362021" TargetMode="External"/><Relationship Id="rId9" Type="http://schemas.openxmlformats.org/officeDocument/2006/relationships/hyperlink" Target="https://podminky.urs.cz/item/CS_URS_2024_02/317142442" TargetMode="External"/><Relationship Id="rId13" Type="http://schemas.openxmlformats.org/officeDocument/2006/relationships/hyperlink" Target="https://podminky.urs.cz/item/CS_URS_2024_02/342291112" TargetMode="External"/><Relationship Id="rId18" Type="http://schemas.openxmlformats.org/officeDocument/2006/relationships/hyperlink" Target="https://podminky.urs.cz/item/CS_URS_2024_02/417361821" TargetMode="External"/><Relationship Id="rId39" Type="http://schemas.openxmlformats.org/officeDocument/2006/relationships/hyperlink" Target="https://podminky.urs.cz/item/CS_URS_2024_02/622252001" TargetMode="External"/><Relationship Id="rId109" Type="http://schemas.openxmlformats.org/officeDocument/2006/relationships/hyperlink" Target="https://podminky.urs.cz/item/CS_URS_2024_02/763131411" TargetMode="External"/><Relationship Id="rId34" Type="http://schemas.openxmlformats.org/officeDocument/2006/relationships/hyperlink" Target="https://podminky.urs.cz/item/CS_URS_2024_02/622142001" TargetMode="External"/><Relationship Id="rId50" Type="http://schemas.openxmlformats.org/officeDocument/2006/relationships/hyperlink" Target="https://podminky.urs.cz/item/CS_URS_2024_02/941111211" TargetMode="External"/><Relationship Id="rId55" Type="http://schemas.openxmlformats.org/officeDocument/2006/relationships/hyperlink" Target="https://podminky.urs.cz/item/CS_URS_2024_02/953943211" TargetMode="External"/><Relationship Id="rId76" Type="http://schemas.openxmlformats.org/officeDocument/2006/relationships/hyperlink" Target="https://podminky.urs.cz/item/CS_URS_2024_02/997013631" TargetMode="External"/><Relationship Id="rId97" Type="http://schemas.openxmlformats.org/officeDocument/2006/relationships/hyperlink" Target="https://podminky.urs.cz/item/CS_URS_2024_02/762511217" TargetMode="External"/><Relationship Id="rId104" Type="http://schemas.openxmlformats.org/officeDocument/2006/relationships/hyperlink" Target="https://podminky.urs.cz/item/CS_URS_2024_02/762341027" TargetMode="External"/><Relationship Id="rId120" Type="http://schemas.openxmlformats.org/officeDocument/2006/relationships/hyperlink" Target="https://podminky.urs.cz/item/CS_URS_2024_02/764221406" TargetMode="External"/><Relationship Id="rId125" Type="http://schemas.openxmlformats.org/officeDocument/2006/relationships/hyperlink" Target="https://podminky.urs.cz/item/CS_URS_2024_02/764324412" TargetMode="External"/><Relationship Id="rId141" Type="http://schemas.openxmlformats.org/officeDocument/2006/relationships/hyperlink" Target="https://podminky.urs.cz/item/CS_URS_2024_02/771121011" TargetMode="External"/><Relationship Id="rId146" Type="http://schemas.openxmlformats.org/officeDocument/2006/relationships/hyperlink" Target="https://podminky.urs.cz/item/CS_URS_2024_02/771473112" TargetMode="External"/><Relationship Id="rId167" Type="http://schemas.openxmlformats.org/officeDocument/2006/relationships/drawing" Target="../drawings/drawing3.xml"/><Relationship Id="rId7" Type="http://schemas.openxmlformats.org/officeDocument/2006/relationships/hyperlink" Target="https://podminky.urs.cz/item/CS_URS_2024_02/317944323" TargetMode="External"/><Relationship Id="rId71" Type="http://schemas.openxmlformats.org/officeDocument/2006/relationships/hyperlink" Target="https://podminky.urs.cz/item/CS_URS_2024_02/978013191" TargetMode="External"/><Relationship Id="rId92" Type="http://schemas.openxmlformats.org/officeDocument/2006/relationships/hyperlink" Target="https://podminky.urs.cz/item/CS_URS_2024_02/726111021" TargetMode="External"/><Relationship Id="rId162" Type="http://schemas.openxmlformats.org/officeDocument/2006/relationships/hyperlink" Target="https://podminky.urs.cz/item/CS_URS_2024_02/783937163" TargetMode="External"/><Relationship Id="rId2" Type="http://schemas.openxmlformats.org/officeDocument/2006/relationships/hyperlink" Target="https://podminky.urs.cz/item/CS_URS_2024_02/273313811" TargetMode="External"/><Relationship Id="rId29" Type="http://schemas.openxmlformats.org/officeDocument/2006/relationships/hyperlink" Target="https://podminky.urs.cz/item/CS_URS_2024_02/629991011" TargetMode="External"/><Relationship Id="rId24" Type="http://schemas.openxmlformats.org/officeDocument/2006/relationships/hyperlink" Target="https://podminky.urs.cz/item/CS_URS_2024_02/612321191" TargetMode="External"/><Relationship Id="rId40" Type="http://schemas.openxmlformats.org/officeDocument/2006/relationships/hyperlink" Target="https://podminky.urs.cz/item/CS_URS_2024_02/622252002" TargetMode="External"/><Relationship Id="rId45" Type="http://schemas.openxmlformats.org/officeDocument/2006/relationships/hyperlink" Target="https://podminky.urs.cz/item/CS_URS_2024_02/631319173" TargetMode="External"/><Relationship Id="rId66" Type="http://schemas.openxmlformats.org/officeDocument/2006/relationships/hyperlink" Target="https://podminky.urs.cz/item/CS_URS_2024_02/968062246" TargetMode="External"/><Relationship Id="rId87" Type="http://schemas.openxmlformats.org/officeDocument/2006/relationships/hyperlink" Target="https://podminky.urs.cz/item/CS_URS_2024_02/713111111" TargetMode="External"/><Relationship Id="rId110" Type="http://schemas.openxmlformats.org/officeDocument/2006/relationships/hyperlink" Target="https://podminky.urs.cz/item/CS_URS_2024_02/763131771" TargetMode="External"/><Relationship Id="rId115" Type="http://schemas.openxmlformats.org/officeDocument/2006/relationships/hyperlink" Target="https://podminky.urs.cz/item/CS_URS_2024_02/764002851" TargetMode="External"/><Relationship Id="rId131" Type="http://schemas.openxmlformats.org/officeDocument/2006/relationships/hyperlink" Target="https://podminky.urs.cz/item/CS_URS_2024_02/766622131" TargetMode="External"/><Relationship Id="rId136" Type="http://schemas.openxmlformats.org/officeDocument/2006/relationships/hyperlink" Target="https://podminky.urs.cz/item/CS_URS_2024_02/998766101" TargetMode="External"/><Relationship Id="rId157" Type="http://schemas.openxmlformats.org/officeDocument/2006/relationships/hyperlink" Target="https://podminky.urs.cz/item/CS_URS_2024_02/998781101" TargetMode="External"/><Relationship Id="rId61" Type="http://schemas.openxmlformats.org/officeDocument/2006/relationships/hyperlink" Target="https://podminky.urs.cz/item/CS_URS_2024_02/978012191" TargetMode="External"/><Relationship Id="rId82" Type="http://schemas.openxmlformats.org/officeDocument/2006/relationships/hyperlink" Target="https://podminky.urs.cz/item/CS_URS_2024_02/711161273" TargetMode="External"/><Relationship Id="rId152" Type="http://schemas.openxmlformats.org/officeDocument/2006/relationships/hyperlink" Target="https://podminky.urs.cz/item/CS_URS_2024_02/781151031" TargetMode="External"/><Relationship Id="rId19" Type="http://schemas.openxmlformats.org/officeDocument/2006/relationships/hyperlink" Target="https://podminky.urs.cz/item/CS_URS_2024_02/612121112" TargetMode="External"/><Relationship Id="rId14" Type="http://schemas.openxmlformats.org/officeDocument/2006/relationships/hyperlink" Target="https://podminky.urs.cz/item/CS_URS_2024_02/346272256" TargetMode="External"/><Relationship Id="rId30" Type="http://schemas.openxmlformats.org/officeDocument/2006/relationships/hyperlink" Target="https://podminky.urs.cz/item/CS_URS_2024_02/629995101" TargetMode="External"/><Relationship Id="rId35" Type="http://schemas.openxmlformats.org/officeDocument/2006/relationships/hyperlink" Target="https://podminky.urs.cz/item/CS_URS_2024_02/622211025" TargetMode="External"/><Relationship Id="rId56" Type="http://schemas.openxmlformats.org/officeDocument/2006/relationships/hyperlink" Target="https://podminky.urs.cz/item/CS_URS_2024_02/953993321" TargetMode="External"/><Relationship Id="rId77" Type="http://schemas.openxmlformats.org/officeDocument/2006/relationships/hyperlink" Target="https://podminky.urs.cz/item/CS_URS_2024_02/998011002" TargetMode="External"/><Relationship Id="rId100" Type="http://schemas.openxmlformats.org/officeDocument/2006/relationships/hyperlink" Target="https://podminky.urs.cz/item/CS_URS_2024_02/94542R1110" TargetMode="External"/><Relationship Id="rId105" Type="http://schemas.openxmlformats.org/officeDocument/2006/relationships/hyperlink" Target="https://podminky.urs.cz/item/CS_URS_2024_02/762083121" TargetMode="External"/><Relationship Id="rId126" Type="http://schemas.openxmlformats.org/officeDocument/2006/relationships/hyperlink" Target="https://podminky.urs.cz/item/CS_URS_2024_02/764521404" TargetMode="External"/><Relationship Id="rId147" Type="http://schemas.openxmlformats.org/officeDocument/2006/relationships/hyperlink" Target="https://podminky.urs.cz/item/CS_URS_2024_02/771591115" TargetMode="External"/><Relationship Id="rId8" Type="http://schemas.openxmlformats.org/officeDocument/2006/relationships/hyperlink" Target="https://podminky.urs.cz/item/CS_URS_2024_02/317142410" TargetMode="External"/><Relationship Id="rId51" Type="http://schemas.openxmlformats.org/officeDocument/2006/relationships/hyperlink" Target="https://podminky.urs.cz/item/CS_URS_2024_02/941111811" TargetMode="External"/><Relationship Id="rId72" Type="http://schemas.openxmlformats.org/officeDocument/2006/relationships/hyperlink" Target="https://podminky.urs.cz/item/CS_URS_2024_02/978015391" TargetMode="External"/><Relationship Id="rId93" Type="http://schemas.openxmlformats.org/officeDocument/2006/relationships/hyperlink" Target="https://podminky.urs.cz/item/CS_URS_2024_02/726111031" TargetMode="External"/><Relationship Id="rId98" Type="http://schemas.openxmlformats.org/officeDocument/2006/relationships/hyperlink" Target="https://podminky.urs.cz/item/CS_URS_2024_02/762811811" TargetMode="External"/><Relationship Id="rId121" Type="http://schemas.openxmlformats.org/officeDocument/2006/relationships/hyperlink" Target="https://podminky.urs.cz/item/CS_URS_2024_02/764222404" TargetMode="External"/><Relationship Id="rId142" Type="http://schemas.openxmlformats.org/officeDocument/2006/relationships/hyperlink" Target="https://podminky.urs.cz/item/CS_URS_2024_02/771151011" TargetMode="External"/><Relationship Id="rId163" Type="http://schemas.openxmlformats.org/officeDocument/2006/relationships/hyperlink" Target="https://podminky.urs.cz/item/CS_URS_2024_02/784111001" TargetMode="External"/><Relationship Id="rId3" Type="http://schemas.openxmlformats.org/officeDocument/2006/relationships/hyperlink" Target="https://podminky.urs.cz/item/CS_URS_2024_02/273361821" TargetMode="External"/><Relationship Id="rId25" Type="http://schemas.openxmlformats.org/officeDocument/2006/relationships/hyperlink" Target="https://podminky.urs.cz/item/CS_URS_2023_02/612321131.1" TargetMode="External"/><Relationship Id="rId46" Type="http://schemas.openxmlformats.org/officeDocument/2006/relationships/hyperlink" Target="https://podminky.urs.cz/item/CS_URS_2024_02/631319012" TargetMode="External"/><Relationship Id="rId67" Type="http://schemas.openxmlformats.org/officeDocument/2006/relationships/hyperlink" Target="https://podminky.urs.cz/item/CS_URS_2024_02/968072455" TargetMode="External"/><Relationship Id="rId116" Type="http://schemas.openxmlformats.org/officeDocument/2006/relationships/hyperlink" Target="https://podminky.urs.cz/item/CS_URS_2024_02/764004801" TargetMode="External"/><Relationship Id="rId137" Type="http://schemas.openxmlformats.org/officeDocument/2006/relationships/hyperlink" Target="https://podminky.urs.cz/item/CS_URS_2024_02/767996702" TargetMode="External"/><Relationship Id="rId158" Type="http://schemas.openxmlformats.org/officeDocument/2006/relationships/hyperlink" Target="https://podminky.urs.cz/item/CS_URS_2024_02/783827141" TargetMode="External"/><Relationship Id="rId20" Type="http://schemas.openxmlformats.org/officeDocument/2006/relationships/hyperlink" Target="https://podminky.urs.cz/item/CS_URS_2024_02/612142001" TargetMode="External"/><Relationship Id="rId41" Type="http://schemas.openxmlformats.org/officeDocument/2006/relationships/hyperlink" Target="https://podminky.urs.cz/item/CS_URS_2024_02/631311116" TargetMode="External"/><Relationship Id="rId62" Type="http://schemas.openxmlformats.org/officeDocument/2006/relationships/hyperlink" Target="https://podminky.urs.cz/item/CS_URS_2024_02/963013530" TargetMode="External"/><Relationship Id="rId83" Type="http://schemas.openxmlformats.org/officeDocument/2006/relationships/hyperlink" Target="https://podminky.urs.cz/item/CS_URS_2024_02/998711101" TargetMode="External"/><Relationship Id="rId88" Type="http://schemas.openxmlformats.org/officeDocument/2006/relationships/hyperlink" Target="https://podminky.urs.cz/item/CS_URS_2024_02/713121111" TargetMode="External"/><Relationship Id="rId111" Type="http://schemas.openxmlformats.org/officeDocument/2006/relationships/hyperlink" Target="https://podminky.urs.cz/item/CS_URS_2024_02/998763301" TargetMode="External"/><Relationship Id="rId132" Type="http://schemas.openxmlformats.org/officeDocument/2006/relationships/hyperlink" Target="https://podminky.urs.cz/item/CS_URS_2024_02/766660451" TargetMode="External"/><Relationship Id="rId153" Type="http://schemas.openxmlformats.org/officeDocument/2006/relationships/hyperlink" Target="https://podminky.urs.cz/item/CS_URS_2023_02/78116102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2/94542R1110" TargetMode="External"/><Relationship Id="rId13" Type="http://schemas.openxmlformats.org/officeDocument/2006/relationships/hyperlink" Target="https://podminky.urs.cz/item/CS_URS_2024_02/783317105" TargetMode="External"/><Relationship Id="rId3" Type="http://schemas.openxmlformats.org/officeDocument/2006/relationships/hyperlink" Target="https://podminky.urs.cz/item/CS_URS_2024_02/764521404" TargetMode="External"/><Relationship Id="rId7" Type="http://schemas.openxmlformats.org/officeDocument/2006/relationships/hyperlink" Target="https://podminky.urs.cz/item/CS_URS_2024_02/765144007" TargetMode="External"/><Relationship Id="rId12" Type="http://schemas.openxmlformats.org/officeDocument/2006/relationships/hyperlink" Target="https://podminky.urs.cz/item/CS_URS_2024_02/783315103" TargetMode="External"/><Relationship Id="rId2" Type="http://schemas.openxmlformats.org/officeDocument/2006/relationships/hyperlink" Target="https://podminky.urs.cz/item/CS_URS_2024_02/764222404" TargetMode="External"/><Relationship Id="rId1" Type="http://schemas.openxmlformats.org/officeDocument/2006/relationships/hyperlink" Target="https://podminky.urs.cz/item/CS_URS_2024_02/953961115" TargetMode="External"/><Relationship Id="rId6" Type="http://schemas.openxmlformats.org/officeDocument/2006/relationships/hyperlink" Target="https://podminky.urs.cz/item/CS_URS_2024_02/998764101" TargetMode="External"/><Relationship Id="rId11" Type="http://schemas.openxmlformats.org/officeDocument/2006/relationships/hyperlink" Target="https://podminky.urs.cz/item/CS_URS_2024_02/783314201" TargetMode="External"/><Relationship Id="rId5" Type="http://schemas.openxmlformats.org/officeDocument/2006/relationships/hyperlink" Target="https://podminky.urs.cz/item/CS_URS_2024_02/764528422" TargetMode="External"/><Relationship Id="rId15" Type="http://schemas.openxmlformats.org/officeDocument/2006/relationships/drawing" Target="../drawings/drawing4.xml"/><Relationship Id="rId10" Type="http://schemas.openxmlformats.org/officeDocument/2006/relationships/hyperlink" Target="https://podminky.urs.cz/item/CS_URS_2024_02/783301313" TargetMode="External"/><Relationship Id="rId4" Type="http://schemas.openxmlformats.org/officeDocument/2006/relationships/hyperlink" Target="https://podminky.urs.cz/item/CS_URS_2024_02/764521444" TargetMode="External"/><Relationship Id="rId9" Type="http://schemas.openxmlformats.org/officeDocument/2006/relationships/hyperlink" Target="https://podminky.urs.cz/item/CS_URS_2024_02/998767201" TargetMode="External"/><Relationship Id="rId14" Type="http://schemas.openxmlformats.org/officeDocument/2006/relationships/hyperlink" Target="https://podminky.urs.cz/item/CS_URS_2024_02/01324400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4_02/129951123" TargetMode="External"/><Relationship Id="rId13" Type="http://schemas.openxmlformats.org/officeDocument/2006/relationships/hyperlink" Target="https://podminky.urs.cz/item/CS_URS_2024_02/162751117" TargetMode="External"/><Relationship Id="rId18" Type="http://schemas.openxmlformats.org/officeDocument/2006/relationships/hyperlink" Target="https://podminky.urs.cz/item/CS_URS_2024_02/274313811" TargetMode="External"/><Relationship Id="rId26" Type="http://schemas.openxmlformats.org/officeDocument/2006/relationships/hyperlink" Target="https://podminky.urs.cz/item/CS_URS_2024_02/622111111" TargetMode="External"/><Relationship Id="rId39" Type="http://schemas.openxmlformats.org/officeDocument/2006/relationships/hyperlink" Target="https://podminky.urs.cz/item/CS_URS_2024_02/767996702" TargetMode="External"/><Relationship Id="rId3" Type="http://schemas.openxmlformats.org/officeDocument/2006/relationships/hyperlink" Target="https://podminky.urs.cz/item/CS_URS_2024_02/113107112" TargetMode="External"/><Relationship Id="rId21" Type="http://schemas.openxmlformats.org/officeDocument/2006/relationships/hyperlink" Target="https://podminky.urs.cz/item/CS_URS_2024_02/279361321" TargetMode="External"/><Relationship Id="rId34" Type="http://schemas.openxmlformats.org/officeDocument/2006/relationships/hyperlink" Target="https://podminky.urs.cz/item/CS_URS_2024_02/997013509" TargetMode="External"/><Relationship Id="rId7" Type="http://schemas.openxmlformats.org/officeDocument/2006/relationships/hyperlink" Target="https://podminky.urs.cz/item/CS_URS_2024_02/129951121" TargetMode="External"/><Relationship Id="rId12" Type="http://schemas.openxmlformats.org/officeDocument/2006/relationships/hyperlink" Target="https://podminky.urs.cz/item/CS_URS_2024_02/162351103" TargetMode="External"/><Relationship Id="rId17" Type="http://schemas.openxmlformats.org/officeDocument/2006/relationships/hyperlink" Target="https://podminky.urs.cz/item/CS_URS_2024_02/274313511" TargetMode="External"/><Relationship Id="rId25" Type="http://schemas.openxmlformats.org/officeDocument/2006/relationships/hyperlink" Target="https://podminky.urs.cz/item/CS_URS_2024_02/596811120" TargetMode="External"/><Relationship Id="rId33" Type="http://schemas.openxmlformats.org/officeDocument/2006/relationships/hyperlink" Target="https://podminky.urs.cz/item/CS_URS_2024_02/997013501" TargetMode="External"/><Relationship Id="rId38" Type="http://schemas.openxmlformats.org/officeDocument/2006/relationships/hyperlink" Target="https://podminky.urs.cz/item/CS_URS_2024_02/998711101" TargetMode="External"/><Relationship Id="rId2" Type="http://schemas.openxmlformats.org/officeDocument/2006/relationships/hyperlink" Target="https://podminky.urs.cz/item/CS_URS_2024_02/113106190" TargetMode="External"/><Relationship Id="rId16" Type="http://schemas.openxmlformats.org/officeDocument/2006/relationships/hyperlink" Target="https://podminky.urs.cz/item/CS_URS_2024_02/175151201" TargetMode="External"/><Relationship Id="rId20" Type="http://schemas.openxmlformats.org/officeDocument/2006/relationships/hyperlink" Target="https://podminky.urs.cz/item/CS_URS_2024_02/311113155" TargetMode="External"/><Relationship Id="rId29" Type="http://schemas.openxmlformats.org/officeDocument/2006/relationships/hyperlink" Target="https://podminky.urs.cz/item/CS_URS_2024_02/622142001" TargetMode="External"/><Relationship Id="rId1" Type="http://schemas.openxmlformats.org/officeDocument/2006/relationships/hyperlink" Target="https://podminky.urs.cz/item/CS_URS_2024_02/113106161" TargetMode="External"/><Relationship Id="rId6" Type="http://schemas.openxmlformats.org/officeDocument/2006/relationships/hyperlink" Target="https://podminky.urs.cz/item/CS_URS_2024_02/122251102" TargetMode="External"/><Relationship Id="rId11" Type="http://schemas.openxmlformats.org/officeDocument/2006/relationships/hyperlink" Target="https://podminky.urs.cz/item/CS_URS_2024_02/167151101" TargetMode="External"/><Relationship Id="rId24" Type="http://schemas.openxmlformats.org/officeDocument/2006/relationships/hyperlink" Target="https://podminky.urs.cz/item/CS_URS_2024_02/451577777" TargetMode="External"/><Relationship Id="rId32" Type="http://schemas.openxmlformats.org/officeDocument/2006/relationships/hyperlink" Target="https://podminky.urs.cz/item/CS_URS_2024_02/919726121" TargetMode="External"/><Relationship Id="rId37" Type="http://schemas.openxmlformats.org/officeDocument/2006/relationships/hyperlink" Target="https://podminky.urs.cz/item/CS_URS_2024_02/711161273" TargetMode="External"/><Relationship Id="rId40" Type="http://schemas.openxmlformats.org/officeDocument/2006/relationships/drawing" Target="../drawings/drawing5.xml"/><Relationship Id="rId5" Type="http://schemas.openxmlformats.org/officeDocument/2006/relationships/hyperlink" Target="https://podminky.urs.cz/item/CS_URS_2024_02/122211101" TargetMode="External"/><Relationship Id="rId15" Type="http://schemas.openxmlformats.org/officeDocument/2006/relationships/hyperlink" Target="https://podminky.urs.cz/item/CS_URS_2024_02/171201221" TargetMode="External"/><Relationship Id="rId23" Type="http://schemas.openxmlformats.org/officeDocument/2006/relationships/hyperlink" Target="https://podminky.urs.cz/item/CS_URS_2024_02/564871011" TargetMode="External"/><Relationship Id="rId28" Type="http://schemas.openxmlformats.org/officeDocument/2006/relationships/hyperlink" Target="https://podminky.urs.cz/item/CS_URS_2024_02/622131121" TargetMode="External"/><Relationship Id="rId36" Type="http://schemas.openxmlformats.org/officeDocument/2006/relationships/hyperlink" Target="https://podminky.urs.cz/item/CS_URS_2024_02/998011001" TargetMode="External"/><Relationship Id="rId10" Type="http://schemas.openxmlformats.org/officeDocument/2006/relationships/hyperlink" Target="https://podminky.urs.cz/item/CS_URS_2024_02/132251102" TargetMode="External"/><Relationship Id="rId19" Type="http://schemas.openxmlformats.org/officeDocument/2006/relationships/hyperlink" Target="https://podminky.urs.cz/item/CS_URS_2024_02/311113154" TargetMode="External"/><Relationship Id="rId31" Type="http://schemas.openxmlformats.org/officeDocument/2006/relationships/hyperlink" Target="https://podminky.urs.cz/item/CS_URS_2024_02/916231213" TargetMode="External"/><Relationship Id="rId4" Type="http://schemas.openxmlformats.org/officeDocument/2006/relationships/hyperlink" Target="https://podminky.urs.cz/item/CS_URS_2024_02/113107164" TargetMode="External"/><Relationship Id="rId9" Type="http://schemas.openxmlformats.org/officeDocument/2006/relationships/hyperlink" Target="https://podminky.urs.cz/item/CS_URS_2024_02/132212131" TargetMode="External"/><Relationship Id="rId14" Type="http://schemas.openxmlformats.org/officeDocument/2006/relationships/hyperlink" Target="https://podminky.urs.cz/item/CS_URS_2024_02/162751119" TargetMode="External"/><Relationship Id="rId22" Type="http://schemas.openxmlformats.org/officeDocument/2006/relationships/hyperlink" Target="https://podminky.urs.cz/item/CS_URS_2024_02/564811012" TargetMode="External"/><Relationship Id="rId27" Type="http://schemas.openxmlformats.org/officeDocument/2006/relationships/hyperlink" Target="https://podminky.urs.cz/item/CS_URS_2024_02/622131101" TargetMode="External"/><Relationship Id="rId30" Type="http://schemas.openxmlformats.org/officeDocument/2006/relationships/hyperlink" Target="https://podminky.urs.cz/item/CS_URS_2024_02/622321131" TargetMode="External"/><Relationship Id="rId35" Type="http://schemas.openxmlformats.org/officeDocument/2006/relationships/hyperlink" Target="https://podminky.urs.cz/item/CS_URS_2024_02/997013609"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4_02/034503000" TargetMode="External"/><Relationship Id="rId3" Type="http://schemas.openxmlformats.org/officeDocument/2006/relationships/hyperlink" Target="https://podminky.urs.cz/item/CS_URS_2024_02/022002000" TargetMode="External"/><Relationship Id="rId7" Type="http://schemas.openxmlformats.org/officeDocument/2006/relationships/hyperlink" Target="https://podminky.urs.cz/item/CS_URS_2024_02/045303000" TargetMode="External"/><Relationship Id="rId2" Type="http://schemas.openxmlformats.org/officeDocument/2006/relationships/hyperlink" Target="https://podminky.urs.cz/item/CS_URS_2024_02/020001000" TargetMode="External"/><Relationship Id="rId1" Type="http://schemas.openxmlformats.org/officeDocument/2006/relationships/hyperlink" Target="https://podminky.urs.cz/item/CS_URS_2024_02/013254000" TargetMode="External"/><Relationship Id="rId6" Type="http://schemas.openxmlformats.org/officeDocument/2006/relationships/hyperlink" Target="https://podminky.urs.cz/item/CS_URS_2024_02/045203000" TargetMode="External"/><Relationship Id="rId5" Type="http://schemas.openxmlformats.org/officeDocument/2006/relationships/hyperlink" Target="https://podminky.urs.cz/item/CS_URS_2024_02/033002000" TargetMode="External"/><Relationship Id="rId10" Type="http://schemas.openxmlformats.org/officeDocument/2006/relationships/drawing" Target="../drawings/drawing6.xml"/><Relationship Id="rId4" Type="http://schemas.openxmlformats.org/officeDocument/2006/relationships/hyperlink" Target="https://podminky.urs.cz/item/CS_URS_2024_02/030001000" TargetMode="External"/><Relationship Id="rId9" Type="http://schemas.openxmlformats.org/officeDocument/2006/relationships/hyperlink" Target="https://podminky.urs.cz/item/CS_URS_2024_02/09150300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4_02/722131915" TargetMode="External"/><Relationship Id="rId13" Type="http://schemas.openxmlformats.org/officeDocument/2006/relationships/hyperlink" Target="https://podminky.urs.cz/item/CS_URS_2024_02/722239102" TargetMode="External"/><Relationship Id="rId18" Type="http://schemas.openxmlformats.org/officeDocument/2006/relationships/hyperlink" Target="https://podminky.urs.cz/item/CS_URS_2024_02/725539201" TargetMode="External"/><Relationship Id="rId26" Type="http://schemas.openxmlformats.org/officeDocument/2006/relationships/hyperlink" Target="https://podminky.urs.cz/item/CS_URS_2024_02/721211913" TargetMode="External"/><Relationship Id="rId3" Type="http://schemas.openxmlformats.org/officeDocument/2006/relationships/hyperlink" Target="https://podminky.urs.cz/item/CS_URS_2024_02/721194105" TargetMode="External"/><Relationship Id="rId21" Type="http://schemas.openxmlformats.org/officeDocument/2006/relationships/hyperlink" Target="https://podminky.urs.cz/item/CS_URS_2024_02/725819402" TargetMode="External"/><Relationship Id="rId34" Type="http://schemas.openxmlformats.org/officeDocument/2006/relationships/hyperlink" Target="https://podminky.urs.cz/item/CS_URS_2024_02/175111101" TargetMode="External"/><Relationship Id="rId7" Type="http://schemas.openxmlformats.org/officeDocument/2006/relationships/hyperlink" Target="https://podminky.urs.cz/item/CS_URS_2024_02/722290234" TargetMode="External"/><Relationship Id="rId12" Type="http://schemas.openxmlformats.org/officeDocument/2006/relationships/hyperlink" Target="https://podminky.urs.cz/item/CS_URS_2024_02/722229105" TargetMode="External"/><Relationship Id="rId17" Type="http://schemas.openxmlformats.org/officeDocument/2006/relationships/hyperlink" Target="https://podminky.urs.cz/item/CS_URS_2024_02/998722201" TargetMode="External"/><Relationship Id="rId25" Type="http://schemas.openxmlformats.org/officeDocument/2006/relationships/hyperlink" Target="https://podminky.urs.cz/item/CS_URS_2024_02/725819401" TargetMode="External"/><Relationship Id="rId33" Type="http://schemas.openxmlformats.org/officeDocument/2006/relationships/hyperlink" Target="https://podminky.urs.cz/item/CS_URS_2024_02/174111101" TargetMode="External"/><Relationship Id="rId38" Type="http://schemas.openxmlformats.org/officeDocument/2006/relationships/drawing" Target="../drawings/drawing7.xml"/><Relationship Id="rId2" Type="http://schemas.openxmlformats.org/officeDocument/2006/relationships/hyperlink" Target="https://podminky.urs.cz/item/CS_URS_2024_02/721194104" TargetMode="External"/><Relationship Id="rId16" Type="http://schemas.openxmlformats.org/officeDocument/2006/relationships/hyperlink" Target="https://podminky.urs.cz/item/CS_URS_2024_02/732199100" TargetMode="External"/><Relationship Id="rId20" Type="http://schemas.openxmlformats.org/officeDocument/2006/relationships/hyperlink" Target="https://podminky.urs.cz/item/CS_URS_2024_02/725819402" TargetMode="External"/><Relationship Id="rId29" Type="http://schemas.openxmlformats.org/officeDocument/2006/relationships/hyperlink" Target="https://podminky.urs.cz/item/CS_URS_2024_02/998713201" TargetMode="External"/><Relationship Id="rId1" Type="http://schemas.openxmlformats.org/officeDocument/2006/relationships/hyperlink" Target="https://podminky.urs.cz/item/CS_URS_2024_02/721290111" TargetMode="External"/><Relationship Id="rId6" Type="http://schemas.openxmlformats.org/officeDocument/2006/relationships/hyperlink" Target="https://podminky.urs.cz/item/CS_URS_2024_02/722290226" TargetMode="External"/><Relationship Id="rId11" Type="http://schemas.openxmlformats.org/officeDocument/2006/relationships/hyperlink" Target="https://podminky.urs.cz/item/CS_URS_2024_02/722229102" TargetMode="External"/><Relationship Id="rId24" Type="http://schemas.openxmlformats.org/officeDocument/2006/relationships/hyperlink" Target="https://podminky.urs.cz/item/CS_URS_2024_02/725819401" TargetMode="External"/><Relationship Id="rId32" Type="http://schemas.openxmlformats.org/officeDocument/2006/relationships/hyperlink" Target="https://podminky.urs.cz/item/CS_URS_2024_02/132251102" TargetMode="External"/><Relationship Id="rId37" Type="http://schemas.openxmlformats.org/officeDocument/2006/relationships/hyperlink" Target="https://podminky.urs.cz/item/CS_URS_2024_02/171201221" TargetMode="External"/><Relationship Id="rId5" Type="http://schemas.openxmlformats.org/officeDocument/2006/relationships/hyperlink" Target="https://podminky.urs.cz/item/CS_URS_2024_02/998721201" TargetMode="External"/><Relationship Id="rId15" Type="http://schemas.openxmlformats.org/officeDocument/2006/relationships/hyperlink" Target="https://podminky.urs.cz/item/CS_URS_2024_02/722239105" TargetMode="External"/><Relationship Id="rId23" Type="http://schemas.openxmlformats.org/officeDocument/2006/relationships/hyperlink" Target="https://podminky.urs.cz/item/CS_URS_2024_02/725819401" TargetMode="External"/><Relationship Id="rId28" Type="http://schemas.openxmlformats.org/officeDocument/2006/relationships/hyperlink" Target="https://podminky.urs.cz/item/CS_URS_2024_02/998767201" TargetMode="External"/><Relationship Id="rId36" Type="http://schemas.openxmlformats.org/officeDocument/2006/relationships/hyperlink" Target="https://podminky.urs.cz/item/CS_URS_2024_02/171251201" TargetMode="External"/><Relationship Id="rId10" Type="http://schemas.openxmlformats.org/officeDocument/2006/relationships/hyperlink" Target="https://podminky.urs.cz/item/CS_URS_2024_02/722229101" TargetMode="External"/><Relationship Id="rId19" Type="http://schemas.openxmlformats.org/officeDocument/2006/relationships/hyperlink" Target="https://podminky.urs.cz/item/CS_URS_2024_02/998724201" TargetMode="External"/><Relationship Id="rId31" Type="http://schemas.openxmlformats.org/officeDocument/2006/relationships/hyperlink" Target="https://podminky.urs.cz/item/CS_URS_2024_02/132212131" TargetMode="External"/><Relationship Id="rId4" Type="http://schemas.openxmlformats.org/officeDocument/2006/relationships/hyperlink" Target="https://podminky.urs.cz/item/CS_URS_2024_02/725869218" TargetMode="External"/><Relationship Id="rId9" Type="http://schemas.openxmlformats.org/officeDocument/2006/relationships/hyperlink" Target="https://podminky.urs.cz/item/CS_URS_2024_02/722190401" TargetMode="External"/><Relationship Id="rId14" Type="http://schemas.openxmlformats.org/officeDocument/2006/relationships/hyperlink" Target="https://podminky.urs.cz/item/CS_URS_2024_02/722239103" TargetMode="External"/><Relationship Id="rId22" Type="http://schemas.openxmlformats.org/officeDocument/2006/relationships/hyperlink" Target="https://podminky.urs.cz/item/CS_URS_2024_02/725819402" TargetMode="External"/><Relationship Id="rId27" Type="http://schemas.openxmlformats.org/officeDocument/2006/relationships/hyperlink" Target="https://podminky.urs.cz/item/CS_URS_2024_02/998725201" TargetMode="External"/><Relationship Id="rId30" Type="http://schemas.openxmlformats.org/officeDocument/2006/relationships/hyperlink" Target="https://podminky.urs.cz/item/CS_URS_2024_02/451573111" TargetMode="External"/><Relationship Id="rId35" Type="http://schemas.openxmlformats.org/officeDocument/2006/relationships/hyperlink" Target="https://podminky.urs.cz/item/CS_URS_2024_02/162751117"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podminky.urs.cz/item/CS_URS_2023_02/HZS1302"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4_02/734209124" TargetMode="External"/><Relationship Id="rId13" Type="http://schemas.openxmlformats.org/officeDocument/2006/relationships/hyperlink" Target="https://podminky.urs.cz/item/CS_URS_2024_02/998733201" TargetMode="External"/><Relationship Id="rId18" Type="http://schemas.openxmlformats.org/officeDocument/2006/relationships/hyperlink" Target="https://podminky.urs.cz/item/CS_URS_2024_02/734108215" TargetMode="External"/><Relationship Id="rId26" Type="http://schemas.openxmlformats.org/officeDocument/2006/relationships/hyperlink" Target="https://podminky.urs.cz/item/CS_URS_2024_02/998734201" TargetMode="External"/><Relationship Id="rId3" Type="http://schemas.openxmlformats.org/officeDocument/2006/relationships/hyperlink" Target="https://podminky.urs.cz/item/CS_URS_2024_02/732293810" TargetMode="External"/><Relationship Id="rId21" Type="http://schemas.openxmlformats.org/officeDocument/2006/relationships/hyperlink" Target="https://podminky.urs.cz/item/CS_URS_2024_02/734209116" TargetMode="External"/><Relationship Id="rId7" Type="http://schemas.openxmlformats.org/officeDocument/2006/relationships/hyperlink" Target="https://podminky.urs.cz/item/CS_URS_2024_02/733191823" TargetMode="External"/><Relationship Id="rId12" Type="http://schemas.openxmlformats.org/officeDocument/2006/relationships/hyperlink" Target="https://podminky.urs.cz/item/CS_URS_2024_02/733124121" TargetMode="External"/><Relationship Id="rId17" Type="http://schemas.openxmlformats.org/officeDocument/2006/relationships/hyperlink" Target="https://podminky.urs.cz/item/CS_URS_2024_02/734109115" TargetMode="External"/><Relationship Id="rId25" Type="http://schemas.openxmlformats.org/officeDocument/2006/relationships/hyperlink" Target="https://podminky.urs.cz/item/CS_URS_2024_02/734494111" TargetMode="External"/><Relationship Id="rId2" Type="http://schemas.openxmlformats.org/officeDocument/2006/relationships/hyperlink" Target="https://podminky.urs.cz/item/CS_URS_2024_02/732324814" TargetMode="External"/><Relationship Id="rId16" Type="http://schemas.openxmlformats.org/officeDocument/2006/relationships/hyperlink" Target="https://podminky.urs.cz/item/CS_URS_2024_02/735000912" TargetMode="External"/><Relationship Id="rId20" Type="http://schemas.openxmlformats.org/officeDocument/2006/relationships/hyperlink" Target="https://podminky.urs.cz/item/CS_URS_2024_02/734209115" TargetMode="External"/><Relationship Id="rId29" Type="http://schemas.openxmlformats.org/officeDocument/2006/relationships/hyperlink" Target="https://podminky.urs.cz/item/CS_URS_2024_02/998735201" TargetMode="External"/><Relationship Id="rId1" Type="http://schemas.openxmlformats.org/officeDocument/2006/relationships/hyperlink" Target="https://podminky.urs.cz/item/CS_URS_2024_02/732320814" TargetMode="External"/><Relationship Id="rId6" Type="http://schemas.openxmlformats.org/officeDocument/2006/relationships/hyperlink" Target="https://podminky.urs.cz/item/CS_URS_2024_02/733120826" TargetMode="External"/><Relationship Id="rId11" Type="http://schemas.openxmlformats.org/officeDocument/2006/relationships/hyperlink" Target="https://podminky.urs.cz/item/CS_URS_2024_02/733194922" TargetMode="External"/><Relationship Id="rId24" Type="http://schemas.openxmlformats.org/officeDocument/2006/relationships/hyperlink" Target="https://podminky.urs.cz/item/CS_URS_2024_02/734494213" TargetMode="External"/><Relationship Id="rId32" Type="http://schemas.openxmlformats.org/officeDocument/2006/relationships/drawing" Target="../drawings/drawing9.xml"/><Relationship Id="rId5" Type="http://schemas.openxmlformats.org/officeDocument/2006/relationships/hyperlink" Target="https://podminky.urs.cz/item/CS_URS_2024_02/732110813" TargetMode="External"/><Relationship Id="rId15" Type="http://schemas.openxmlformats.org/officeDocument/2006/relationships/hyperlink" Target="https://podminky.urs.cz/item/CS_URS_2024_02/734291951" TargetMode="External"/><Relationship Id="rId23" Type="http://schemas.openxmlformats.org/officeDocument/2006/relationships/hyperlink" Target="https://podminky.urs.cz/item/CS_URS_2024_02/734209103" TargetMode="External"/><Relationship Id="rId28" Type="http://schemas.openxmlformats.org/officeDocument/2006/relationships/hyperlink" Target="https://podminky.urs.cz/item/CS_URS_2024_02/735131317" TargetMode="External"/><Relationship Id="rId10" Type="http://schemas.openxmlformats.org/officeDocument/2006/relationships/hyperlink" Target="https://podminky.urs.cz/item/CS_URS_2024_02/733190225" TargetMode="External"/><Relationship Id="rId19" Type="http://schemas.openxmlformats.org/officeDocument/2006/relationships/hyperlink" Target="https://podminky.urs.cz/item/CS_URS_2024_02/734209112" TargetMode="External"/><Relationship Id="rId31" Type="http://schemas.openxmlformats.org/officeDocument/2006/relationships/hyperlink" Target="https://podminky.urs.cz/item/CS_URS_2024_02/998713201" TargetMode="External"/><Relationship Id="rId4" Type="http://schemas.openxmlformats.org/officeDocument/2006/relationships/hyperlink" Target="https://podminky.urs.cz/item/CS_URS_2024_02/732110812" TargetMode="External"/><Relationship Id="rId9" Type="http://schemas.openxmlformats.org/officeDocument/2006/relationships/hyperlink" Target="https://podminky.urs.cz/item/CS_URS_2024_02/733121222" TargetMode="External"/><Relationship Id="rId14" Type="http://schemas.openxmlformats.org/officeDocument/2006/relationships/hyperlink" Target="https://podminky.urs.cz/item/CS_URS_2024_02/734209113" TargetMode="External"/><Relationship Id="rId22" Type="http://schemas.openxmlformats.org/officeDocument/2006/relationships/hyperlink" Target="https://podminky.urs.cz/item/CS_URS_2024_02/734209102" TargetMode="External"/><Relationship Id="rId27" Type="http://schemas.openxmlformats.org/officeDocument/2006/relationships/hyperlink" Target="https://podminky.urs.cz/item/CS_URS_2024_02/735131316" TargetMode="External"/><Relationship Id="rId30" Type="http://schemas.openxmlformats.org/officeDocument/2006/relationships/hyperlink" Target="https://podminky.urs.cz/item/CS_URS_2024_02/99876720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4_02/210100156" TargetMode="External"/><Relationship Id="rId13" Type="http://schemas.openxmlformats.org/officeDocument/2006/relationships/hyperlink" Target="https://podminky.urs.cz/item/CS_URS_2024_02/741210104" TargetMode="External"/><Relationship Id="rId18" Type="http://schemas.openxmlformats.org/officeDocument/2006/relationships/hyperlink" Target="https://podminky.urs.cz/item/CS_URS_2024_02/741311004" TargetMode="External"/><Relationship Id="rId26" Type="http://schemas.openxmlformats.org/officeDocument/2006/relationships/hyperlink" Target="https://podminky.urs.cz/item/CS_URS_2024_02/210280712" TargetMode="External"/><Relationship Id="rId39" Type="http://schemas.openxmlformats.org/officeDocument/2006/relationships/hyperlink" Target="https://podminky.urs.cz/item/CS_URS_2024_02/091002000" TargetMode="External"/><Relationship Id="rId3" Type="http://schemas.openxmlformats.org/officeDocument/2006/relationships/hyperlink" Target="https://podminky.urs.cz/item/CS_URS_2024_02/741110502" TargetMode="External"/><Relationship Id="rId21" Type="http://schemas.openxmlformats.org/officeDocument/2006/relationships/hyperlink" Target="https://podminky.urs.cz/item/CS_URS_2024_02/210220372" TargetMode="External"/><Relationship Id="rId34" Type="http://schemas.openxmlformats.org/officeDocument/2006/relationships/hyperlink" Target="https://podminky.urs.cz/item/CS_URS_2024_02/HZS2231" TargetMode="External"/><Relationship Id="rId7" Type="http://schemas.openxmlformats.org/officeDocument/2006/relationships/hyperlink" Target="https://podminky.urs.cz/item/CS_URS_2024_02/210100153" TargetMode="External"/><Relationship Id="rId12" Type="http://schemas.openxmlformats.org/officeDocument/2006/relationships/hyperlink" Target="https://podminky.urs.cz/item/CS_URS_2024_02/741122134" TargetMode="External"/><Relationship Id="rId17" Type="http://schemas.openxmlformats.org/officeDocument/2006/relationships/hyperlink" Target="https://podminky.urs.cz/item/CS_URS_2024_02/741310021" TargetMode="External"/><Relationship Id="rId25" Type="http://schemas.openxmlformats.org/officeDocument/2006/relationships/hyperlink" Target="https://podminky.urs.cz/item/CS_URS_2024_02/210220302" TargetMode="External"/><Relationship Id="rId33" Type="http://schemas.openxmlformats.org/officeDocument/2006/relationships/hyperlink" Target="https://podminky.urs.cz/item/CS_URS_2024_02/HZS2221" TargetMode="External"/><Relationship Id="rId38" Type="http://schemas.openxmlformats.org/officeDocument/2006/relationships/hyperlink" Target="https://podminky.urs.cz/item/CS_URS_2024_02/081002000" TargetMode="External"/><Relationship Id="rId2" Type="http://schemas.openxmlformats.org/officeDocument/2006/relationships/hyperlink" Target="https://podminky.urs.cz/item/CS_URS_2024_02/741110501" TargetMode="External"/><Relationship Id="rId16" Type="http://schemas.openxmlformats.org/officeDocument/2006/relationships/hyperlink" Target="https://podminky.urs.cz/item/CS_URS_2024_02/741310001" TargetMode="External"/><Relationship Id="rId20" Type="http://schemas.openxmlformats.org/officeDocument/2006/relationships/hyperlink" Target="https://podminky.urs.cz/item/CS_URS_2024_02/210220361" TargetMode="External"/><Relationship Id="rId29" Type="http://schemas.openxmlformats.org/officeDocument/2006/relationships/hyperlink" Target="https://podminky.urs.cz/item/CS_URS_2024_02/460941215" TargetMode="External"/><Relationship Id="rId1" Type="http://schemas.openxmlformats.org/officeDocument/2006/relationships/hyperlink" Target="https://podminky.urs.cz/item/CS_URS_2024_02/997013861" TargetMode="External"/><Relationship Id="rId6" Type="http://schemas.openxmlformats.org/officeDocument/2006/relationships/hyperlink" Target="https://podminky.urs.cz/item/CS_URS_2024_02/741112101" TargetMode="External"/><Relationship Id="rId11" Type="http://schemas.openxmlformats.org/officeDocument/2006/relationships/hyperlink" Target="https://podminky.urs.cz/item/CS_URS_2024_02/741122031" TargetMode="External"/><Relationship Id="rId24" Type="http://schemas.openxmlformats.org/officeDocument/2006/relationships/hyperlink" Target="https://podminky.urs.cz/item/CS_URS_2024_02/210220201" TargetMode="External"/><Relationship Id="rId32" Type="http://schemas.openxmlformats.org/officeDocument/2006/relationships/hyperlink" Target="https://podminky.urs.cz/item/CS_URS_2024_02/HZS2222" TargetMode="External"/><Relationship Id="rId37" Type="http://schemas.openxmlformats.org/officeDocument/2006/relationships/hyperlink" Target="https://podminky.urs.cz/item/CS_URS_2024_02/065002000" TargetMode="External"/><Relationship Id="rId40" Type="http://schemas.openxmlformats.org/officeDocument/2006/relationships/drawing" Target="../drawings/drawing10.xml"/><Relationship Id="rId5" Type="http://schemas.openxmlformats.org/officeDocument/2006/relationships/hyperlink" Target="https://podminky.urs.cz/item/CS_URS_2024_02/741112001" TargetMode="External"/><Relationship Id="rId15" Type="http://schemas.openxmlformats.org/officeDocument/2006/relationships/hyperlink" Target="https://podminky.urs.cz/item/CS_URS_2024_02/741372112" TargetMode="External"/><Relationship Id="rId23" Type="http://schemas.openxmlformats.org/officeDocument/2006/relationships/hyperlink" Target="https://podminky.urs.cz/item/CS_URS_2024_02/210220101" TargetMode="External"/><Relationship Id="rId28" Type="http://schemas.openxmlformats.org/officeDocument/2006/relationships/hyperlink" Target="https://podminky.urs.cz/item/CS_URS_2024_02/210280010" TargetMode="External"/><Relationship Id="rId36" Type="http://schemas.openxmlformats.org/officeDocument/2006/relationships/hyperlink" Target="https://podminky.urs.cz/item/CS_URS_2024_02/045002000" TargetMode="External"/><Relationship Id="rId10" Type="http://schemas.openxmlformats.org/officeDocument/2006/relationships/hyperlink" Target="https://podminky.urs.cz/item/CS_URS_2024_02/210800411" TargetMode="External"/><Relationship Id="rId19" Type="http://schemas.openxmlformats.org/officeDocument/2006/relationships/hyperlink" Target="https://podminky.urs.cz/item/CS_URS_2024_02/210220001" TargetMode="External"/><Relationship Id="rId31" Type="http://schemas.openxmlformats.org/officeDocument/2006/relationships/hyperlink" Target="https://podminky.urs.cz/item/CS_URS_2024_02/HZS1301" TargetMode="External"/><Relationship Id="rId4" Type="http://schemas.openxmlformats.org/officeDocument/2006/relationships/hyperlink" Target="https://podminky.urs.cz/item/CS_URS_2024_02/741910415" TargetMode="External"/><Relationship Id="rId9" Type="http://schemas.openxmlformats.org/officeDocument/2006/relationships/hyperlink" Target="https://podminky.urs.cz/item/CS_URS_2024_02/210100258" TargetMode="External"/><Relationship Id="rId14" Type="http://schemas.openxmlformats.org/officeDocument/2006/relationships/hyperlink" Target="https://podminky.urs.cz/item/CS_URS_2024_02/741210102" TargetMode="External"/><Relationship Id="rId22" Type="http://schemas.openxmlformats.org/officeDocument/2006/relationships/hyperlink" Target="https://podminky.urs.cz/item/CS_URS_2024_02/210220401" TargetMode="External"/><Relationship Id="rId27" Type="http://schemas.openxmlformats.org/officeDocument/2006/relationships/hyperlink" Target="https://podminky.urs.cz/item/CS_URS_2024_02/210280003" TargetMode="External"/><Relationship Id="rId30" Type="http://schemas.openxmlformats.org/officeDocument/2006/relationships/hyperlink" Target="https://podminky.urs.cz/item/CS_URS_2024_02/460941212" TargetMode="External"/><Relationship Id="rId35" Type="http://schemas.openxmlformats.org/officeDocument/2006/relationships/hyperlink" Target="https://podminky.urs.cz/item/CS_URS_2024_02/013254000"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9"/>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20" t="s">
        <v>0</v>
      </c>
      <c r="AZ1" s="20" t="s">
        <v>1</v>
      </c>
      <c r="BA1" s="20" t="s">
        <v>2</v>
      </c>
      <c r="BB1" s="20" t="s">
        <v>3</v>
      </c>
      <c r="BT1" s="20" t="s">
        <v>4</v>
      </c>
      <c r="BU1" s="20" t="s">
        <v>4</v>
      </c>
      <c r="BV1" s="20" t="s">
        <v>5</v>
      </c>
    </row>
    <row r="2" spans="1:74" s="1" customFormat="1" ht="36.950000000000003" customHeight="1">
      <c r="AR2" s="391"/>
      <c r="AS2" s="391"/>
      <c r="AT2" s="391"/>
      <c r="AU2" s="391"/>
      <c r="AV2" s="391"/>
      <c r="AW2" s="391"/>
      <c r="AX2" s="391"/>
      <c r="AY2" s="391"/>
      <c r="AZ2" s="391"/>
      <c r="BA2" s="391"/>
      <c r="BB2" s="391"/>
      <c r="BC2" s="391"/>
      <c r="BD2" s="391"/>
      <c r="BE2" s="391"/>
      <c r="BS2" s="21" t="s">
        <v>6</v>
      </c>
      <c r="BT2" s="21" t="s">
        <v>7</v>
      </c>
    </row>
    <row r="3" spans="1:74" s="1" customFormat="1" ht="6.95"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pans="1:74" s="1" customFormat="1" ht="24.95"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pans="1:74" s="1" customFormat="1" ht="12" customHeight="1">
      <c r="B5" s="25"/>
      <c r="C5" s="26"/>
      <c r="D5" s="30" t="s">
        <v>13</v>
      </c>
      <c r="E5" s="26"/>
      <c r="F5" s="26"/>
      <c r="G5" s="26"/>
      <c r="H5" s="26"/>
      <c r="I5" s="26"/>
      <c r="J5" s="26"/>
      <c r="K5" s="375" t="s">
        <v>14</v>
      </c>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26"/>
      <c r="AQ5" s="26"/>
      <c r="AR5" s="24"/>
      <c r="BE5" s="372" t="s">
        <v>15</v>
      </c>
      <c r="BS5" s="21" t="s">
        <v>6</v>
      </c>
    </row>
    <row r="6" spans="1:74" s="1" customFormat="1" ht="36.950000000000003" customHeight="1">
      <c r="B6" s="25"/>
      <c r="C6" s="26"/>
      <c r="D6" s="32" t="s">
        <v>16</v>
      </c>
      <c r="E6" s="26"/>
      <c r="F6" s="26"/>
      <c r="G6" s="26"/>
      <c r="H6" s="26"/>
      <c r="I6" s="26"/>
      <c r="J6" s="26"/>
      <c r="K6" s="377" t="s">
        <v>17</v>
      </c>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26"/>
      <c r="AQ6" s="26"/>
      <c r="AR6" s="24"/>
      <c r="BE6" s="373"/>
      <c r="BS6" s="21" t="s">
        <v>6</v>
      </c>
    </row>
    <row r="7" spans="1:74" s="1" customFormat="1" ht="12" customHeight="1">
      <c r="B7" s="25"/>
      <c r="C7" s="26"/>
      <c r="D7" s="33" t="s">
        <v>18</v>
      </c>
      <c r="E7" s="26"/>
      <c r="F7" s="26"/>
      <c r="G7" s="26"/>
      <c r="H7" s="26"/>
      <c r="I7" s="26"/>
      <c r="J7" s="26"/>
      <c r="K7" s="31" t="s">
        <v>19</v>
      </c>
      <c r="L7" s="26"/>
      <c r="M7" s="26"/>
      <c r="N7" s="26"/>
      <c r="O7" s="26"/>
      <c r="P7" s="26"/>
      <c r="Q7" s="26"/>
      <c r="R7" s="26"/>
      <c r="S7" s="26"/>
      <c r="T7" s="26"/>
      <c r="U7" s="26"/>
      <c r="V7" s="26"/>
      <c r="W7" s="26"/>
      <c r="X7" s="26"/>
      <c r="Y7" s="26"/>
      <c r="Z7" s="26"/>
      <c r="AA7" s="26"/>
      <c r="AB7" s="26"/>
      <c r="AC7" s="26"/>
      <c r="AD7" s="26"/>
      <c r="AE7" s="26"/>
      <c r="AF7" s="26"/>
      <c r="AG7" s="26"/>
      <c r="AH7" s="26"/>
      <c r="AI7" s="26"/>
      <c r="AJ7" s="26"/>
      <c r="AK7" s="33" t="s">
        <v>20</v>
      </c>
      <c r="AL7" s="26"/>
      <c r="AM7" s="26"/>
      <c r="AN7" s="31" t="s">
        <v>19</v>
      </c>
      <c r="AO7" s="26"/>
      <c r="AP7" s="26"/>
      <c r="AQ7" s="26"/>
      <c r="AR7" s="24"/>
      <c r="BE7" s="373"/>
      <c r="BS7" s="21" t="s">
        <v>6</v>
      </c>
    </row>
    <row r="8" spans="1:74" s="1" customFormat="1" ht="12" customHeight="1">
      <c r="B8" s="25"/>
      <c r="C8" s="26"/>
      <c r="D8" s="33" t="s">
        <v>21</v>
      </c>
      <c r="E8" s="26"/>
      <c r="F8" s="26"/>
      <c r="G8" s="26"/>
      <c r="H8" s="26"/>
      <c r="I8" s="26"/>
      <c r="J8" s="26"/>
      <c r="K8" s="31" t="s">
        <v>22</v>
      </c>
      <c r="L8" s="26"/>
      <c r="M8" s="26"/>
      <c r="N8" s="26"/>
      <c r="O8" s="26"/>
      <c r="P8" s="26"/>
      <c r="Q8" s="26"/>
      <c r="R8" s="26"/>
      <c r="S8" s="26"/>
      <c r="T8" s="26"/>
      <c r="U8" s="26"/>
      <c r="V8" s="26"/>
      <c r="W8" s="26"/>
      <c r="X8" s="26"/>
      <c r="Y8" s="26"/>
      <c r="Z8" s="26"/>
      <c r="AA8" s="26"/>
      <c r="AB8" s="26"/>
      <c r="AC8" s="26"/>
      <c r="AD8" s="26"/>
      <c r="AE8" s="26"/>
      <c r="AF8" s="26"/>
      <c r="AG8" s="26"/>
      <c r="AH8" s="26"/>
      <c r="AI8" s="26"/>
      <c r="AJ8" s="26"/>
      <c r="AK8" s="33" t="s">
        <v>23</v>
      </c>
      <c r="AL8" s="26"/>
      <c r="AM8" s="26"/>
      <c r="AN8" s="34" t="s">
        <v>24</v>
      </c>
      <c r="AO8" s="26"/>
      <c r="AP8" s="26"/>
      <c r="AQ8" s="26"/>
      <c r="AR8" s="24"/>
      <c r="BE8" s="373"/>
      <c r="BS8" s="21" t="s">
        <v>6</v>
      </c>
    </row>
    <row r="9" spans="1:74" s="1" customFormat="1" ht="14.45"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73"/>
      <c r="BS9" s="21" t="s">
        <v>6</v>
      </c>
    </row>
    <row r="10" spans="1:74" s="1" customFormat="1" ht="12" customHeight="1">
      <c r="B10" s="25"/>
      <c r="C10" s="26"/>
      <c r="D10" s="33" t="s">
        <v>25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3" t="s">
        <v>26</v>
      </c>
      <c r="AL10" s="26"/>
      <c r="AM10" s="26"/>
      <c r="AN10" s="31" t="s">
        <v>19</v>
      </c>
      <c r="AO10" s="26"/>
      <c r="AP10" s="26"/>
      <c r="AQ10" s="26"/>
      <c r="AR10" s="24"/>
      <c r="BE10" s="373"/>
      <c r="BS10" s="21" t="s">
        <v>6</v>
      </c>
    </row>
    <row r="11" spans="1:74" s="1" customFormat="1" ht="18.399999999999999" customHeight="1">
      <c r="B11" s="25"/>
      <c r="C11" s="26"/>
      <c r="D11" s="26"/>
      <c r="E11" s="31" t="s">
        <v>27</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3" t="s">
        <v>28</v>
      </c>
      <c r="AL11" s="26"/>
      <c r="AM11" s="26"/>
      <c r="AN11" s="31" t="s">
        <v>19</v>
      </c>
      <c r="AO11" s="26"/>
      <c r="AP11" s="26"/>
      <c r="AQ11" s="26"/>
      <c r="AR11" s="24"/>
      <c r="BE11" s="373"/>
      <c r="BS11" s="21" t="s">
        <v>6</v>
      </c>
    </row>
    <row r="12" spans="1:74" s="1" customFormat="1" ht="6.95"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73"/>
      <c r="BS12" s="21" t="s">
        <v>6</v>
      </c>
    </row>
    <row r="13" spans="1:74" s="1" customFormat="1" ht="12" customHeight="1">
      <c r="B13" s="25"/>
      <c r="C13" s="26"/>
      <c r="D13" s="33" t="s">
        <v>29</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3" t="s">
        <v>26</v>
      </c>
      <c r="AL13" s="26"/>
      <c r="AM13" s="26"/>
      <c r="AN13" s="35" t="s">
        <v>30</v>
      </c>
      <c r="AO13" s="26"/>
      <c r="AP13" s="26"/>
      <c r="AQ13" s="26"/>
      <c r="AR13" s="24"/>
      <c r="BE13" s="373"/>
      <c r="BS13" s="21" t="s">
        <v>6</v>
      </c>
    </row>
    <row r="14" spans="1:74" ht="12.75">
      <c r="B14" s="25"/>
      <c r="C14" s="26"/>
      <c r="D14" s="26"/>
      <c r="E14" s="378" t="s">
        <v>30</v>
      </c>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3" t="s">
        <v>28</v>
      </c>
      <c r="AL14" s="26"/>
      <c r="AM14" s="26"/>
      <c r="AN14" s="35" t="s">
        <v>30</v>
      </c>
      <c r="AO14" s="26"/>
      <c r="AP14" s="26"/>
      <c r="AQ14" s="26"/>
      <c r="AR14" s="24"/>
      <c r="BE14" s="373"/>
      <c r="BS14" s="21" t="s">
        <v>6</v>
      </c>
    </row>
    <row r="15" spans="1:74" s="1" customFormat="1" ht="6.95"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73"/>
      <c r="BS15" s="21" t="s">
        <v>4</v>
      </c>
    </row>
    <row r="16" spans="1:74" s="1" customFormat="1" ht="12" customHeight="1">
      <c r="B16" s="25"/>
      <c r="C16" s="26"/>
      <c r="D16" s="33" t="s">
        <v>31</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3" t="s">
        <v>26</v>
      </c>
      <c r="AL16" s="26"/>
      <c r="AM16" s="26"/>
      <c r="AN16" s="31" t="s">
        <v>19</v>
      </c>
      <c r="AO16" s="26"/>
      <c r="AP16" s="26"/>
      <c r="AQ16" s="26"/>
      <c r="AR16" s="24"/>
      <c r="BE16" s="373"/>
      <c r="BS16" s="21" t="s">
        <v>4</v>
      </c>
    </row>
    <row r="17" spans="1:71" s="1" customFormat="1" ht="18.399999999999999" customHeight="1">
      <c r="B17" s="25"/>
      <c r="C17" s="26"/>
      <c r="D17" s="26"/>
      <c r="E17" s="31" t="s">
        <v>32</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3" t="s">
        <v>28</v>
      </c>
      <c r="AL17" s="26"/>
      <c r="AM17" s="26"/>
      <c r="AN17" s="31" t="s">
        <v>19</v>
      </c>
      <c r="AO17" s="26"/>
      <c r="AP17" s="26"/>
      <c r="AQ17" s="26"/>
      <c r="AR17" s="24"/>
      <c r="BE17" s="373"/>
      <c r="BS17" s="21" t="s">
        <v>33</v>
      </c>
    </row>
    <row r="18" spans="1:71" s="1" customFormat="1" ht="6.95"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73"/>
      <c r="BS18" s="21" t="s">
        <v>6</v>
      </c>
    </row>
    <row r="19" spans="1:71" s="1" customFormat="1" ht="12" customHeight="1">
      <c r="B19" s="25"/>
      <c r="C19" s="26"/>
      <c r="D19" s="33" t="s">
        <v>34</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3" t="s">
        <v>26</v>
      </c>
      <c r="AL19" s="26"/>
      <c r="AM19" s="26"/>
      <c r="AN19" s="31" t="s">
        <v>19</v>
      </c>
      <c r="AO19" s="26"/>
      <c r="AP19" s="26"/>
      <c r="AQ19" s="26"/>
      <c r="AR19" s="24"/>
      <c r="BE19" s="373"/>
      <c r="BS19" s="21" t="s">
        <v>6</v>
      </c>
    </row>
    <row r="20" spans="1:71" s="1" customFormat="1" ht="18.399999999999999" customHeight="1">
      <c r="B20" s="25"/>
      <c r="C20" s="26"/>
      <c r="D20" s="26"/>
      <c r="E20" s="31" t="s">
        <v>35</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3" t="s">
        <v>28</v>
      </c>
      <c r="AL20" s="26"/>
      <c r="AM20" s="26"/>
      <c r="AN20" s="31" t="s">
        <v>19</v>
      </c>
      <c r="AO20" s="26"/>
      <c r="AP20" s="26"/>
      <c r="AQ20" s="26"/>
      <c r="AR20" s="24"/>
      <c r="BE20" s="373"/>
      <c r="BS20" s="21" t="s">
        <v>33</v>
      </c>
    </row>
    <row r="21" spans="1:71" s="1" customFormat="1" ht="6.95"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73"/>
    </row>
    <row r="22" spans="1:71" s="1" customFormat="1" ht="12" customHeight="1">
      <c r="B22" s="25"/>
      <c r="C22" s="26"/>
      <c r="D22" s="33" t="s">
        <v>36</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73"/>
    </row>
    <row r="23" spans="1:71" s="1" customFormat="1" ht="47.25" customHeight="1">
      <c r="B23" s="25"/>
      <c r="C23" s="26"/>
      <c r="D23" s="26"/>
      <c r="E23" s="380" t="s">
        <v>37</v>
      </c>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26"/>
      <c r="AP23" s="26"/>
      <c r="AQ23" s="26"/>
      <c r="AR23" s="24"/>
      <c r="BE23" s="373"/>
    </row>
    <row r="24" spans="1:71" s="1" customFormat="1" ht="6.95"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73"/>
    </row>
    <row r="25" spans="1:71" s="1" customFormat="1" ht="6.95" customHeight="1">
      <c r="B25" s="25"/>
      <c r="C25" s="26"/>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6"/>
      <c r="AQ25" s="26"/>
      <c r="AR25" s="24"/>
      <c r="BE25" s="373"/>
    </row>
    <row r="26" spans="1:71" s="2" customFormat="1" ht="25.9"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381">
        <f>ROUND(AG54,2)</f>
        <v>0</v>
      </c>
      <c r="AL26" s="382"/>
      <c r="AM26" s="382"/>
      <c r="AN26" s="382"/>
      <c r="AO26" s="382"/>
      <c r="AP26" s="40"/>
      <c r="AQ26" s="40"/>
      <c r="AR26" s="43"/>
      <c r="BE26" s="373"/>
    </row>
    <row r="27" spans="1:71" s="2" customFormat="1" ht="6.95"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3"/>
      <c r="BE27" s="373"/>
    </row>
    <row r="28" spans="1:71" s="2" customFormat="1" ht="12.75">
      <c r="A28" s="38"/>
      <c r="B28" s="39"/>
      <c r="C28" s="40"/>
      <c r="D28" s="40"/>
      <c r="E28" s="40"/>
      <c r="F28" s="40"/>
      <c r="G28" s="40"/>
      <c r="H28" s="40"/>
      <c r="I28" s="40"/>
      <c r="J28" s="40"/>
      <c r="K28" s="40"/>
      <c r="L28" s="383" t="s">
        <v>39</v>
      </c>
      <c r="M28" s="383"/>
      <c r="N28" s="383"/>
      <c r="O28" s="383"/>
      <c r="P28" s="383"/>
      <c r="Q28" s="40"/>
      <c r="R28" s="40"/>
      <c r="S28" s="40"/>
      <c r="T28" s="40"/>
      <c r="U28" s="40"/>
      <c r="V28" s="40"/>
      <c r="W28" s="383" t="s">
        <v>40</v>
      </c>
      <c r="X28" s="383"/>
      <c r="Y28" s="383"/>
      <c r="Z28" s="383"/>
      <c r="AA28" s="383"/>
      <c r="AB28" s="383"/>
      <c r="AC28" s="383"/>
      <c r="AD28" s="383"/>
      <c r="AE28" s="383"/>
      <c r="AF28" s="40"/>
      <c r="AG28" s="40"/>
      <c r="AH28" s="40"/>
      <c r="AI28" s="40"/>
      <c r="AJ28" s="40"/>
      <c r="AK28" s="383" t="s">
        <v>41</v>
      </c>
      <c r="AL28" s="383"/>
      <c r="AM28" s="383"/>
      <c r="AN28" s="383"/>
      <c r="AO28" s="383"/>
      <c r="AP28" s="40"/>
      <c r="AQ28" s="40"/>
      <c r="AR28" s="43"/>
      <c r="BE28" s="373"/>
    </row>
    <row r="29" spans="1:71" s="3" customFormat="1" ht="14.45" customHeight="1">
      <c r="B29" s="44"/>
      <c r="C29" s="45"/>
      <c r="D29" s="33" t="s">
        <v>42</v>
      </c>
      <c r="E29" s="45"/>
      <c r="F29" s="33" t="s">
        <v>43</v>
      </c>
      <c r="G29" s="45"/>
      <c r="H29" s="45"/>
      <c r="I29" s="45"/>
      <c r="J29" s="45"/>
      <c r="K29" s="45"/>
      <c r="L29" s="386">
        <v>0.21</v>
      </c>
      <c r="M29" s="385"/>
      <c r="N29" s="385"/>
      <c r="O29" s="385"/>
      <c r="P29" s="385"/>
      <c r="Q29" s="45"/>
      <c r="R29" s="45"/>
      <c r="S29" s="45"/>
      <c r="T29" s="45"/>
      <c r="U29" s="45"/>
      <c r="V29" s="45"/>
      <c r="W29" s="384">
        <f>ROUND(AZ54, 2)</f>
        <v>0</v>
      </c>
      <c r="X29" s="385"/>
      <c r="Y29" s="385"/>
      <c r="Z29" s="385"/>
      <c r="AA29" s="385"/>
      <c r="AB29" s="385"/>
      <c r="AC29" s="385"/>
      <c r="AD29" s="385"/>
      <c r="AE29" s="385"/>
      <c r="AF29" s="45"/>
      <c r="AG29" s="45"/>
      <c r="AH29" s="45"/>
      <c r="AI29" s="45"/>
      <c r="AJ29" s="45"/>
      <c r="AK29" s="384">
        <f>ROUND(AV54, 2)</f>
        <v>0</v>
      </c>
      <c r="AL29" s="385"/>
      <c r="AM29" s="385"/>
      <c r="AN29" s="385"/>
      <c r="AO29" s="385"/>
      <c r="AP29" s="45"/>
      <c r="AQ29" s="45"/>
      <c r="AR29" s="46"/>
      <c r="BE29" s="374"/>
    </row>
    <row r="30" spans="1:71" s="3" customFormat="1" ht="14.45" customHeight="1">
      <c r="B30" s="44"/>
      <c r="C30" s="45"/>
      <c r="D30" s="45"/>
      <c r="E30" s="45"/>
      <c r="F30" s="33" t="s">
        <v>44</v>
      </c>
      <c r="G30" s="45"/>
      <c r="H30" s="45"/>
      <c r="I30" s="45"/>
      <c r="J30" s="45"/>
      <c r="K30" s="45"/>
      <c r="L30" s="386">
        <v>0.15</v>
      </c>
      <c r="M30" s="385"/>
      <c r="N30" s="385"/>
      <c r="O30" s="385"/>
      <c r="P30" s="385"/>
      <c r="Q30" s="45"/>
      <c r="R30" s="45"/>
      <c r="S30" s="45"/>
      <c r="T30" s="45"/>
      <c r="U30" s="45"/>
      <c r="V30" s="45"/>
      <c r="W30" s="384">
        <f>ROUND(BA54, 2)</f>
        <v>0</v>
      </c>
      <c r="X30" s="385"/>
      <c r="Y30" s="385"/>
      <c r="Z30" s="385"/>
      <c r="AA30" s="385"/>
      <c r="AB30" s="385"/>
      <c r="AC30" s="385"/>
      <c r="AD30" s="385"/>
      <c r="AE30" s="385"/>
      <c r="AF30" s="45"/>
      <c r="AG30" s="45"/>
      <c r="AH30" s="45"/>
      <c r="AI30" s="45"/>
      <c r="AJ30" s="45"/>
      <c r="AK30" s="384">
        <f>ROUND(AW54, 2)</f>
        <v>0</v>
      </c>
      <c r="AL30" s="385"/>
      <c r="AM30" s="385"/>
      <c r="AN30" s="385"/>
      <c r="AO30" s="385"/>
      <c r="AP30" s="45"/>
      <c r="AQ30" s="45"/>
      <c r="AR30" s="46"/>
      <c r="BE30" s="374"/>
    </row>
    <row r="31" spans="1:71" s="3" customFormat="1" ht="14.45" hidden="1" customHeight="1">
      <c r="B31" s="44"/>
      <c r="C31" s="45"/>
      <c r="D31" s="45"/>
      <c r="E31" s="45"/>
      <c r="F31" s="33" t="s">
        <v>45</v>
      </c>
      <c r="G31" s="45"/>
      <c r="H31" s="45"/>
      <c r="I31" s="45"/>
      <c r="J31" s="45"/>
      <c r="K31" s="45"/>
      <c r="L31" s="386">
        <v>0.21</v>
      </c>
      <c r="M31" s="385"/>
      <c r="N31" s="385"/>
      <c r="O31" s="385"/>
      <c r="P31" s="385"/>
      <c r="Q31" s="45"/>
      <c r="R31" s="45"/>
      <c r="S31" s="45"/>
      <c r="T31" s="45"/>
      <c r="U31" s="45"/>
      <c r="V31" s="45"/>
      <c r="W31" s="384">
        <f>ROUND(BB54, 2)</f>
        <v>0</v>
      </c>
      <c r="X31" s="385"/>
      <c r="Y31" s="385"/>
      <c r="Z31" s="385"/>
      <c r="AA31" s="385"/>
      <c r="AB31" s="385"/>
      <c r="AC31" s="385"/>
      <c r="AD31" s="385"/>
      <c r="AE31" s="385"/>
      <c r="AF31" s="45"/>
      <c r="AG31" s="45"/>
      <c r="AH31" s="45"/>
      <c r="AI31" s="45"/>
      <c r="AJ31" s="45"/>
      <c r="AK31" s="384">
        <v>0</v>
      </c>
      <c r="AL31" s="385"/>
      <c r="AM31" s="385"/>
      <c r="AN31" s="385"/>
      <c r="AO31" s="385"/>
      <c r="AP31" s="45"/>
      <c r="AQ31" s="45"/>
      <c r="AR31" s="46"/>
      <c r="BE31" s="374"/>
    </row>
    <row r="32" spans="1:71" s="3" customFormat="1" ht="14.45" hidden="1" customHeight="1">
      <c r="B32" s="44"/>
      <c r="C32" s="45"/>
      <c r="D32" s="45"/>
      <c r="E32" s="45"/>
      <c r="F32" s="33" t="s">
        <v>46</v>
      </c>
      <c r="G32" s="45"/>
      <c r="H32" s="45"/>
      <c r="I32" s="45"/>
      <c r="J32" s="45"/>
      <c r="K32" s="45"/>
      <c r="L32" s="386">
        <v>0.15</v>
      </c>
      <c r="M32" s="385"/>
      <c r="N32" s="385"/>
      <c r="O32" s="385"/>
      <c r="P32" s="385"/>
      <c r="Q32" s="45"/>
      <c r="R32" s="45"/>
      <c r="S32" s="45"/>
      <c r="T32" s="45"/>
      <c r="U32" s="45"/>
      <c r="V32" s="45"/>
      <c r="W32" s="384">
        <f>ROUND(BC54, 2)</f>
        <v>0</v>
      </c>
      <c r="X32" s="385"/>
      <c r="Y32" s="385"/>
      <c r="Z32" s="385"/>
      <c r="AA32" s="385"/>
      <c r="AB32" s="385"/>
      <c r="AC32" s="385"/>
      <c r="AD32" s="385"/>
      <c r="AE32" s="385"/>
      <c r="AF32" s="45"/>
      <c r="AG32" s="45"/>
      <c r="AH32" s="45"/>
      <c r="AI32" s="45"/>
      <c r="AJ32" s="45"/>
      <c r="AK32" s="384">
        <v>0</v>
      </c>
      <c r="AL32" s="385"/>
      <c r="AM32" s="385"/>
      <c r="AN32" s="385"/>
      <c r="AO32" s="385"/>
      <c r="AP32" s="45"/>
      <c r="AQ32" s="45"/>
      <c r="AR32" s="46"/>
      <c r="BE32" s="374"/>
    </row>
    <row r="33" spans="1:57" s="3" customFormat="1" ht="14.45" hidden="1" customHeight="1">
      <c r="B33" s="44"/>
      <c r="C33" s="45"/>
      <c r="D33" s="45"/>
      <c r="E33" s="45"/>
      <c r="F33" s="33" t="s">
        <v>47</v>
      </c>
      <c r="G33" s="45"/>
      <c r="H33" s="45"/>
      <c r="I33" s="45"/>
      <c r="J33" s="45"/>
      <c r="K33" s="45"/>
      <c r="L33" s="386">
        <v>0</v>
      </c>
      <c r="M33" s="385"/>
      <c r="N33" s="385"/>
      <c r="O33" s="385"/>
      <c r="P33" s="385"/>
      <c r="Q33" s="45"/>
      <c r="R33" s="45"/>
      <c r="S33" s="45"/>
      <c r="T33" s="45"/>
      <c r="U33" s="45"/>
      <c r="V33" s="45"/>
      <c r="W33" s="384">
        <f>ROUND(BD54, 2)</f>
        <v>0</v>
      </c>
      <c r="X33" s="385"/>
      <c r="Y33" s="385"/>
      <c r="Z33" s="385"/>
      <c r="AA33" s="385"/>
      <c r="AB33" s="385"/>
      <c r="AC33" s="385"/>
      <c r="AD33" s="385"/>
      <c r="AE33" s="385"/>
      <c r="AF33" s="45"/>
      <c r="AG33" s="45"/>
      <c r="AH33" s="45"/>
      <c r="AI33" s="45"/>
      <c r="AJ33" s="45"/>
      <c r="AK33" s="384">
        <v>0</v>
      </c>
      <c r="AL33" s="385"/>
      <c r="AM33" s="385"/>
      <c r="AN33" s="385"/>
      <c r="AO33" s="385"/>
      <c r="AP33" s="45"/>
      <c r="AQ33" s="45"/>
      <c r="AR33" s="46"/>
    </row>
    <row r="34" spans="1:57" s="2" customFormat="1" ht="6.95"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3"/>
      <c r="BE34" s="38"/>
    </row>
    <row r="35" spans="1:57" s="2" customFormat="1" ht="25.9" customHeight="1">
      <c r="A35" s="38"/>
      <c r="B35" s="39"/>
      <c r="C35" s="47"/>
      <c r="D35" s="48" t="s">
        <v>48</v>
      </c>
      <c r="E35" s="49"/>
      <c r="F35" s="49"/>
      <c r="G35" s="49"/>
      <c r="H35" s="49"/>
      <c r="I35" s="49"/>
      <c r="J35" s="49"/>
      <c r="K35" s="49"/>
      <c r="L35" s="49"/>
      <c r="M35" s="49"/>
      <c r="N35" s="49"/>
      <c r="O35" s="49"/>
      <c r="P35" s="49"/>
      <c r="Q35" s="49"/>
      <c r="R35" s="49"/>
      <c r="S35" s="49"/>
      <c r="T35" s="50" t="s">
        <v>49</v>
      </c>
      <c r="U35" s="49"/>
      <c r="V35" s="49"/>
      <c r="W35" s="49"/>
      <c r="X35" s="390" t="s">
        <v>50</v>
      </c>
      <c r="Y35" s="388"/>
      <c r="Z35" s="388"/>
      <c r="AA35" s="388"/>
      <c r="AB35" s="388"/>
      <c r="AC35" s="49"/>
      <c r="AD35" s="49"/>
      <c r="AE35" s="49"/>
      <c r="AF35" s="49"/>
      <c r="AG35" s="49"/>
      <c r="AH35" s="49"/>
      <c r="AI35" s="49"/>
      <c r="AJ35" s="49"/>
      <c r="AK35" s="387">
        <f>SUM(AK26:AK33)</f>
        <v>0</v>
      </c>
      <c r="AL35" s="388"/>
      <c r="AM35" s="388"/>
      <c r="AN35" s="388"/>
      <c r="AO35" s="389"/>
      <c r="AP35" s="47"/>
      <c r="AQ35" s="47"/>
      <c r="AR35" s="43"/>
      <c r="BE35" s="38"/>
    </row>
    <row r="36" spans="1:57" s="2" customFormat="1" ht="6.95"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3"/>
      <c r="BE36" s="38"/>
    </row>
    <row r="37" spans="1:57" s="2" customFormat="1" ht="6.95" customHeight="1">
      <c r="A37" s="38"/>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43"/>
      <c r="BE37" s="38"/>
    </row>
    <row r="41" spans="1:57" s="2" customFormat="1" ht="6.95" customHeight="1">
      <c r="A41" s="38"/>
      <c r="B41" s="53"/>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43"/>
      <c r="BE41" s="38"/>
    </row>
    <row r="42" spans="1:57" s="2" customFormat="1" ht="24.95" customHeight="1">
      <c r="A42" s="38"/>
      <c r="B42" s="39"/>
      <c r="C42" s="27" t="s">
        <v>51</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3"/>
      <c r="BE42" s="38"/>
    </row>
    <row r="43" spans="1:57" s="2" customFormat="1" ht="6.95"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3"/>
      <c r="BE43" s="38"/>
    </row>
    <row r="44" spans="1:57" s="4" customFormat="1" ht="12" customHeight="1">
      <c r="B44" s="55"/>
      <c r="C44" s="33" t="s">
        <v>13</v>
      </c>
      <c r="D44" s="56"/>
      <c r="E44" s="56"/>
      <c r="F44" s="56"/>
      <c r="G44" s="56"/>
      <c r="H44" s="56"/>
      <c r="I44" s="56"/>
      <c r="J44" s="56"/>
      <c r="K44" s="56"/>
      <c r="L44" s="56" t="str">
        <f>K5</f>
        <v>26122023</v>
      </c>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7"/>
    </row>
    <row r="45" spans="1:57" s="5" customFormat="1" ht="36.950000000000003" customHeight="1">
      <c r="B45" s="58"/>
      <c r="C45" s="59" t="s">
        <v>16</v>
      </c>
      <c r="D45" s="60"/>
      <c r="E45" s="60"/>
      <c r="F45" s="60"/>
      <c r="G45" s="60"/>
      <c r="H45" s="60"/>
      <c r="I45" s="60"/>
      <c r="J45" s="60"/>
      <c r="K45" s="60"/>
      <c r="L45" s="369" t="str">
        <f>K6</f>
        <v>Zelená učebna s celoročním provozem</v>
      </c>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c r="AM45" s="370"/>
      <c r="AN45" s="370"/>
      <c r="AO45" s="370"/>
      <c r="AP45" s="60"/>
      <c r="AQ45" s="60"/>
      <c r="AR45" s="61"/>
    </row>
    <row r="46" spans="1:57" s="2" customFormat="1" ht="6.95"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3"/>
      <c r="BE46" s="38"/>
    </row>
    <row r="47" spans="1:57" s="2" customFormat="1" ht="12" customHeight="1">
      <c r="A47" s="38"/>
      <c r="B47" s="39"/>
      <c r="C47" s="33" t="s">
        <v>21</v>
      </c>
      <c r="D47" s="40"/>
      <c r="E47" s="40"/>
      <c r="F47" s="40"/>
      <c r="G47" s="40"/>
      <c r="H47" s="40"/>
      <c r="I47" s="40"/>
      <c r="J47" s="40"/>
      <c r="K47" s="40"/>
      <c r="L47" s="62" t="str">
        <f>IF(K8="","",K8)</f>
        <v>Střední lesnická škola Žlutice</v>
      </c>
      <c r="M47" s="40"/>
      <c r="N47" s="40"/>
      <c r="O47" s="40"/>
      <c r="P47" s="40"/>
      <c r="Q47" s="40"/>
      <c r="R47" s="40"/>
      <c r="S47" s="40"/>
      <c r="T47" s="40"/>
      <c r="U47" s="40"/>
      <c r="V47" s="40"/>
      <c r="W47" s="40"/>
      <c r="X47" s="40"/>
      <c r="Y47" s="40"/>
      <c r="Z47" s="40"/>
      <c r="AA47" s="40"/>
      <c r="AB47" s="40"/>
      <c r="AC47" s="40"/>
      <c r="AD47" s="40"/>
      <c r="AE47" s="40"/>
      <c r="AF47" s="40"/>
      <c r="AG47" s="40"/>
      <c r="AH47" s="40"/>
      <c r="AI47" s="33" t="s">
        <v>23</v>
      </c>
      <c r="AJ47" s="40"/>
      <c r="AK47" s="40"/>
      <c r="AL47" s="40"/>
      <c r="AM47" s="400" t="str">
        <f>IF(AN8= "","",AN8)</f>
        <v>26. 11. 2024</v>
      </c>
      <c r="AN47" s="400"/>
      <c r="AO47" s="40"/>
      <c r="AP47" s="40"/>
      <c r="AQ47" s="40"/>
      <c r="AR47" s="43"/>
      <c r="BE47" s="38"/>
    </row>
    <row r="48" spans="1:57" s="2" customFormat="1" ht="6.95"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3"/>
      <c r="BE48" s="38"/>
    </row>
    <row r="49" spans="1:91" s="2" customFormat="1" ht="15.2" customHeight="1">
      <c r="A49" s="38"/>
      <c r="B49" s="39"/>
      <c r="C49" s="33" t="s">
        <v>25</v>
      </c>
      <c r="D49" s="40"/>
      <c r="E49" s="40"/>
      <c r="F49" s="40"/>
      <c r="G49" s="40"/>
      <c r="H49" s="40"/>
      <c r="I49" s="40"/>
      <c r="J49" s="40"/>
      <c r="K49" s="40"/>
      <c r="L49" s="56" t="str">
        <f>IF(E11= "","",E11)</f>
        <v>CZECHOTEC Engineering spol. s.r.o.</v>
      </c>
      <c r="M49" s="40"/>
      <c r="N49" s="40"/>
      <c r="O49" s="40"/>
      <c r="P49" s="40"/>
      <c r="Q49" s="40"/>
      <c r="R49" s="40"/>
      <c r="S49" s="40"/>
      <c r="T49" s="40"/>
      <c r="U49" s="40"/>
      <c r="V49" s="40"/>
      <c r="W49" s="40"/>
      <c r="X49" s="40"/>
      <c r="Y49" s="40"/>
      <c r="Z49" s="40"/>
      <c r="AA49" s="40"/>
      <c r="AB49" s="40"/>
      <c r="AC49" s="40"/>
      <c r="AD49" s="40"/>
      <c r="AE49" s="40"/>
      <c r="AF49" s="40"/>
      <c r="AG49" s="40"/>
      <c r="AH49" s="40"/>
      <c r="AI49" s="33" t="s">
        <v>31</v>
      </c>
      <c r="AJ49" s="40"/>
      <c r="AK49" s="40"/>
      <c r="AL49" s="40"/>
      <c r="AM49" s="398" t="str">
        <f>IF(E17="","",E17)</f>
        <v>Ing.arch. Tereza Petříková</v>
      </c>
      <c r="AN49" s="399"/>
      <c r="AO49" s="399"/>
      <c r="AP49" s="399"/>
      <c r="AQ49" s="40"/>
      <c r="AR49" s="43"/>
      <c r="AS49" s="401" t="s">
        <v>52</v>
      </c>
      <c r="AT49" s="402"/>
      <c r="AU49" s="64"/>
      <c r="AV49" s="64"/>
      <c r="AW49" s="64"/>
      <c r="AX49" s="64"/>
      <c r="AY49" s="64"/>
      <c r="AZ49" s="64"/>
      <c r="BA49" s="64"/>
      <c r="BB49" s="64"/>
      <c r="BC49" s="64"/>
      <c r="BD49" s="65"/>
      <c r="BE49" s="38"/>
    </row>
    <row r="50" spans="1:91" s="2" customFormat="1" ht="15.2" customHeight="1">
      <c r="A50" s="38"/>
      <c r="B50" s="39"/>
      <c r="C50" s="33" t="s">
        <v>29</v>
      </c>
      <c r="D50" s="40"/>
      <c r="E50" s="40"/>
      <c r="F50" s="40"/>
      <c r="G50" s="40"/>
      <c r="H50" s="40"/>
      <c r="I50" s="40"/>
      <c r="J50" s="40"/>
      <c r="K50" s="40"/>
      <c r="L50" s="56"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3" t="s">
        <v>34</v>
      </c>
      <c r="AJ50" s="40"/>
      <c r="AK50" s="40"/>
      <c r="AL50" s="40"/>
      <c r="AM50" s="398" t="str">
        <f>IF(E20="","",E20)</f>
        <v>Miroslav Dostál</v>
      </c>
      <c r="AN50" s="399"/>
      <c r="AO50" s="399"/>
      <c r="AP50" s="399"/>
      <c r="AQ50" s="40"/>
      <c r="AR50" s="43"/>
      <c r="AS50" s="403"/>
      <c r="AT50" s="404"/>
      <c r="AU50" s="66"/>
      <c r="AV50" s="66"/>
      <c r="AW50" s="66"/>
      <c r="AX50" s="66"/>
      <c r="AY50" s="66"/>
      <c r="AZ50" s="66"/>
      <c r="BA50" s="66"/>
      <c r="BB50" s="66"/>
      <c r="BC50" s="66"/>
      <c r="BD50" s="67"/>
      <c r="BE50" s="38"/>
    </row>
    <row r="51" spans="1:91" s="2" customFormat="1" ht="10.9"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3"/>
      <c r="AS51" s="405"/>
      <c r="AT51" s="406"/>
      <c r="AU51" s="68"/>
      <c r="AV51" s="68"/>
      <c r="AW51" s="68"/>
      <c r="AX51" s="68"/>
      <c r="AY51" s="68"/>
      <c r="AZ51" s="68"/>
      <c r="BA51" s="68"/>
      <c r="BB51" s="68"/>
      <c r="BC51" s="68"/>
      <c r="BD51" s="69"/>
      <c r="BE51" s="38"/>
    </row>
    <row r="52" spans="1:91" s="2" customFormat="1" ht="29.25" customHeight="1">
      <c r="A52" s="38"/>
      <c r="B52" s="39"/>
      <c r="C52" s="364" t="s">
        <v>53</v>
      </c>
      <c r="D52" s="365"/>
      <c r="E52" s="365"/>
      <c r="F52" s="365"/>
      <c r="G52" s="365"/>
      <c r="H52" s="70"/>
      <c r="I52" s="368" t="s">
        <v>54</v>
      </c>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94" t="s">
        <v>55</v>
      </c>
      <c r="AH52" s="365"/>
      <c r="AI52" s="365"/>
      <c r="AJ52" s="365"/>
      <c r="AK52" s="365"/>
      <c r="AL52" s="365"/>
      <c r="AM52" s="365"/>
      <c r="AN52" s="368" t="s">
        <v>56</v>
      </c>
      <c r="AO52" s="365"/>
      <c r="AP52" s="365"/>
      <c r="AQ52" s="71" t="s">
        <v>57</v>
      </c>
      <c r="AR52" s="43"/>
      <c r="AS52" s="72" t="s">
        <v>58</v>
      </c>
      <c r="AT52" s="73" t="s">
        <v>59</v>
      </c>
      <c r="AU52" s="73" t="s">
        <v>60</v>
      </c>
      <c r="AV52" s="73" t="s">
        <v>61</v>
      </c>
      <c r="AW52" s="73" t="s">
        <v>62</v>
      </c>
      <c r="AX52" s="73" t="s">
        <v>63</v>
      </c>
      <c r="AY52" s="73" t="s">
        <v>64</v>
      </c>
      <c r="AZ52" s="73" t="s">
        <v>65</v>
      </c>
      <c r="BA52" s="73" t="s">
        <v>66</v>
      </c>
      <c r="BB52" s="73" t="s">
        <v>67</v>
      </c>
      <c r="BC52" s="73" t="s">
        <v>68</v>
      </c>
      <c r="BD52" s="74" t="s">
        <v>69</v>
      </c>
      <c r="BE52" s="38"/>
    </row>
    <row r="53" spans="1:91" s="2" customFormat="1" ht="10.9"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3"/>
      <c r="AS53" s="75"/>
      <c r="AT53" s="76"/>
      <c r="AU53" s="76"/>
      <c r="AV53" s="76"/>
      <c r="AW53" s="76"/>
      <c r="AX53" s="76"/>
      <c r="AY53" s="76"/>
      <c r="AZ53" s="76"/>
      <c r="BA53" s="76"/>
      <c r="BB53" s="76"/>
      <c r="BC53" s="76"/>
      <c r="BD53" s="77"/>
      <c r="BE53" s="38"/>
    </row>
    <row r="54" spans="1:91" s="6" customFormat="1" ht="32.450000000000003" customHeight="1">
      <c r="B54" s="78"/>
      <c r="C54" s="79" t="s">
        <v>70</v>
      </c>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371">
        <f>ROUND(AG55+SUM(AG56:AG63)+AG67,2)</f>
        <v>0</v>
      </c>
      <c r="AH54" s="371"/>
      <c r="AI54" s="371"/>
      <c r="AJ54" s="371"/>
      <c r="AK54" s="371"/>
      <c r="AL54" s="371"/>
      <c r="AM54" s="371"/>
      <c r="AN54" s="407">
        <f t="shared" ref="AN54:AN67" si="0">SUM(AG54,AT54)</f>
        <v>0</v>
      </c>
      <c r="AO54" s="407"/>
      <c r="AP54" s="407"/>
      <c r="AQ54" s="82" t="s">
        <v>19</v>
      </c>
      <c r="AR54" s="83"/>
      <c r="AS54" s="84">
        <f>ROUND(AS55+SUM(AS56:AS63)+AS67,2)</f>
        <v>0</v>
      </c>
      <c r="AT54" s="85">
        <f t="shared" ref="AT54:AT67" si="1">ROUND(SUM(AV54:AW54),2)</f>
        <v>0</v>
      </c>
      <c r="AU54" s="86">
        <f>ROUND(AU55+SUM(AU56:AU63)+AU67,5)</f>
        <v>0</v>
      </c>
      <c r="AV54" s="85">
        <f>ROUND(AZ54*L29,2)</f>
        <v>0</v>
      </c>
      <c r="AW54" s="85">
        <f>ROUND(BA54*L30,2)</f>
        <v>0</v>
      </c>
      <c r="AX54" s="85">
        <f>ROUND(BB54*L29,2)</f>
        <v>0</v>
      </c>
      <c r="AY54" s="85">
        <f>ROUND(BC54*L30,2)</f>
        <v>0</v>
      </c>
      <c r="AZ54" s="85">
        <f>ROUND(AZ55+SUM(AZ56:AZ63)+AZ67,2)</f>
        <v>0</v>
      </c>
      <c r="BA54" s="85">
        <f>ROUND(BA55+SUM(BA56:BA63)+BA67,2)</f>
        <v>0</v>
      </c>
      <c r="BB54" s="85">
        <f>ROUND(BB55+SUM(BB56:BB63)+BB67,2)</f>
        <v>0</v>
      </c>
      <c r="BC54" s="85">
        <f>ROUND(BC55+SUM(BC56:BC63)+BC67,2)</f>
        <v>0</v>
      </c>
      <c r="BD54" s="87">
        <f>ROUND(BD55+SUM(BD56:BD63)+BD67,2)</f>
        <v>0</v>
      </c>
      <c r="BS54" s="88" t="s">
        <v>71</v>
      </c>
      <c r="BT54" s="88" t="s">
        <v>72</v>
      </c>
      <c r="BU54" s="89" t="s">
        <v>73</v>
      </c>
      <c r="BV54" s="88" t="s">
        <v>74</v>
      </c>
      <c r="BW54" s="88" t="s">
        <v>5</v>
      </c>
      <c r="BX54" s="88" t="s">
        <v>75</v>
      </c>
      <c r="CL54" s="88" t="s">
        <v>19</v>
      </c>
    </row>
    <row r="55" spans="1:91" s="7" customFormat="1" ht="16.5" customHeight="1">
      <c r="A55" s="90" t="s">
        <v>76</v>
      </c>
      <c r="B55" s="91"/>
      <c r="C55" s="92"/>
      <c r="D55" s="366" t="s">
        <v>77</v>
      </c>
      <c r="E55" s="366"/>
      <c r="F55" s="366"/>
      <c r="G55" s="366"/>
      <c r="H55" s="366"/>
      <c r="I55" s="93"/>
      <c r="J55" s="366" t="s">
        <v>17</v>
      </c>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92">
        <f>'SO 01 - Zelená učebna s c...'!J30</f>
        <v>0</v>
      </c>
      <c r="AH55" s="393"/>
      <c r="AI55" s="393"/>
      <c r="AJ55" s="393"/>
      <c r="AK55" s="393"/>
      <c r="AL55" s="393"/>
      <c r="AM55" s="393"/>
      <c r="AN55" s="392">
        <f t="shared" si="0"/>
        <v>0</v>
      </c>
      <c r="AO55" s="393"/>
      <c r="AP55" s="393"/>
      <c r="AQ55" s="94" t="s">
        <v>78</v>
      </c>
      <c r="AR55" s="95"/>
      <c r="AS55" s="96">
        <v>0</v>
      </c>
      <c r="AT55" s="97">
        <f t="shared" si="1"/>
        <v>0</v>
      </c>
      <c r="AU55" s="98">
        <f>'SO 01 - Zelená učebna s c...'!P108</f>
        <v>0</v>
      </c>
      <c r="AV55" s="97">
        <f>'SO 01 - Zelená učebna s c...'!J33</f>
        <v>0</v>
      </c>
      <c r="AW55" s="97">
        <f>'SO 01 - Zelená učebna s c...'!J34</f>
        <v>0</v>
      </c>
      <c r="AX55" s="97">
        <f>'SO 01 - Zelená učebna s c...'!J35</f>
        <v>0</v>
      </c>
      <c r="AY55" s="97">
        <f>'SO 01 - Zelená učebna s c...'!J36</f>
        <v>0</v>
      </c>
      <c r="AZ55" s="97">
        <f>'SO 01 - Zelená učebna s c...'!F33</f>
        <v>0</v>
      </c>
      <c r="BA55" s="97">
        <f>'SO 01 - Zelená učebna s c...'!F34</f>
        <v>0</v>
      </c>
      <c r="BB55" s="97">
        <f>'SO 01 - Zelená učebna s c...'!F35</f>
        <v>0</v>
      </c>
      <c r="BC55" s="97">
        <f>'SO 01 - Zelená učebna s c...'!F36</f>
        <v>0</v>
      </c>
      <c r="BD55" s="99">
        <f>'SO 01 - Zelená učebna s c...'!F37</f>
        <v>0</v>
      </c>
      <c r="BT55" s="100" t="s">
        <v>79</v>
      </c>
      <c r="BV55" s="100" t="s">
        <v>74</v>
      </c>
      <c r="BW55" s="100" t="s">
        <v>80</v>
      </c>
      <c r="BX55" s="100" t="s">
        <v>5</v>
      </c>
      <c r="CL55" s="100" t="s">
        <v>19</v>
      </c>
      <c r="CM55" s="100" t="s">
        <v>81</v>
      </c>
    </row>
    <row r="56" spans="1:91" s="7" customFormat="1" ht="16.5" customHeight="1">
      <c r="A56" s="90" t="s">
        <v>76</v>
      </c>
      <c r="B56" s="91"/>
      <c r="C56" s="92"/>
      <c r="D56" s="366" t="s">
        <v>82</v>
      </c>
      <c r="E56" s="366"/>
      <c r="F56" s="366"/>
      <c r="G56" s="366"/>
      <c r="H56" s="366"/>
      <c r="I56" s="93"/>
      <c r="J56" s="366" t="s">
        <v>83</v>
      </c>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92">
        <f>'SO 02 - Zázemí venkovní u...'!J30</f>
        <v>0</v>
      </c>
      <c r="AH56" s="393"/>
      <c r="AI56" s="393"/>
      <c r="AJ56" s="393"/>
      <c r="AK56" s="393"/>
      <c r="AL56" s="393"/>
      <c r="AM56" s="393"/>
      <c r="AN56" s="392">
        <f t="shared" si="0"/>
        <v>0</v>
      </c>
      <c r="AO56" s="393"/>
      <c r="AP56" s="393"/>
      <c r="AQ56" s="94" t="s">
        <v>78</v>
      </c>
      <c r="AR56" s="95"/>
      <c r="AS56" s="96">
        <v>0</v>
      </c>
      <c r="AT56" s="97">
        <f t="shared" si="1"/>
        <v>0</v>
      </c>
      <c r="AU56" s="98">
        <f>'SO 02 - Zázemí venkovní u...'!P104</f>
        <v>0</v>
      </c>
      <c r="AV56" s="97">
        <f>'SO 02 - Zázemí venkovní u...'!J33</f>
        <v>0</v>
      </c>
      <c r="AW56" s="97">
        <f>'SO 02 - Zázemí venkovní u...'!J34</f>
        <v>0</v>
      </c>
      <c r="AX56" s="97">
        <f>'SO 02 - Zázemí venkovní u...'!J35</f>
        <v>0</v>
      </c>
      <c r="AY56" s="97">
        <f>'SO 02 - Zázemí venkovní u...'!J36</f>
        <v>0</v>
      </c>
      <c r="AZ56" s="97">
        <f>'SO 02 - Zázemí venkovní u...'!F33</f>
        <v>0</v>
      </c>
      <c r="BA56" s="97">
        <f>'SO 02 - Zázemí venkovní u...'!F34</f>
        <v>0</v>
      </c>
      <c r="BB56" s="97">
        <f>'SO 02 - Zázemí venkovní u...'!F35</f>
        <v>0</v>
      </c>
      <c r="BC56" s="97">
        <f>'SO 02 - Zázemí venkovní u...'!F36</f>
        <v>0</v>
      </c>
      <c r="BD56" s="99">
        <f>'SO 02 - Zázemí venkovní u...'!F37</f>
        <v>0</v>
      </c>
      <c r="BT56" s="100" t="s">
        <v>79</v>
      </c>
      <c r="BV56" s="100" t="s">
        <v>74</v>
      </c>
      <c r="BW56" s="100" t="s">
        <v>84</v>
      </c>
      <c r="BX56" s="100" t="s">
        <v>5</v>
      </c>
      <c r="CL56" s="100" t="s">
        <v>19</v>
      </c>
      <c r="CM56" s="100" t="s">
        <v>81</v>
      </c>
    </row>
    <row r="57" spans="1:91" s="7" customFormat="1" ht="16.5" customHeight="1">
      <c r="A57" s="90" t="s">
        <v>76</v>
      </c>
      <c r="B57" s="91"/>
      <c r="C57" s="92"/>
      <c r="D57" s="366" t="s">
        <v>85</v>
      </c>
      <c r="E57" s="366"/>
      <c r="F57" s="366"/>
      <c r="G57" s="366"/>
      <c r="H57" s="366"/>
      <c r="I57" s="93"/>
      <c r="J57" s="366" t="s">
        <v>86</v>
      </c>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92">
        <f>'SO 03 - Přístřešek'!J30</f>
        <v>0</v>
      </c>
      <c r="AH57" s="393"/>
      <c r="AI57" s="393"/>
      <c r="AJ57" s="393"/>
      <c r="AK57" s="393"/>
      <c r="AL57" s="393"/>
      <c r="AM57" s="393"/>
      <c r="AN57" s="392">
        <f t="shared" si="0"/>
        <v>0</v>
      </c>
      <c r="AO57" s="393"/>
      <c r="AP57" s="393"/>
      <c r="AQ57" s="94" t="s">
        <v>78</v>
      </c>
      <c r="AR57" s="95"/>
      <c r="AS57" s="96">
        <v>0</v>
      </c>
      <c r="AT57" s="97">
        <f t="shared" si="1"/>
        <v>0</v>
      </c>
      <c r="AU57" s="98">
        <f>'SO 03 - Přístřešek'!P88</f>
        <v>0</v>
      </c>
      <c r="AV57" s="97">
        <f>'SO 03 - Přístřešek'!J33</f>
        <v>0</v>
      </c>
      <c r="AW57" s="97">
        <f>'SO 03 - Přístřešek'!J34</f>
        <v>0</v>
      </c>
      <c r="AX57" s="97">
        <f>'SO 03 - Přístřešek'!J35</f>
        <v>0</v>
      </c>
      <c r="AY57" s="97">
        <f>'SO 03 - Přístřešek'!J36</f>
        <v>0</v>
      </c>
      <c r="AZ57" s="97">
        <f>'SO 03 - Přístřešek'!F33</f>
        <v>0</v>
      </c>
      <c r="BA57" s="97">
        <f>'SO 03 - Přístřešek'!F34</f>
        <v>0</v>
      </c>
      <c r="BB57" s="97">
        <f>'SO 03 - Přístřešek'!F35</f>
        <v>0</v>
      </c>
      <c r="BC57" s="97">
        <f>'SO 03 - Přístřešek'!F36</f>
        <v>0</v>
      </c>
      <c r="BD57" s="99">
        <f>'SO 03 - Přístřešek'!F37</f>
        <v>0</v>
      </c>
      <c r="BT57" s="100" t="s">
        <v>79</v>
      </c>
      <c r="BV57" s="100" t="s">
        <v>74</v>
      </c>
      <c r="BW57" s="100" t="s">
        <v>87</v>
      </c>
      <c r="BX57" s="100" t="s">
        <v>5</v>
      </c>
      <c r="CL57" s="100" t="s">
        <v>19</v>
      </c>
      <c r="CM57" s="100" t="s">
        <v>81</v>
      </c>
    </row>
    <row r="58" spans="1:91" s="7" customFormat="1" ht="16.5" customHeight="1">
      <c r="A58" s="90" t="s">
        <v>76</v>
      </c>
      <c r="B58" s="91"/>
      <c r="C58" s="92"/>
      <c r="D58" s="366" t="s">
        <v>88</v>
      </c>
      <c r="E58" s="366"/>
      <c r="F58" s="366"/>
      <c r="G58" s="366"/>
      <c r="H58" s="366"/>
      <c r="I58" s="93"/>
      <c r="J58" s="366" t="s">
        <v>89</v>
      </c>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92">
        <f>'SO 04 - Terénní úpravy - ...'!J30</f>
        <v>0</v>
      </c>
      <c r="AH58" s="393"/>
      <c r="AI58" s="393"/>
      <c r="AJ58" s="393"/>
      <c r="AK58" s="393"/>
      <c r="AL58" s="393"/>
      <c r="AM58" s="393"/>
      <c r="AN58" s="392">
        <f t="shared" si="0"/>
        <v>0</v>
      </c>
      <c r="AO58" s="393"/>
      <c r="AP58" s="393"/>
      <c r="AQ58" s="94" t="s">
        <v>78</v>
      </c>
      <c r="AR58" s="95"/>
      <c r="AS58" s="96">
        <v>0</v>
      </c>
      <c r="AT58" s="97">
        <f t="shared" si="1"/>
        <v>0</v>
      </c>
      <c r="AU58" s="98">
        <f>'SO 04 - Terénní úpravy - ...'!P91</f>
        <v>0</v>
      </c>
      <c r="AV58" s="97">
        <f>'SO 04 - Terénní úpravy - ...'!J33</f>
        <v>0</v>
      </c>
      <c r="AW58" s="97">
        <f>'SO 04 - Terénní úpravy - ...'!J34</f>
        <v>0</v>
      </c>
      <c r="AX58" s="97">
        <f>'SO 04 - Terénní úpravy - ...'!J35</f>
        <v>0</v>
      </c>
      <c r="AY58" s="97">
        <f>'SO 04 - Terénní úpravy - ...'!J36</f>
        <v>0</v>
      </c>
      <c r="AZ58" s="97">
        <f>'SO 04 - Terénní úpravy - ...'!F33</f>
        <v>0</v>
      </c>
      <c r="BA58" s="97">
        <f>'SO 04 - Terénní úpravy - ...'!F34</f>
        <v>0</v>
      </c>
      <c r="BB58" s="97">
        <f>'SO 04 - Terénní úpravy - ...'!F35</f>
        <v>0</v>
      </c>
      <c r="BC58" s="97">
        <f>'SO 04 - Terénní úpravy - ...'!F36</f>
        <v>0</v>
      </c>
      <c r="BD58" s="99">
        <f>'SO 04 - Terénní úpravy - ...'!F37</f>
        <v>0</v>
      </c>
      <c r="BT58" s="100" t="s">
        <v>79</v>
      </c>
      <c r="BV58" s="100" t="s">
        <v>74</v>
      </c>
      <c r="BW58" s="100" t="s">
        <v>90</v>
      </c>
      <c r="BX58" s="100" t="s">
        <v>5</v>
      </c>
      <c r="CL58" s="100" t="s">
        <v>19</v>
      </c>
      <c r="CM58" s="100" t="s">
        <v>81</v>
      </c>
    </row>
    <row r="59" spans="1:91" s="7" customFormat="1" ht="16.5" customHeight="1">
      <c r="A59" s="90" t="s">
        <v>76</v>
      </c>
      <c r="B59" s="91"/>
      <c r="C59" s="92"/>
      <c r="D59" s="366" t="s">
        <v>91</v>
      </c>
      <c r="E59" s="366"/>
      <c r="F59" s="366"/>
      <c r="G59" s="366"/>
      <c r="H59" s="366"/>
      <c r="I59" s="93"/>
      <c r="J59" s="366" t="s">
        <v>92</v>
      </c>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92">
        <f>'005 - VRN'!J30</f>
        <v>0</v>
      </c>
      <c r="AH59" s="393"/>
      <c r="AI59" s="393"/>
      <c r="AJ59" s="393"/>
      <c r="AK59" s="393"/>
      <c r="AL59" s="393"/>
      <c r="AM59" s="393"/>
      <c r="AN59" s="392">
        <f t="shared" si="0"/>
        <v>0</v>
      </c>
      <c r="AO59" s="393"/>
      <c r="AP59" s="393"/>
      <c r="AQ59" s="94" t="s">
        <v>78</v>
      </c>
      <c r="AR59" s="95"/>
      <c r="AS59" s="96">
        <v>0</v>
      </c>
      <c r="AT59" s="97">
        <f t="shared" si="1"/>
        <v>0</v>
      </c>
      <c r="AU59" s="98">
        <f>'005 - VRN'!P85</f>
        <v>0</v>
      </c>
      <c r="AV59" s="97">
        <f>'005 - VRN'!J33</f>
        <v>0</v>
      </c>
      <c r="AW59" s="97">
        <f>'005 - VRN'!J34</f>
        <v>0</v>
      </c>
      <c r="AX59" s="97">
        <f>'005 - VRN'!J35</f>
        <v>0</v>
      </c>
      <c r="AY59" s="97">
        <f>'005 - VRN'!J36</f>
        <v>0</v>
      </c>
      <c r="AZ59" s="97">
        <f>'005 - VRN'!F33</f>
        <v>0</v>
      </c>
      <c r="BA59" s="97">
        <f>'005 - VRN'!F34</f>
        <v>0</v>
      </c>
      <c r="BB59" s="97">
        <f>'005 - VRN'!F35</f>
        <v>0</v>
      </c>
      <c r="BC59" s="97">
        <f>'005 - VRN'!F36</f>
        <v>0</v>
      </c>
      <c r="BD59" s="99">
        <f>'005 - VRN'!F37</f>
        <v>0</v>
      </c>
      <c r="BT59" s="100" t="s">
        <v>79</v>
      </c>
      <c r="BV59" s="100" t="s">
        <v>74</v>
      </c>
      <c r="BW59" s="100" t="s">
        <v>93</v>
      </c>
      <c r="BX59" s="100" t="s">
        <v>5</v>
      </c>
      <c r="CL59" s="100" t="s">
        <v>19</v>
      </c>
      <c r="CM59" s="100" t="s">
        <v>81</v>
      </c>
    </row>
    <row r="60" spans="1:91" s="7" customFormat="1" ht="16.5" customHeight="1">
      <c r="A60" s="90" t="s">
        <v>76</v>
      </c>
      <c r="B60" s="91"/>
      <c r="C60" s="92"/>
      <c r="D60" s="366" t="s">
        <v>94</v>
      </c>
      <c r="E60" s="366"/>
      <c r="F60" s="366"/>
      <c r="G60" s="366"/>
      <c r="H60" s="366"/>
      <c r="I60" s="93"/>
      <c r="J60" s="366" t="s">
        <v>95</v>
      </c>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92">
        <f>'D.1.4.1 - Zdravotně techn...'!J30</f>
        <v>0</v>
      </c>
      <c r="AH60" s="393"/>
      <c r="AI60" s="393"/>
      <c r="AJ60" s="393"/>
      <c r="AK60" s="393"/>
      <c r="AL60" s="393"/>
      <c r="AM60" s="393"/>
      <c r="AN60" s="392">
        <f t="shared" si="0"/>
        <v>0</v>
      </c>
      <c r="AO60" s="393"/>
      <c r="AP60" s="393"/>
      <c r="AQ60" s="94" t="s">
        <v>78</v>
      </c>
      <c r="AR60" s="95"/>
      <c r="AS60" s="96">
        <v>0</v>
      </c>
      <c r="AT60" s="97">
        <f t="shared" si="1"/>
        <v>0</v>
      </c>
      <c r="AU60" s="98">
        <f>'D.1.4.1 - Zdravotně techn...'!P89</f>
        <v>0</v>
      </c>
      <c r="AV60" s="97">
        <f>'D.1.4.1 - Zdravotně techn...'!J33</f>
        <v>0</v>
      </c>
      <c r="AW60" s="97">
        <f>'D.1.4.1 - Zdravotně techn...'!J34</f>
        <v>0</v>
      </c>
      <c r="AX60" s="97">
        <f>'D.1.4.1 - Zdravotně techn...'!J35</f>
        <v>0</v>
      </c>
      <c r="AY60" s="97">
        <f>'D.1.4.1 - Zdravotně techn...'!J36</f>
        <v>0</v>
      </c>
      <c r="AZ60" s="97">
        <f>'D.1.4.1 - Zdravotně techn...'!F33</f>
        <v>0</v>
      </c>
      <c r="BA60" s="97">
        <f>'D.1.4.1 - Zdravotně techn...'!F34</f>
        <v>0</v>
      </c>
      <c r="BB60" s="97">
        <f>'D.1.4.1 - Zdravotně techn...'!F35</f>
        <v>0</v>
      </c>
      <c r="BC60" s="97">
        <f>'D.1.4.1 - Zdravotně techn...'!F36</f>
        <v>0</v>
      </c>
      <c r="BD60" s="99">
        <f>'D.1.4.1 - Zdravotně techn...'!F37</f>
        <v>0</v>
      </c>
      <c r="BT60" s="100" t="s">
        <v>79</v>
      </c>
      <c r="BV60" s="100" t="s">
        <v>74</v>
      </c>
      <c r="BW60" s="100" t="s">
        <v>96</v>
      </c>
      <c r="BX60" s="100" t="s">
        <v>5</v>
      </c>
      <c r="CL60" s="100" t="s">
        <v>19</v>
      </c>
      <c r="CM60" s="100" t="s">
        <v>81</v>
      </c>
    </row>
    <row r="61" spans="1:91" s="7" customFormat="1" ht="16.5" customHeight="1">
      <c r="A61" s="90" t="s">
        <v>76</v>
      </c>
      <c r="B61" s="91"/>
      <c r="C61" s="92"/>
      <c r="D61" s="366" t="s">
        <v>97</v>
      </c>
      <c r="E61" s="366"/>
      <c r="F61" s="366"/>
      <c r="G61" s="366"/>
      <c r="H61" s="366"/>
      <c r="I61" s="93"/>
      <c r="J61" s="366" t="s">
        <v>98</v>
      </c>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92">
        <f>'D.1.4.2 - Vzduchotechnika'!J30</f>
        <v>0</v>
      </c>
      <c r="AH61" s="393"/>
      <c r="AI61" s="393"/>
      <c r="AJ61" s="393"/>
      <c r="AK61" s="393"/>
      <c r="AL61" s="393"/>
      <c r="AM61" s="393"/>
      <c r="AN61" s="392">
        <f t="shared" si="0"/>
        <v>0</v>
      </c>
      <c r="AO61" s="393"/>
      <c r="AP61" s="393"/>
      <c r="AQ61" s="94" t="s">
        <v>78</v>
      </c>
      <c r="AR61" s="95"/>
      <c r="AS61" s="96">
        <v>0</v>
      </c>
      <c r="AT61" s="97">
        <f t="shared" si="1"/>
        <v>0</v>
      </c>
      <c r="AU61" s="98">
        <f>'D.1.4.2 - Vzduchotechnika'!P81</f>
        <v>0</v>
      </c>
      <c r="AV61" s="97">
        <f>'D.1.4.2 - Vzduchotechnika'!J33</f>
        <v>0</v>
      </c>
      <c r="AW61" s="97">
        <f>'D.1.4.2 - Vzduchotechnika'!J34</f>
        <v>0</v>
      </c>
      <c r="AX61" s="97">
        <f>'D.1.4.2 - Vzduchotechnika'!J35</f>
        <v>0</v>
      </c>
      <c r="AY61" s="97">
        <f>'D.1.4.2 - Vzduchotechnika'!J36</f>
        <v>0</v>
      </c>
      <c r="AZ61" s="97">
        <f>'D.1.4.2 - Vzduchotechnika'!F33</f>
        <v>0</v>
      </c>
      <c r="BA61" s="97">
        <f>'D.1.4.2 - Vzduchotechnika'!F34</f>
        <v>0</v>
      </c>
      <c r="BB61" s="97">
        <f>'D.1.4.2 - Vzduchotechnika'!F35</f>
        <v>0</v>
      </c>
      <c r="BC61" s="97">
        <f>'D.1.4.2 - Vzduchotechnika'!F36</f>
        <v>0</v>
      </c>
      <c r="BD61" s="99">
        <f>'D.1.4.2 - Vzduchotechnika'!F37</f>
        <v>0</v>
      </c>
      <c r="BT61" s="100" t="s">
        <v>79</v>
      </c>
      <c r="BV61" s="100" t="s">
        <v>74</v>
      </c>
      <c r="BW61" s="100" t="s">
        <v>99</v>
      </c>
      <c r="BX61" s="100" t="s">
        <v>5</v>
      </c>
      <c r="CL61" s="100" t="s">
        <v>19</v>
      </c>
      <c r="CM61" s="100" t="s">
        <v>81</v>
      </c>
    </row>
    <row r="62" spans="1:91" s="7" customFormat="1" ht="16.5" customHeight="1">
      <c r="A62" s="90" t="s">
        <v>76</v>
      </c>
      <c r="B62" s="91"/>
      <c r="C62" s="92"/>
      <c r="D62" s="366" t="s">
        <v>100</v>
      </c>
      <c r="E62" s="366"/>
      <c r="F62" s="366"/>
      <c r="G62" s="366"/>
      <c r="H62" s="366"/>
      <c r="I62" s="93"/>
      <c r="J62" s="366" t="s">
        <v>101</v>
      </c>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92">
        <f>'D.1.4.3 - Vytápění'!J30</f>
        <v>0</v>
      </c>
      <c r="AH62" s="393"/>
      <c r="AI62" s="393"/>
      <c r="AJ62" s="393"/>
      <c r="AK62" s="393"/>
      <c r="AL62" s="393"/>
      <c r="AM62" s="393"/>
      <c r="AN62" s="392">
        <f t="shared" si="0"/>
        <v>0</v>
      </c>
      <c r="AO62" s="393"/>
      <c r="AP62" s="393"/>
      <c r="AQ62" s="94" t="s">
        <v>78</v>
      </c>
      <c r="AR62" s="95"/>
      <c r="AS62" s="96">
        <v>0</v>
      </c>
      <c r="AT62" s="97">
        <f t="shared" si="1"/>
        <v>0</v>
      </c>
      <c r="AU62" s="98">
        <f>'D.1.4.3 - Vytápění'!P89</f>
        <v>0</v>
      </c>
      <c r="AV62" s="97">
        <f>'D.1.4.3 - Vytápění'!J33</f>
        <v>0</v>
      </c>
      <c r="AW62" s="97">
        <f>'D.1.4.3 - Vytápění'!J34</f>
        <v>0</v>
      </c>
      <c r="AX62" s="97">
        <f>'D.1.4.3 - Vytápění'!J35</f>
        <v>0</v>
      </c>
      <c r="AY62" s="97">
        <f>'D.1.4.3 - Vytápění'!J36</f>
        <v>0</v>
      </c>
      <c r="AZ62" s="97">
        <f>'D.1.4.3 - Vytápění'!F33</f>
        <v>0</v>
      </c>
      <c r="BA62" s="97">
        <f>'D.1.4.3 - Vytápění'!F34</f>
        <v>0</v>
      </c>
      <c r="BB62" s="97">
        <f>'D.1.4.3 - Vytápění'!F35</f>
        <v>0</v>
      </c>
      <c r="BC62" s="97">
        <f>'D.1.4.3 - Vytápění'!F36</f>
        <v>0</v>
      </c>
      <c r="BD62" s="99">
        <f>'D.1.4.3 - Vytápění'!F37</f>
        <v>0</v>
      </c>
      <c r="BT62" s="100" t="s">
        <v>79</v>
      </c>
      <c r="BV62" s="100" t="s">
        <v>74</v>
      </c>
      <c r="BW62" s="100" t="s">
        <v>102</v>
      </c>
      <c r="BX62" s="100" t="s">
        <v>5</v>
      </c>
      <c r="CL62" s="100" t="s">
        <v>19</v>
      </c>
      <c r="CM62" s="100" t="s">
        <v>81</v>
      </c>
    </row>
    <row r="63" spans="1:91" s="7" customFormat="1" ht="16.5" customHeight="1">
      <c r="B63" s="91"/>
      <c r="C63" s="92"/>
      <c r="D63" s="366" t="s">
        <v>103</v>
      </c>
      <c r="E63" s="366"/>
      <c r="F63" s="366"/>
      <c r="G63" s="366"/>
      <c r="H63" s="366"/>
      <c r="I63" s="93"/>
      <c r="J63" s="366" t="s">
        <v>104</v>
      </c>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95">
        <f>ROUND(SUM(AG64:AG66),2)</f>
        <v>0</v>
      </c>
      <c r="AH63" s="393"/>
      <c r="AI63" s="393"/>
      <c r="AJ63" s="393"/>
      <c r="AK63" s="393"/>
      <c r="AL63" s="393"/>
      <c r="AM63" s="393"/>
      <c r="AN63" s="392">
        <f t="shared" si="0"/>
        <v>0</v>
      </c>
      <c r="AO63" s="393"/>
      <c r="AP63" s="393"/>
      <c r="AQ63" s="94" t="s">
        <v>78</v>
      </c>
      <c r="AR63" s="95"/>
      <c r="AS63" s="96">
        <f>ROUND(SUM(AS64:AS66),2)</f>
        <v>0</v>
      </c>
      <c r="AT63" s="97">
        <f t="shared" si="1"/>
        <v>0</v>
      </c>
      <c r="AU63" s="98">
        <f>ROUND(SUM(AU64:AU66),5)</f>
        <v>0</v>
      </c>
      <c r="AV63" s="97">
        <f>ROUND(AZ63*L29,2)</f>
        <v>0</v>
      </c>
      <c r="AW63" s="97">
        <f>ROUND(BA63*L30,2)</f>
        <v>0</v>
      </c>
      <c r="AX63" s="97">
        <f>ROUND(BB63*L29,2)</f>
        <v>0</v>
      </c>
      <c r="AY63" s="97">
        <f>ROUND(BC63*L30,2)</f>
        <v>0</v>
      </c>
      <c r="AZ63" s="97">
        <f>ROUND(SUM(AZ64:AZ66),2)</f>
        <v>0</v>
      </c>
      <c r="BA63" s="97">
        <f>ROUND(SUM(BA64:BA66),2)</f>
        <v>0</v>
      </c>
      <c r="BB63" s="97">
        <f>ROUND(SUM(BB64:BB66),2)</f>
        <v>0</v>
      </c>
      <c r="BC63" s="97">
        <f>ROUND(SUM(BC64:BC66),2)</f>
        <v>0</v>
      </c>
      <c r="BD63" s="99">
        <f>ROUND(SUM(BD64:BD66),2)</f>
        <v>0</v>
      </c>
      <c r="BS63" s="100" t="s">
        <v>71</v>
      </c>
      <c r="BT63" s="100" t="s">
        <v>79</v>
      </c>
      <c r="BV63" s="100" t="s">
        <v>74</v>
      </c>
      <c r="BW63" s="100" t="s">
        <v>105</v>
      </c>
      <c r="BX63" s="100" t="s">
        <v>5</v>
      </c>
      <c r="CL63" s="100" t="s">
        <v>19</v>
      </c>
      <c r="CM63" s="100" t="s">
        <v>81</v>
      </c>
    </row>
    <row r="64" spans="1:91" s="4" customFormat="1" ht="16.5" customHeight="1">
      <c r="A64" s="90" t="s">
        <v>76</v>
      </c>
      <c r="B64" s="55"/>
      <c r="C64" s="101"/>
      <c r="D64" s="101"/>
      <c r="E64" s="367" t="s">
        <v>103</v>
      </c>
      <c r="F64" s="367"/>
      <c r="G64" s="367"/>
      <c r="H64" s="367"/>
      <c r="I64" s="367"/>
      <c r="J64" s="101"/>
      <c r="K64" s="367" t="s">
        <v>104</v>
      </c>
      <c r="L64" s="367"/>
      <c r="M64" s="367"/>
      <c r="N64" s="367"/>
      <c r="O64" s="367"/>
      <c r="P64" s="367"/>
      <c r="Q64" s="367"/>
      <c r="R64" s="367"/>
      <c r="S64" s="367"/>
      <c r="T64" s="367"/>
      <c r="U64" s="367"/>
      <c r="V64" s="367"/>
      <c r="W64" s="367"/>
      <c r="X64" s="367"/>
      <c r="Y64" s="367"/>
      <c r="Z64" s="367"/>
      <c r="AA64" s="367"/>
      <c r="AB64" s="367"/>
      <c r="AC64" s="367"/>
      <c r="AD64" s="367"/>
      <c r="AE64" s="367"/>
      <c r="AF64" s="367"/>
      <c r="AG64" s="396">
        <f>'D.1.4.4 - Silnoproudá ele...'!J30</f>
        <v>0</v>
      </c>
      <c r="AH64" s="397"/>
      <c r="AI64" s="397"/>
      <c r="AJ64" s="397"/>
      <c r="AK64" s="397"/>
      <c r="AL64" s="397"/>
      <c r="AM64" s="397"/>
      <c r="AN64" s="396">
        <f t="shared" si="0"/>
        <v>0</v>
      </c>
      <c r="AO64" s="397"/>
      <c r="AP64" s="397"/>
      <c r="AQ64" s="102" t="s">
        <v>106</v>
      </c>
      <c r="AR64" s="57"/>
      <c r="AS64" s="103">
        <v>0</v>
      </c>
      <c r="AT64" s="104">
        <f t="shared" si="1"/>
        <v>0</v>
      </c>
      <c r="AU64" s="105">
        <f>'D.1.4.4 - Silnoproudá ele...'!P89</f>
        <v>0</v>
      </c>
      <c r="AV64" s="104">
        <f>'D.1.4.4 - Silnoproudá ele...'!J33</f>
        <v>0</v>
      </c>
      <c r="AW64" s="104">
        <f>'D.1.4.4 - Silnoproudá ele...'!J34</f>
        <v>0</v>
      </c>
      <c r="AX64" s="104">
        <f>'D.1.4.4 - Silnoproudá ele...'!J35</f>
        <v>0</v>
      </c>
      <c r="AY64" s="104">
        <f>'D.1.4.4 - Silnoproudá ele...'!J36</f>
        <v>0</v>
      </c>
      <c r="AZ64" s="104">
        <f>'D.1.4.4 - Silnoproudá ele...'!F33</f>
        <v>0</v>
      </c>
      <c r="BA64" s="104">
        <f>'D.1.4.4 - Silnoproudá ele...'!F34</f>
        <v>0</v>
      </c>
      <c r="BB64" s="104">
        <f>'D.1.4.4 - Silnoproudá ele...'!F35</f>
        <v>0</v>
      </c>
      <c r="BC64" s="104">
        <f>'D.1.4.4 - Silnoproudá ele...'!F36</f>
        <v>0</v>
      </c>
      <c r="BD64" s="106">
        <f>'D.1.4.4 - Silnoproudá ele...'!F37</f>
        <v>0</v>
      </c>
      <c r="BT64" s="107" t="s">
        <v>81</v>
      </c>
      <c r="BU64" s="107" t="s">
        <v>107</v>
      </c>
      <c r="BV64" s="107" t="s">
        <v>74</v>
      </c>
      <c r="BW64" s="107" t="s">
        <v>105</v>
      </c>
      <c r="BX64" s="107" t="s">
        <v>5</v>
      </c>
      <c r="CL64" s="107" t="s">
        <v>19</v>
      </c>
      <c r="CM64" s="107" t="s">
        <v>81</v>
      </c>
    </row>
    <row r="65" spans="1:91" s="4" customFormat="1" ht="16.5" customHeight="1">
      <c r="A65" s="90" t="s">
        <v>76</v>
      </c>
      <c r="B65" s="55"/>
      <c r="C65" s="101"/>
      <c r="D65" s="101"/>
      <c r="E65" s="367" t="s">
        <v>108</v>
      </c>
      <c r="F65" s="367"/>
      <c r="G65" s="367"/>
      <c r="H65" s="367"/>
      <c r="I65" s="367"/>
      <c r="J65" s="101"/>
      <c r="K65" s="367" t="s">
        <v>109</v>
      </c>
      <c r="L65" s="367"/>
      <c r="M65" s="367"/>
      <c r="N65" s="367"/>
      <c r="O65" s="367"/>
      <c r="P65" s="367"/>
      <c r="Q65" s="367"/>
      <c r="R65" s="367"/>
      <c r="S65" s="367"/>
      <c r="T65" s="367"/>
      <c r="U65" s="367"/>
      <c r="V65" s="367"/>
      <c r="W65" s="367"/>
      <c r="X65" s="367"/>
      <c r="Y65" s="367"/>
      <c r="Z65" s="367"/>
      <c r="AA65" s="367"/>
      <c r="AB65" s="367"/>
      <c r="AC65" s="367"/>
      <c r="AD65" s="367"/>
      <c r="AE65" s="367"/>
      <c r="AF65" s="367"/>
      <c r="AG65" s="396">
        <f>'D.1.4.4-1 - Elektromateriál'!J32</f>
        <v>0</v>
      </c>
      <c r="AH65" s="397"/>
      <c r="AI65" s="397"/>
      <c r="AJ65" s="397"/>
      <c r="AK65" s="397"/>
      <c r="AL65" s="397"/>
      <c r="AM65" s="397"/>
      <c r="AN65" s="396">
        <f t="shared" si="0"/>
        <v>0</v>
      </c>
      <c r="AO65" s="397"/>
      <c r="AP65" s="397"/>
      <c r="AQ65" s="102" t="s">
        <v>106</v>
      </c>
      <c r="AR65" s="57"/>
      <c r="AS65" s="103">
        <v>0</v>
      </c>
      <c r="AT65" s="104">
        <f t="shared" si="1"/>
        <v>0</v>
      </c>
      <c r="AU65" s="105">
        <f>'D.1.4.4-1 - Elektromateriál'!P94</f>
        <v>0</v>
      </c>
      <c r="AV65" s="104">
        <f>'D.1.4.4-1 - Elektromateriál'!J35</f>
        <v>0</v>
      </c>
      <c r="AW65" s="104">
        <f>'D.1.4.4-1 - Elektromateriál'!J36</f>
        <v>0</v>
      </c>
      <c r="AX65" s="104">
        <f>'D.1.4.4-1 - Elektromateriál'!J37</f>
        <v>0</v>
      </c>
      <c r="AY65" s="104">
        <f>'D.1.4.4-1 - Elektromateriál'!J38</f>
        <v>0</v>
      </c>
      <c r="AZ65" s="104">
        <f>'D.1.4.4-1 - Elektromateriál'!F35</f>
        <v>0</v>
      </c>
      <c r="BA65" s="104">
        <f>'D.1.4.4-1 - Elektromateriál'!F36</f>
        <v>0</v>
      </c>
      <c r="BB65" s="104">
        <f>'D.1.4.4-1 - Elektromateriál'!F37</f>
        <v>0</v>
      </c>
      <c r="BC65" s="104">
        <f>'D.1.4.4-1 - Elektromateriál'!F38</f>
        <v>0</v>
      </c>
      <c r="BD65" s="106">
        <f>'D.1.4.4-1 - Elektromateriál'!F39</f>
        <v>0</v>
      </c>
      <c r="BT65" s="107" t="s">
        <v>81</v>
      </c>
      <c r="BV65" s="107" t="s">
        <v>74</v>
      </c>
      <c r="BW65" s="107" t="s">
        <v>110</v>
      </c>
      <c r="BX65" s="107" t="s">
        <v>105</v>
      </c>
      <c r="CL65" s="107" t="s">
        <v>19</v>
      </c>
    </row>
    <row r="66" spans="1:91" s="4" customFormat="1" ht="16.5" customHeight="1">
      <c r="A66" s="90" t="s">
        <v>76</v>
      </c>
      <c r="B66" s="55"/>
      <c r="C66" s="101"/>
      <c r="D66" s="101"/>
      <c r="E66" s="367" t="s">
        <v>111</v>
      </c>
      <c r="F66" s="367"/>
      <c r="G66" s="367"/>
      <c r="H66" s="367"/>
      <c r="I66" s="367"/>
      <c r="J66" s="101"/>
      <c r="K66" s="367" t="s">
        <v>112</v>
      </c>
      <c r="L66" s="367"/>
      <c r="M66" s="367"/>
      <c r="N66" s="367"/>
      <c r="O66" s="367"/>
      <c r="P66" s="367"/>
      <c r="Q66" s="367"/>
      <c r="R66" s="367"/>
      <c r="S66" s="367"/>
      <c r="T66" s="367"/>
      <c r="U66" s="367"/>
      <c r="V66" s="367"/>
      <c r="W66" s="367"/>
      <c r="X66" s="367"/>
      <c r="Y66" s="367"/>
      <c r="Z66" s="367"/>
      <c r="AA66" s="367"/>
      <c r="AB66" s="367"/>
      <c r="AC66" s="367"/>
      <c r="AD66" s="367"/>
      <c r="AE66" s="367"/>
      <c r="AF66" s="367"/>
      <c r="AG66" s="396">
        <f>'D.1.4.7 - Měření a regulace '!J32</f>
        <v>0</v>
      </c>
      <c r="AH66" s="397"/>
      <c r="AI66" s="397"/>
      <c r="AJ66" s="397"/>
      <c r="AK66" s="397"/>
      <c r="AL66" s="397"/>
      <c r="AM66" s="397"/>
      <c r="AN66" s="396">
        <f t="shared" si="0"/>
        <v>0</v>
      </c>
      <c r="AO66" s="397"/>
      <c r="AP66" s="397"/>
      <c r="AQ66" s="102" t="s">
        <v>106</v>
      </c>
      <c r="AR66" s="57"/>
      <c r="AS66" s="103">
        <v>0</v>
      </c>
      <c r="AT66" s="104">
        <f t="shared" si="1"/>
        <v>0</v>
      </c>
      <c r="AU66" s="105">
        <f>'D.1.4.7 - Měření a regulace '!P87</f>
        <v>0</v>
      </c>
      <c r="AV66" s="104">
        <f>'D.1.4.7 - Měření a regulace '!J35</f>
        <v>0</v>
      </c>
      <c r="AW66" s="104">
        <f>'D.1.4.7 - Měření a regulace '!J36</f>
        <v>0</v>
      </c>
      <c r="AX66" s="104">
        <f>'D.1.4.7 - Měření a regulace '!J37</f>
        <v>0</v>
      </c>
      <c r="AY66" s="104">
        <f>'D.1.4.7 - Měření a regulace '!J38</f>
        <v>0</v>
      </c>
      <c r="AZ66" s="104">
        <f>'D.1.4.7 - Měření a regulace '!F35</f>
        <v>0</v>
      </c>
      <c r="BA66" s="104">
        <f>'D.1.4.7 - Měření a regulace '!F36</f>
        <v>0</v>
      </c>
      <c r="BB66" s="104">
        <f>'D.1.4.7 - Měření a regulace '!F37</f>
        <v>0</v>
      </c>
      <c r="BC66" s="104">
        <f>'D.1.4.7 - Měření a regulace '!F38</f>
        <v>0</v>
      </c>
      <c r="BD66" s="106">
        <f>'D.1.4.7 - Měření a regulace '!F39</f>
        <v>0</v>
      </c>
      <c r="BT66" s="107" t="s">
        <v>81</v>
      </c>
      <c r="BV66" s="107" t="s">
        <v>74</v>
      </c>
      <c r="BW66" s="107" t="s">
        <v>113</v>
      </c>
      <c r="BX66" s="107" t="s">
        <v>105</v>
      </c>
      <c r="CL66" s="107" t="s">
        <v>19</v>
      </c>
    </row>
    <row r="67" spans="1:91" s="7" customFormat="1" ht="16.5" customHeight="1">
      <c r="A67" s="90" t="s">
        <v>76</v>
      </c>
      <c r="B67" s="91"/>
      <c r="C67" s="92"/>
      <c r="D67" s="366" t="s">
        <v>114</v>
      </c>
      <c r="E67" s="366"/>
      <c r="F67" s="366"/>
      <c r="G67" s="366"/>
      <c r="H67" s="366"/>
      <c r="I67" s="93"/>
      <c r="J67" s="366" t="s">
        <v>115</v>
      </c>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92">
        <f>'D.1.4.6 - Strukturovaná k...'!J30</f>
        <v>0</v>
      </c>
      <c r="AH67" s="393"/>
      <c r="AI67" s="393"/>
      <c r="AJ67" s="393"/>
      <c r="AK67" s="393"/>
      <c r="AL67" s="393"/>
      <c r="AM67" s="393"/>
      <c r="AN67" s="392">
        <f t="shared" si="0"/>
        <v>0</v>
      </c>
      <c r="AO67" s="393"/>
      <c r="AP67" s="393"/>
      <c r="AQ67" s="94" t="s">
        <v>78</v>
      </c>
      <c r="AR67" s="95"/>
      <c r="AS67" s="108">
        <v>0</v>
      </c>
      <c r="AT67" s="109">
        <f t="shared" si="1"/>
        <v>0</v>
      </c>
      <c r="AU67" s="110">
        <f>'D.1.4.6 - Strukturovaná k...'!P109</f>
        <v>0</v>
      </c>
      <c r="AV67" s="109">
        <f>'D.1.4.6 - Strukturovaná k...'!J33</f>
        <v>0</v>
      </c>
      <c r="AW67" s="109">
        <f>'D.1.4.6 - Strukturovaná k...'!J34</f>
        <v>0</v>
      </c>
      <c r="AX67" s="109">
        <f>'D.1.4.6 - Strukturovaná k...'!J35</f>
        <v>0</v>
      </c>
      <c r="AY67" s="109">
        <f>'D.1.4.6 - Strukturovaná k...'!J36</f>
        <v>0</v>
      </c>
      <c r="AZ67" s="109">
        <f>'D.1.4.6 - Strukturovaná k...'!F33</f>
        <v>0</v>
      </c>
      <c r="BA67" s="109">
        <f>'D.1.4.6 - Strukturovaná k...'!F34</f>
        <v>0</v>
      </c>
      <c r="BB67" s="109">
        <f>'D.1.4.6 - Strukturovaná k...'!F35</f>
        <v>0</v>
      </c>
      <c r="BC67" s="109">
        <f>'D.1.4.6 - Strukturovaná k...'!F36</f>
        <v>0</v>
      </c>
      <c r="BD67" s="111">
        <f>'D.1.4.6 - Strukturovaná k...'!F37</f>
        <v>0</v>
      </c>
      <c r="BT67" s="100" t="s">
        <v>79</v>
      </c>
      <c r="BV67" s="100" t="s">
        <v>74</v>
      </c>
      <c r="BW67" s="100" t="s">
        <v>116</v>
      </c>
      <c r="BX67" s="100" t="s">
        <v>5</v>
      </c>
      <c r="CL67" s="100" t="s">
        <v>19</v>
      </c>
      <c r="CM67" s="100" t="s">
        <v>81</v>
      </c>
    </row>
    <row r="68" spans="1:91" s="2" customFormat="1" ht="30" customHeight="1">
      <c r="A68" s="38"/>
      <c r="B68" s="39"/>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3"/>
      <c r="AS68" s="38"/>
      <c r="AT68" s="38"/>
      <c r="AU68" s="38"/>
      <c r="AV68" s="38"/>
      <c r="AW68" s="38"/>
      <c r="AX68" s="38"/>
      <c r="AY68" s="38"/>
      <c r="AZ68" s="38"/>
      <c r="BA68" s="38"/>
      <c r="BB68" s="38"/>
      <c r="BC68" s="38"/>
      <c r="BD68" s="38"/>
      <c r="BE68" s="38"/>
    </row>
    <row r="69" spans="1:91" s="2" customFormat="1" ht="6.95" customHeight="1">
      <c r="A69" s="38"/>
      <c r="B69" s="51"/>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43"/>
      <c r="AS69" s="38"/>
      <c r="AT69" s="38"/>
      <c r="AU69" s="38"/>
      <c r="AV69" s="38"/>
      <c r="AW69" s="38"/>
      <c r="AX69" s="38"/>
      <c r="AY69" s="38"/>
      <c r="AZ69" s="38"/>
      <c r="BA69" s="38"/>
      <c r="BB69" s="38"/>
      <c r="BC69" s="38"/>
      <c r="BD69" s="38"/>
      <c r="BE69" s="38"/>
    </row>
  </sheetData>
  <sheetProtection algorithmName="SHA-512" hashValue="ULpq5Vu0LTRA1NGswtbBlCqXgLv14MnXDeuGX0JAkZvx0Jv1HoeO1cjYhjy68Typ4ijQ+L9DCB9CWzCIao1GYw==" saltValue="LiK32iwO7KFT25sLXeGkyg3Kp3LPbYunpGitVXKNqtCRXcZx7esxOU/S1u6pVS4lRJiM+0Y/IltRh0HQl0Xh2Q==" spinCount="100000" sheet="1" objects="1" scenarios="1" formatColumns="0" formatRows="0"/>
  <mergeCells count="90">
    <mergeCell ref="AN65:AP65"/>
    <mergeCell ref="AG65:AM65"/>
    <mergeCell ref="AN66:AP66"/>
    <mergeCell ref="AG66:AM66"/>
    <mergeCell ref="AN67:AP67"/>
    <mergeCell ref="AG67:AM67"/>
    <mergeCell ref="AN59:AP59"/>
    <mergeCell ref="AN56:AP56"/>
    <mergeCell ref="AN58:AP58"/>
    <mergeCell ref="AN62:AP62"/>
    <mergeCell ref="AN57:AP57"/>
    <mergeCell ref="AK35:AO35"/>
    <mergeCell ref="X35:AB35"/>
    <mergeCell ref="AR2:BE2"/>
    <mergeCell ref="AG58:AM58"/>
    <mergeCell ref="AG52:AM52"/>
    <mergeCell ref="AG57:AM57"/>
    <mergeCell ref="AG55:AM55"/>
    <mergeCell ref="AG56:AM56"/>
    <mergeCell ref="AM49:AP49"/>
    <mergeCell ref="AM50:AP50"/>
    <mergeCell ref="AM47:AN47"/>
    <mergeCell ref="AN52:AP52"/>
    <mergeCell ref="AN55:AP55"/>
    <mergeCell ref="AS49:AT51"/>
    <mergeCell ref="AN54:AP54"/>
    <mergeCell ref="AK32:AO32"/>
    <mergeCell ref="L32:P32"/>
    <mergeCell ref="W32:AE32"/>
    <mergeCell ref="AK33:AO33"/>
    <mergeCell ref="L33:P33"/>
    <mergeCell ref="W33:AE33"/>
    <mergeCell ref="L30:P30"/>
    <mergeCell ref="W30:AE30"/>
    <mergeCell ref="L31:P31"/>
    <mergeCell ref="W31:AE31"/>
    <mergeCell ref="AK31:AO31"/>
    <mergeCell ref="D67:H67"/>
    <mergeCell ref="J67:AF67"/>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K64:AF64"/>
    <mergeCell ref="L45:AO45"/>
    <mergeCell ref="E65:I65"/>
    <mergeCell ref="K65:AF65"/>
    <mergeCell ref="E66:I66"/>
    <mergeCell ref="K66:AF66"/>
    <mergeCell ref="AG63:AM63"/>
    <mergeCell ref="AG60:AM60"/>
    <mergeCell ref="AG61:AM61"/>
    <mergeCell ref="AG64:AM64"/>
    <mergeCell ref="AG59:AM59"/>
    <mergeCell ref="AG62:AM62"/>
    <mergeCell ref="AN63:AP63"/>
    <mergeCell ref="AN64:AP64"/>
    <mergeCell ref="AN61:AP61"/>
    <mergeCell ref="AN60:AP60"/>
    <mergeCell ref="J62:AF62"/>
    <mergeCell ref="J55:AF55"/>
    <mergeCell ref="J63:AF63"/>
    <mergeCell ref="J56:AF56"/>
    <mergeCell ref="J58:AF58"/>
    <mergeCell ref="I52:AF52"/>
    <mergeCell ref="J61:AF61"/>
    <mergeCell ref="J57:AF57"/>
    <mergeCell ref="J60:AF60"/>
    <mergeCell ref="J59:AF59"/>
    <mergeCell ref="D61:H61"/>
    <mergeCell ref="D57:H57"/>
    <mergeCell ref="D62:H62"/>
    <mergeCell ref="D63:H63"/>
    <mergeCell ref="E64:I64"/>
    <mergeCell ref="C52:G52"/>
    <mergeCell ref="D60:H60"/>
    <mergeCell ref="D58:H58"/>
    <mergeCell ref="D56:H56"/>
    <mergeCell ref="D59:H59"/>
    <mergeCell ref="D55:H55"/>
  </mergeCells>
  <hyperlinks>
    <hyperlink ref="A55" location="'SO 01 - Zelená učebna s c...'!C2" display="/" xr:uid="{00000000-0004-0000-0000-000000000000}"/>
    <hyperlink ref="A56" location="'SO 02 - Zázemí venkovní u...'!C2" display="/" xr:uid="{00000000-0004-0000-0000-000001000000}"/>
    <hyperlink ref="A57" location="'SO 03 - Přístřešek'!C2" display="/" xr:uid="{00000000-0004-0000-0000-000002000000}"/>
    <hyperlink ref="A58" location="'SO 04 - Terénní úpravy - ...'!C2" display="/" xr:uid="{00000000-0004-0000-0000-000003000000}"/>
    <hyperlink ref="A59" location="'005 - VRN'!C2" display="/" xr:uid="{00000000-0004-0000-0000-000004000000}"/>
    <hyperlink ref="A60" location="'D.1.4.1 - Zdravotně techn...'!C2" display="/" xr:uid="{00000000-0004-0000-0000-000005000000}"/>
    <hyperlink ref="A61" location="'D.1.4.2 - Vzduchotechnika'!C2" display="/" xr:uid="{00000000-0004-0000-0000-000006000000}"/>
    <hyperlink ref="A62" location="'D.1.4.3 - Vytápění'!C2" display="/" xr:uid="{00000000-0004-0000-0000-000007000000}"/>
    <hyperlink ref="A64" location="'D.1.4.4 - Silnoproudá ele...'!C2" display="/" xr:uid="{00000000-0004-0000-0000-000008000000}"/>
    <hyperlink ref="A65" location="'D.1.4.4-1 - Elektromateriál'!C2" display="/" xr:uid="{00000000-0004-0000-0000-000009000000}"/>
    <hyperlink ref="A66" location="'D.1.4.7 - Měření a regulace '!C2" display="/" xr:uid="{00000000-0004-0000-0000-00000A000000}"/>
    <hyperlink ref="A67" location="'D.1.4.6 - Strukturovaná k...'!C2" display="/" xr:uid="{00000000-0004-0000-00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1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80</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119</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ROUND(J108,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ROUND((SUM(BE108:BE1160)),  2)</f>
        <v>0</v>
      </c>
      <c r="G33" s="38"/>
      <c r="H33" s="38"/>
      <c r="I33" s="128">
        <v>0.21</v>
      </c>
      <c r="J33" s="127">
        <f>ROUND(((SUM(BE108:BE1160))*I33),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ROUND((SUM(BF108:BF1160)),  2)</f>
        <v>0</v>
      </c>
      <c r="G34" s="38"/>
      <c r="H34" s="38"/>
      <c r="I34" s="128">
        <v>0.15</v>
      </c>
      <c r="J34" s="127">
        <f>ROUND(((SUM(BF108:BF1160))*I34),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ROUND((SUM(BG108:BG1160)),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ROUND((SUM(BH108:BH1160)),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ROUND((SUM(BI108:BI1160)),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SO 01 - Zelená učebna s celoročním provozem</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J108</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124</v>
      </c>
      <c r="E60" s="147"/>
      <c r="F60" s="147"/>
      <c r="G60" s="147"/>
      <c r="H60" s="147"/>
      <c r="I60" s="147"/>
      <c r="J60" s="148">
        <f>J109</f>
        <v>0</v>
      </c>
      <c r="K60" s="145"/>
      <c r="L60" s="149"/>
    </row>
    <row r="61" spans="1:47" s="10" customFormat="1" ht="19.899999999999999" customHeight="1">
      <c r="B61" s="150"/>
      <c r="C61" s="101"/>
      <c r="D61" s="151" t="s">
        <v>125</v>
      </c>
      <c r="E61" s="152"/>
      <c r="F61" s="152"/>
      <c r="G61" s="152"/>
      <c r="H61" s="152"/>
      <c r="I61" s="152"/>
      <c r="J61" s="153">
        <f>J110</f>
        <v>0</v>
      </c>
      <c r="K61" s="101"/>
      <c r="L61" s="154"/>
    </row>
    <row r="62" spans="1:47" s="10" customFormat="1" ht="19.899999999999999" customHeight="1">
      <c r="B62" s="150"/>
      <c r="C62" s="101"/>
      <c r="D62" s="151" t="s">
        <v>126</v>
      </c>
      <c r="E62" s="152"/>
      <c r="F62" s="152"/>
      <c r="G62" s="152"/>
      <c r="H62" s="152"/>
      <c r="I62" s="152"/>
      <c r="J62" s="153">
        <f>J125</f>
        <v>0</v>
      </c>
      <c r="K62" s="101"/>
      <c r="L62" s="154"/>
    </row>
    <row r="63" spans="1:47" s="10" customFormat="1" ht="19.899999999999999" customHeight="1">
      <c r="B63" s="150"/>
      <c r="C63" s="101"/>
      <c r="D63" s="151" t="s">
        <v>127</v>
      </c>
      <c r="E63" s="152"/>
      <c r="F63" s="152"/>
      <c r="G63" s="152"/>
      <c r="H63" s="152"/>
      <c r="I63" s="152"/>
      <c r="J63" s="153">
        <f>J173</f>
        <v>0</v>
      </c>
      <c r="K63" s="101"/>
      <c r="L63" s="154"/>
    </row>
    <row r="64" spans="1:47" s="10" customFormat="1" ht="19.899999999999999" customHeight="1">
      <c r="B64" s="150"/>
      <c r="C64" s="101"/>
      <c r="D64" s="151" t="s">
        <v>128</v>
      </c>
      <c r="E64" s="152"/>
      <c r="F64" s="152"/>
      <c r="G64" s="152"/>
      <c r="H64" s="152"/>
      <c r="I64" s="152"/>
      <c r="J64" s="153">
        <f>J185</f>
        <v>0</v>
      </c>
      <c r="K64" s="101"/>
      <c r="L64" s="154"/>
    </row>
    <row r="65" spans="2:12" s="10" customFormat="1" ht="19.899999999999999" customHeight="1">
      <c r="B65" s="150"/>
      <c r="C65" s="101"/>
      <c r="D65" s="151" t="s">
        <v>129</v>
      </c>
      <c r="E65" s="152"/>
      <c r="F65" s="152"/>
      <c r="G65" s="152"/>
      <c r="H65" s="152"/>
      <c r="I65" s="152"/>
      <c r="J65" s="153">
        <f>J207</f>
        <v>0</v>
      </c>
      <c r="K65" s="101"/>
      <c r="L65" s="154"/>
    </row>
    <row r="66" spans="2:12" s="10" customFormat="1" ht="19.899999999999999" customHeight="1">
      <c r="B66" s="150"/>
      <c r="C66" s="101"/>
      <c r="D66" s="151" t="s">
        <v>130</v>
      </c>
      <c r="E66" s="152"/>
      <c r="F66" s="152"/>
      <c r="G66" s="152"/>
      <c r="H66" s="152"/>
      <c r="I66" s="152"/>
      <c r="J66" s="153">
        <f>J379</f>
        <v>0</v>
      </c>
      <c r="K66" s="101"/>
      <c r="L66" s="154"/>
    </row>
    <row r="67" spans="2:12" s="10" customFormat="1" ht="19.899999999999999" customHeight="1">
      <c r="B67" s="150"/>
      <c r="C67" s="101"/>
      <c r="D67" s="151" t="s">
        <v>131</v>
      </c>
      <c r="E67" s="152"/>
      <c r="F67" s="152"/>
      <c r="G67" s="152"/>
      <c r="H67" s="152"/>
      <c r="I67" s="152"/>
      <c r="J67" s="153">
        <f>J382</f>
        <v>0</v>
      </c>
      <c r="K67" s="101"/>
      <c r="L67" s="154"/>
    </row>
    <row r="68" spans="2:12" s="10" customFormat="1" ht="19.899999999999999" customHeight="1">
      <c r="B68" s="150"/>
      <c r="C68" s="101"/>
      <c r="D68" s="151" t="s">
        <v>132</v>
      </c>
      <c r="E68" s="152"/>
      <c r="F68" s="152"/>
      <c r="G68" s="152"/>
      <c r="H68" s="152"/>
      <c r="I68" s="152"/>
      <c r="J68" s="153">
        <f>J520</f>
        <v>0</v>
      </c>
      <c r="K68" s="101"/>
      <c r="L68" s="154"/>
    </row>
    <row r="69" spans="2:12" s="10" customFormat="1" ht="19.899999999999999" customHeight="1">
      <c r="B69" s="150"/>
      <c r="C69" s="101"/>
      <c r="D69" s="151" t="s">
        <v>133</v>
      </c>
      <c r="E69" s="152"/>
      <c r="F69" s="152"/>
      <c r="G69" s="152"/>
      <c r="H69" s="152"/>
      <c r="I69" s="152"/>
      <c r="J69" s="153">
        <f>J535</f>
        <v>0</v>
      </c>
      <c r="K69" s="101"/>
      <c r="L69" s="154"/>
    </row>
    <row r="70" spans="2:12" s="9" customFormat="1" ht="24.95" customHeight="1">
      <c r="B70" s="144"/>
      <c r="C70" s="145"/>
      <c r="D70" s="146" t="s">
        <v>134</v>
      </c>
      <c r="E70" s="147"/>
      <c r="F70" s="147"/>
      <c r="G70" s="147"/>
      <c r="H70" s="147"/>
      <c r="I70" s="147"/>
      <c r="J70" s="148">
        <f>J539</f>
        <v>0</v>
      </c>
      <c r="K70" s="145"/>
      <c r="L70" s="149"/>
    </row>
    <row r="71" spans="2:12" s="10" customFormat="1" ht="19.899999999999999" customHeight="1">
      <c r="B71" s="150"/>
      <c r="C71" s="101"/>
      <c r="D71" s="151" t="s">
        <v>135</v>
      </c>
      <c r="E71" s="152"/>
      <c r="F71" s="152"/>
      <c r="G71" s="152"/>
      <c r="H71" s="152"/>
      <c r="I71" s="152"/>
      <c r="J71" s="153">
        <f>J540</f>
        <v>0</v>
      </c>
      <c r="K71" s="101"/>
      <c r="L71" s="154"/>
    </row>
    <row r="72" spans="2:12" s="10" customFormat="1" ht="19.899999999999999" customHeight="1">
      <c r="B72" s="150"/>
      <c r="C72" s="101"/>
      <c r="D72" s="151" t="s">
        <v>136</v>
      </c>
      <c r="E72" s="152"/>
      <c r="F72" s="152"/>
      <c r="G72" s="152"/>
      <c r="H72" s="152"/>
      <c r="I72" s="152"/>
      <c r="J72" s="153">
        <f>J584</f>
        <v>0</v>
      </c>
      <c r="K72" s="101"/>
      <c r="L72" s="154"/>
    </row>
    <row r="73" spans="2:12" s="10" customFormat="1" ht="19.899999999999999" customHeight="1">
      <c r="B73" s="150"/>
      <c r="C73" s="101"/>
      <c r="D73" s="151" t="s">
        <v>137</v>
      </c>
      <c r="E73" s="152"/>
      <c r="F73" s="152"/>
      <c r="G73" s="152"/>
      <c r="H73" s="152"/>
      <c r="I73" s="152"/>
      <c r="J73" s="153">
        <f>J596</f>
        <v>0</v>
      </c>
      <c r="K73" s="101"/>
      <c r="L73" s="154"/>
    </row>
    <row r="74" spans="2:12" s="10" customFormat="1" ht="19.899999999999999" customHeight="1">
      <c r="B74" s="150"/>
      <c r="C74" s="101"/>
      <c r="D74" s="151" t="s">
        <v>138</v>
      </c>
      <c r="E74" s="152"/>
      <c r="F74" s="152"/>
      <c r="G74" s="152"/>
      <c r="H74" s="152"/>
      <c r="I74" s="152"/>
      <c r="J74" s="153">
        <f>J658</f>
        <v>0</v>
      </c>
      <c r="K74" s="101"/>
      <c r="L74" s="154"/>
    </row>
    <row r="75" spans="2:12" s="10" customFormat="1" ht="19.899999999999999" customHeight="1">
      <c r="B75" s="150"/>
      <c r="C75" s="101"/>
      <c r="D75" s="151" t="s">
        <v>139</v>
      </c>
      <c r="E75" s="152"/>
      <c r="F75" s="152"/>
      <c r="G75" s="152"/>
      <c r="H75" s="152"/>
      <c r="I75" s="152"/>
      <c r="J75" s="153">
        <f>J664</f>
        <v>0</v>
      </c>
      <c r="K75" s="101"/>
      <c r="L75" s="154"/>
    </row>
    <row r="76" spans="2:12" s="10" customFormat="1" ht="19.899999999999999" customHeight="1">
      <c r="B76" s="150"/>
      <c r="C76" s="101"/>
      <c r="D76" s="151" t="s">
        <v>140</v>
      </c>
      <c r="E76" s="152"/>
      <c r="F76" s="152"/>
      <c r="G76" s="152"/>
      <c r="H76" s="152"/>
      <c r="I76" s="152"/>
      <c r="J76" s="153">
        <f>J750</f>
        <v>0</v>
      </c>
      <c r="K76" s="101"/>
      <c r="L76" s="154"/>
    </row>
    <row r="77" spans="2:12" s="10" customFormat="1" ht="19.899999999999999" customHeight="1">
      <c r="B77" s="150"/>
      <c r="C77" s="101"/>
      <c r="D77" s="151" t="s">
        <v>141</v>
      </c>
      <c r="E77" s="152"/>
      <c r="F77" s="152"/>
      <c r="G77" s="152"/>
      <c r="H77" s="152"/>
      <c r="I77" s="152"/>
      <c r="J77" s="153">
        <f>J781</f>
        <v>0</v>
      </c>
      <c r="K77" s="101"/>
      <c r="L77" s="154"/>
    </row>
    <row r="78" spans="2:12" s="10" customFormat="1" ht="19.899999999999999" customHeight="1">
      <c r="B78" s="150"/>
      <c r="C78" s="101"/>
      <c r="D78" s="151" t="s">
        <v>142</v>
      </c>
      <c r="E78" s="152"/>
      <c r="F78" s="152"/>
      <c r="G78" s="152"/>
      <c r="H78" s="152"/>
      <c r="I78" s="152"/>
      <c r="J78" s="153">
        <f>J861</f>
        <v>0</v>
      </c>
      <c r="K78" s="101"/>
      <c r="L78" s="154"/>
    </row>
    <row r="79" spans="2:12" s="10" customFormat="1" ht="19.899999999999999" customHeight="1">
      <c r="B79" s="150"/>
      <c r="C79" s="101"/>
      <c r="D79" s="151" t="s">
        <v>143</v>
      </c>
      <c r="E79" s="152"/>
      <c r="F79" s="152"/>
      <c r="G79" s="152"/>
      <c r="H79" s="152"/>
      <c r="I79" s="152"/>
      <c r="J79" s="153">
        <f>J884</f>
        <v>0</v>
      </c>
      <c r="K79" s="101"/>
      <c r="L79" s="154"/>
    </row>
    <row r="80" spans="2:12" s="10" customFormat="1" ht="19.899999999999999" customHeight="1">
      <c r="B80" s="150"/>
      <c r="C80" s="101"/>
      <c r="D80" s="151" t="s">
        <v>144</v>
      </c>
      <c r="E80" s="152"/>
      <c r="F80" s="152"/>
      <c r="G80" s="152"/>
      <c r="H80" s="152"/>
      <c r="I80" s="152"/>
      <c r="J80" s="153">
        <f>J997</f>
        <v>0</v>
      </c>
      <c r="K80" s="101"/>
      <c r="L80" s="154"/>
    </row>
    <row r="81" spans="1:31" s="10" customFormat="1" ht="19.899999999999999" customHeight="1">
      <c r="B81" s="150"/>
      <c r="C81" s="101"/>
      <c r="D81" s="151" t="s">
        <v>145</v>
      </c>
      <c r="E81" s="152"/>
      <c r="F81" s="152"/>
      <c r="G81" s="152"/>
      <c r="H81" s="152"/>
      <c r="I81" s="152"/>
      <c r="J81" s="153">
        <f>J1013</f>
        <v>0</v>
      </c>
      <c r="K81" s="101"/>
      <c r="L81" s="154"/>
    </row>
    <row r="82" spans="1:31" s="10" customFormat="1" ht="19.899999999999999" customHeight="1">
      <c r="B82" s="150"/>
      <c r="C82" s="101"/>
      <c r="D82" s="151" t="s">
        <v>146</v>
      </c>
      <c r="E82" s="152"/>
      <c r="F82" s="152"/>
      <c r="G82" s="152"/>
      <c r="H82" s="152"/>
      <c r="I82" s="152"/>
      <c r="J82" s="153">
        <f>J1052</f>
        <v>0</v>
      </c>
      <c r="K82" s="101"/>
      <c r="L82" s="154"/>
    </row>
    <row r="83" spans="1:31" s="10" customFormat="1" ht="19.899999999999999" customHeight="1">
      <c r="B83" s="150"/>
      <c r="C83" s="101"/>
      <c r="D83" s="151" t="s">
        <v>147</v>
      </c>
      <c r="E83" s="152"/>
      <c r="F83" s="152"/>
      <c r="G83" s="152"/>
      <c r="H83" s="152"/>
      <c r="I83" s="152"/>
      <c r="J83" s="153">
        <f>J1070</f>
        <v>0</v>
      </c>
      <c r="K83" s="101"/>
      <c r="L83" s="154"/>
    </row>
    <row r="84" spans="1:31" s="10" customFormat="1" ht="19.899999999999999" customHeight="1">
      <c r="B84" s="150"/>
      <c r="C84" s="101"/>
      <c r="D84" s="151" t="s">
        <v>148</v>
      </c>
      <c r="E84" s="152"/>
      <c r="F84" s="152"/>
      <c r="G84" s="152"/>
      <c r="H84" s="152"/>
      <c r="I84" s="152"/>
      <c r="J84" s="153">
        <f>J1111</f>
        <v>0</v>
      </c>
      <c r="K84" s="101"/>
      <c r="L84" s="154"/>
    </row>
    <row r="85" spans="1:31" s="10" customFormat="1" ht="19.899999999999999" customHeight="1">
      <c r="B85" s="150"/>
      <c r="C85" s="101"/>
      <c r="D85" s="151" t="s">
        <v>149</v>
      </c>
      <c r="E85" s="152"/>
      <c r="F85" s="152"/>
      <c r="G85" s="152"/>
      <c r="H85" s="152"/>
      <c r="I85" s="152"/>
      <c r="J85" s="153">
        <f>J1130</f>
        <v>0</v>
      </c>
      <c r="K85" s="101"/>
      <c r="L85" s="154"/>
    </row>
    <row r="86" spans="1:31" s="9" customFormat="1" ht="24.95" customHeight="1">
      <c r="B86" s="144"/>
      <c r="C86" s="145"/>
      <c r="D86" s="146" t="s">
        <v>150</v>
      </c>
      <c r="E86" s="147"/>
      <c r="F86" s="147"/>
      <c r="G86" s="147"/>
      <c r="H86" s="147"/>
      <c r="I86" s="147"/>
      <c r="J86" s="148">
        <f>J1151</f>
        <v>0</v>
      </c>
      <c r="K86" s="145"/>
      <c r="L86" s="149"/>
    </row>
    <row r="87" spans="1:31" s="10" customFormat="1" ht="19.899999999999999" customHeight="1">
      <c r="B87" s="150"/>
      <c r="C87" s="101"/>
      <c r="D87" s="151" t="s">
        <v>151</v>
      </c>
      <c r="E87" s="152"/>
      <c r="F87" s="152"/>
      <c r="G87" s="152"/>
      <c r="H87" s="152"/>
      <c r="I87" s="152"/>
      <c r="J87" s="153">
        <f>J1152</f>
        <v>0</v>
      </c>
      <c r="K87" s="101"/>
      <c r="L87" s="154"/>
    </row>
    <row r="88" spans="1:31" s="10" customFormat="1" ht="19.899999999999999" customHeight="1">
      <c r="B88" s="150"/>
      <c r="C88" s="101"/>
      <c r="D88" s="151" t="s">
        <v>152</v>
      </c>
      <c r="E88" s="152"/>
      <c r="F88" s="152"/>
      <c r="G88" s="152"/>
      <c r="H88" s="152"/>
      <c r="I88" s="152"/>
      <c r="J88" s="153">
        <f>J1157</f>
        <v>0</v>
      </c>
      <c r="K88" s="101"/>
      <c r="L88" s="154"/>
    </row>
    <row r="89" spans="1:31" s="2" customFormat="1" ht="21.75" customHeight="1">
      <c r="A89" s="38"/>
      <c r="B89" s="39"/>
      <c r="C89" s="40"/>
      <c r="D89" s="40"/>
      <c r="E89" s="40"/>
      <c r="F89" s="40"/>
      <c r="G89" s="40"/>
      <c r="H89" s="40"/>
      <c r="I89" s="40"/>
      <c r="J89" s="40"/>
      <c r="K89" s="40"/>
      <c r="L89" s="117"/>
      <c r="S89" s="38"/>
      <c r="T89" s="38"/>
      <c r="U89" s="38"/>
      <c r="V89" s="38"/>
      <c r="W89" s="38"/>
      <c r="X89" s="38"/>
      <c r="Y89" s="38"/>
      <c r="Z89" s="38"/>
      <c r="AA89" s="38"/>
      <c r="AB89" s="38"/>
      <c r="AC89" s="38"/>
      <c r="AD89" s="38"/>
      <c r="AE89" s="38"/>
    </row>
    <row r="90" spans="1:31" s="2" customFormat="1" ht="6.95" customHeight="1">
      <c r="A90" s="38"/>
      <c r="B90" s="51"/>
      <c r="C90" s="52"/>
      <c r="D90" s="52"/>
      <c r="E90" s="52"/>
      <c r="F90" s="52"/>
      <c r="G90" s="52"/>
      <c r="H90" s="52"/>
      <c r="I90" s="52"/>
      <c r="J90" s="52"/>
      <c r="K90" s="52"/>
      <c r="L90" s="117"/>
      <c r="S90" s="38"/>
      <c r="T90" s="38"/>
      <c r="U90" s="38"/>
      <c r="V90" s="38"/>
      <c r="W90" s="38"/>
      <c r="X90" s="38"/>
      <c r="Y90" s="38"/>
      <c r="Z90" s="38"/>
      <c r="AA90" s="38"/>
      <c r="AB90" s="38"/>
      <c r="AC90" s="38"/>
      <c r="AD90" s="38"/>
      <c r="AE90" s="38"/>
    </row>
    <row r="94" spans="1:31" s="2" customFormat="1" ht="6.95" customHeight="1">
      <c r="A94" s="38"/>
      <c r="B94" s="53"/>
      <c r="C94" s="54"/>
      <c r="D94" s="54"/>
      <c r="E94" s="54"/>
      <c r="F94" s="54"/>
      <c r="G94" s="54"/>
      <c r="H94" s="54"/>
      <c r="I94" s="54"/>
      <c r="J94" s="54"/>
      <c r="K94" s="54"/>
      <c r="L94" s="117"/>
      <c r="S94" s="38"/>
      <c r="T94" s="38"/>
      <c r="U94" s="38"/>
      <c r="V94" s="38"/>
      <c r="W94" s="38"/>
      <c r="X94" s="38"/>
      <c r="Y94" s="38"/>
      <c r="Z94" s="38"/>
      <c r="AA94" s="38"/>
      <c r="AB94" s="38"/>
      <c r="AC94" s="38"/>
      <c r="AD94" s="38"/>
      <c r="AE94" s="38"/>
    </row>
    <row r="95" spans="1:31" s="2" customFormat="1" ht="24.95" customHeight="1">
      <c r="A95" s="38"/>
      <c r="B95" s="39"/>
      <c r="C95" s="27" t="s">
        <v>153</v>
      </c>
      <c r="D95" s="40"/>
      <c r="E95" s="40"/>
      <c r="F95" s="40"/>
      <c r="G95" s="40"/>
      <c r="H95" s="40"/>
      <c r="I95" s="40"/>
      <c r="J95" s="40"/>
      <c r="K95" s="40"/>
      <c r="L95" s="117"/>
      <c r="S95" s="38"/>
      <c r="T95" s="38"/>
      <c r="U95" s="38"/>
      <c r="V95" s="38"/>
      <c r="W95" s="38"/>
      <c r="X95" s="38"/>
      <c r="Y95" s="38"/>
      <c r="Z95" s="38"/>
      <c r="AA95" s="38"/>
      <c r="AB95" s="38"/>
      <c r="AC95" s="38"/>
      <c r="AD95" s="38"/>
      <c r="AE95" s="38"/>
    </row>
    <row r="96" spans="1:31" s="2" customFormat="1" ht="6.95" customHeight="1">
      <c r="A96" s="38"/>
      <c r="B96" s="39"/>
      <c r="C96" s="40"/>
      <c r="D96" s="40"/>
      <c r="E96" s="40"/>
      <c r="F96" s="40"/>
      <c r="G96" s="40"/>
      <c r="H96" s="40"/>
      <c r="I96" s="40"/>
      <c r="J96" s="40"/>
      <c r="K96" s="40"/>
      <c r="L96" s="117"/>
      <c r="S96" s="38"/>
      <c r="T96" s="38"/>
      <c r="U96" s="38"/>
      <c r="V96" s="38"/>
      <c r="W96" s="38"/>
      <c r="X96" s="38"/>
      <c r="Y96" s="38"/>
      <c r="Z96" s="38"/>
      <c r="AA96" s="38"/>
      <c r="AB96" s="38"/>
      <c r="AC96" s="38"/>
      <c r="AD96" s="38"/>
      <c r="AE96" s="38"/>
    </row>
    <row r="97" spans="1:65" s="2" customFormat="1" ht="12" customHeight="1">
      <c r="A97" s="38"/>
      <c r="B97" s="39"/>
      <c r="C97" s="33" t="s">
        <v>16</v>
      </c>
      <c r="D97" s="40"/>
      <c r="E97" s="40"/>
      <c r="F97" s="40"/>
      <c r="G97" s="40"/>
      <c r="H97" s="40"/>
      <c r="I97" s="40"/>
      <c r="J97" s="40"/>
      <c r="K97" s="40"/>
      <c r="L97" s="117"/>
      <c r="S97" s="38"/>
      <c r="T97" s="38"/>
      <c r="U97" s="38"/>
      <c r="V97" s="38"/>
      <c r="W97" s="38"/>
      <c r="X97" s="38"/>
      <c r="Y97" s="38"/>
      <c r="Z97" s="38"/>
      <c r="AA97" s="38"/>
      <c r="AB97" s="38"/>
      <c r="AC97" s="38"/>
      <c r="AD97" s="38"/>
      <c r="AE97" s="38"/>
    </row>
    <row r="98" spans="1:65" s="2" customFormat="1" ht="16.5" customHeight="1">
      <c r="A98" s="38"/>
      <c r="B98" s="39"/>
      <c r="C98" s="40"/>
      <c r="D98" s="40"/>
      <c r="E98" s="415" t="str">
        <f>E7</f>
        <v>Zelená učebna s celoročním provozem</v>
      </c>
      <c r="F98" s="416"/>
      <c r="G98" s="416"/>
      <c r="H98" s="416"/>
      <c r="I98" s="40"/>
      <c r="J98" s="40"/>
      <c r="K98" s="40"/>
      <c r="L98" s="117"/>
      <c r="S98" s="38"/>
      <c r="T98" s="38"/>
      <c r="U98" s="38"/>
      <c r="V98" s="38"/>
      <c r="W98" s="38"/>
      <c r="X98" s="38"/>
      <c r="Y98" s="38"/>
      <c r="Z98" s="38"/>
      <c r="AA98" s="38"/>
      <c r="AB98" s="38"/>
      <c r="AC98" s="38"/>
      <c r="AD98" s="38"/>
      <c r="AE98" s="38"/>
    </row>
    <row r="99" spans="1:65" s="2" customFormat="1" ht="12" customHeight="1">
      <c r="A99" s="38"/>
      <c r="B99" s="39"/>
      <c r="C99" s="33" t="s">
        <v>118</v>
      </c>
      <c r="D99" s="40"/>
      <c r="E99" s="40"/>
      <c r="F99" s="40"/>
      <c r="G99" s="40"/>
      <c r="H99" s="40"/>
      <c r="I99" s="40"/>
      <c r="J99" s="40"/>
      <c r="K99" s="40"/>
      <c r="L99" s="117"/>
      <c r="S99" s="38"/>
      <c r="T99" s="38"/>
      <c r="U99" s="38"/>
      <c r="V99" s="38"/>
      <c r="W99" s="38"/>
      <c r="X99" s="38"/>
      <c r="Y99" s="38"/>
      <c r="Z99" s="38"/>
      <c r="AA99" s="38"/>
      <c r="AB99" s="38"/>
      <c r="AC99" s="38"/>
      <c r="AD99" s="38"/>
      <c r="AE99" s="38"/>
    </row>
    <row r="100" spans="1:65" s="2" customFormat="1" ht="16.5" customHeight="1">
      <c r="A100" s="38"/>
      <c r="B100" s="39"/>
      <c r="C100" s="40"/>
      <c r="D100" s="40"/>
      <c r="E100" s="369" t="str">
        <f>E9</f>
        <v>SO 01 - Zelená učebna s celoročním provozem</v>
      </c>
      <c r="F100" s="417"/>
      <c r="G100" s="417"/>
      <c r="H100" s="417"/>
      <c r="I100" s="40"/>
      <c r="J100" s="40"/>
      <c r="K100" s="40"/>
      <c r="L100" s="117"/>
      <c r="S100" s="38"/>
      <c r="T100" s="38"/>
      <c r="U100" s="38"/>
      <c r="V100" s="38"/>
      <c r="W100" s="38"/>
      <c r="X100" s="38"/>
      <c r="Y100" s="38"/>
      <c r="Z100" s="38"/>
      <c r="AA100" s="38"/>
      <c r="AB100" s="38"/>
      <c r="AC100" s="38"/>
      <c r="AD100" s="38"/>
      <c r="AE100" s="38"/>
    </row>
    <row r="101" spans="1:65" s="2" customFormat="1" ht="6.95" customHeight="1">
      <c r="A101" s="38"/>
      <c r="B101" s="39"/>
      <c r="C101" s="40"/>
      <c r="D101" s="40"/>
      <c r="E101" s="40"/>
      <c r="F101" s="40"/>
      <c r="G101" s="40"/>
      <c r="H101" s="40"/>
      <c r="I101" s="40"/>
      <c r="J101" s="40"/>
      <c r="K101" s="40"/>
      <c r="L101" s="117"/>
      <c r="S101" s="38"/>
      <c r="T101" s="38"/>
      <c r="U101" s="38"/>
      <c r="V101" s="38"/>
      <c r="W101" s="38"/>
      <c r="X101" s="38"/>
      <c r="Y101" s="38"/>
      <c r="Z101" s="38"/>
      <c r="AA101" s="38"/>
      <c r="AB101" s="38"/>
      <c r="AC101" s="38"/>
      <c r="AD101" s="38"/>
      <c r="AE101" s="38"/>
    </row>
    <row r="102" spans="1:65" s="2" customFormat="1" ht="12" customHeight="1">
      <c r="A102" s="38"/>
      <c r="B102" s="39"/>
      <c r="C102" s="33" t="s">
        <v>21</v>
      </c>
      <c r="D102" s="40"/>
      <c r="E102" s="40"/>
      <c r="F102" s="31" t="str">
        <f>F12</f>
        <v>Střední lesnická škola Žlutice</v>
      </c>
      <c r="G102" s="40"/>
      <c r="H102" s="40"/>
      <c r="I102" s="33" t="s">
        <v>23</v>
      </c>
      <c r="J102" s="63" t="str">
        <f>IF(J12="","",J12)</f>
        <v>26. 11. 2024</v>
      </c>
      <c r="K102" s="40"/>
      <c r="L102" s="117"/>
      <c r="S102" s="38"/>
      <c r="T102" s="38"/>
      <c r="U102" s="38"/>
      <c r="V102" s="38"/>
      <c r="W102" s="38"/>
      <c r="X102" s="38"/>
      <c r="Y102" s="38"/>
      <c r="Z102" s="38"/>
      <c r="AA102" s="38"/>
      <c r="AB102" s="38"/>
      <c r="AC102" s="38"/>
      <c r="AD102" s="38"/>
      <c r="AE102" s="38"/>
    </row>
    <row r="103" spans="1:65" s="2" customFormat="1" ht="6.95" customHeight="1">
      <c r="A103" s="38"/>
      <c r="B103" s="39"/>
      <c r="C103" s="40"/>
      <c r="D103" s="40"/>
      <c r="E103" s="40"/>
      <c r="F103" s="40"/>
      <c r="G103" s="40"/>
      <c r="H103" s="40"/>
      <c r="I103" s="40"/>
      <c r="J103" s="40"/>
      <c r="K103" s="40"/>
      <c r="L103" s="117"/>
      <c r="S103" s="38"/>
      <c r="T103" s="38"/>
      <c r="U103" s="38"/>
      <c r="V103" s="38"/>
      <c r="W103" s="38"/>
      <c r="X103" s="38"/>
      <c r="Y103" s="38"/>
      <c r="Z103" s="38"/>
      <c r="AA103" s="38"/>
      <c r="AB103" s="38"/>
      <c r="AC103" s="38"/>
      <c r="AD103" s="38"/>
      <c r="AE103" s="38"/>
    </row>
    <row r="104" spans="1:65" s="2" customFormat="1" ht="25.7" customHeight="1">
      <c r="A104" s="38"/>
      <c r="B104" s="39"/>
      <c r="C104" s="33" t="s">
        <v>25</v>
      </c>
      <c r="D104" s="40"/>
      <c r="E104" s="40"/>
      <c r="F104" s="31" t="str">
        <f>E15</f>
        <v>CZECHOTEC Engineering spol. s.r.o.</v>
      </c>
      <c r="G104" s="40"/>
      <c r="H104" s="40"/>
      <c r="I104" s="33" t="s">
        <v>31</v>
      </c>
      <c r="J104" s="36" t="str">
        <f>E21</f>
        <v>Ing.arch. Tereza Petříková</v>
      </c>
      <c r="K104" s="40"/>
      <c r="L104" s="117"/>
      <c r="S104" s="38"/>
      <c r="T104" s="38"/>
      <c r="U104" s="38"/>
      <c r="V104" s="38"/>
      <c r="W104" s="38"/>
      <c r="X104" s="38"/>
      <c r="Y104" s="38"/>
      <c r="Z104" s="38"/>
      <c r="AA104" s="38"/>
      <c r="AB104" s="38"/>
      <c r="AC104" s="38"/>
      <c r="AD104" s="38"/>
      <c r="AE104" s="38"/>
    </row>
    <row r="105" spans="1:65" s="2" customFormat="1" ht="15.2" customHeight="1">
      <c r="A105" s="38"/>
      <c r="B105" s="39"/>
      <c r="C105" s="33" t="s">
        <v>29</v>
      </c>
      <c r="D105" s="40"/>
      <c r="E105" s="40"/>
      <c r="F105" s="31" t="str">
        <f>IF(E18="","",E18)</f>
        <v>Vyplň údaj</v>
      </c>
      <c r="G105" s="40"/>
      <c r="H105" s="40"/>
      <c r="I105" s="33" t="s">
        <v>34</v>
      </c>
      <c r="J105" s="36" t="str">
        <f>E24</f>
        <v>Miroslav Dostál</v>
      </c>
      <c r="K105" s="40"/>
      <c r="L105" s="117"/>
      <c r="S105" s="38"/>
      <c r="T105" s="38"/>
      <c r="U105" s="38"/>
      <c r="V105" s="38"/>
      <c r="W105" s="38"/>
      <c r="X105" s="38"/>
      <c r="Y105" s="38"/>
      <c r="Z105" s="38"/>
      <c r="AA105" s="38"/>
      <c r="AB105" s="38"/>
      <c r="AC105" s="38"/>
      <c r="AD105" s="38"/>
      <c r="AE105" s="38"/>
    </row>
    <row r="106" spans="1:65" s="2" customFormat="1" ht="10.35" customHeight="1">
      <c r="A106" s="38"/>
      <c r="B106" s="39"/>
      <c r="C106" s="40"/>
      <c r="D106" s="40"/>
      <c r="E106" s="40"/>
      <c r="F106" s="40"/>
      <c r="G106" s="40"/>
      <c r="H106" s="40"/>
      <c r="I106" s="40"/>
      <c r="J106" s="40"/>
      <c r="K106" s="40"/>
      <c r="L106" s="117"/>
      <c r="S106" s="38"/>
      <c r="T106" s="38"/>
      <c r="U106" s="38"/>
      <c r="V106" s="38"/>
      <c r="W106" s="38"/>
      <c r="X106" s="38"/>
      <c r="Y106" s="38"/>
      <c r="Z106" s="38"/>
      <c r="AA106" s="38"/>
      <c r="AB106" s="38"/>
      <c r="AC106" s="38"/>
      <c r="AD106" s="38"/>
      <c r="AE106" s="38"/>
    </row>
    <row r="107" spans="1:65" s="11" customFormat="1" ht="29.25" customHeight="1">
      <c r="A107" s="155"/>
      <c r="B107" s="156"/>
      <c r="C107" s="157" t="s">
        <v>154</v>
      </c>
      <c r="D107" s="158" t="s">
        <v>57</v>
      </c>
      <c r="E107" s="158" t="s">
        <v>53</v>
      </c>
      <c r="F107" s="158" t="s">
        <v>54</v>
      </c>
      <c r="G107" s="158" t="s">
        <v>155</v>
      </c>
      <c r="H107" s="158" t="s">
        <v>156</v>
      </c>
      <c r="I107" s="158" t="s">
        <v>157</v>
      </c>
      <c r="J107" s="158" t="s">
        <v>122</v>
      </c>
      <c r="K107" s="159" t="s">
        <v>158</v>
      </c>
      <c r="L107" s="160"/>
      <c r="M107" s="72" t="s">
        <v>19</v>
      </c>
      <c r="N107" s="73" t="s">
        <v>42</v>
      </c>
      <c r="O107" s="73" t="s">
        <v>159</v>
      </c>
      <c r="P107" s="73" t="s">
        <v>160</v>
      </c>
      <c r="Q107" s="73" t="s">
        <v>161</v>
      </c>
      <c r="R107" s="73" t="s">
        <v>162</v>
      </c>
      <c r="S107" s="73" t="s">
        <v>163</v>
      </c>
      <c r="T107" s="74" t="s">
        <v>164</v>
      </c>
      <c r="U107" s="155"/>
      <c r="V107" s="155"/>
      <c r="W107" s="155"/>
      <c r="X107" s="155"/>
      <c r="Y107" s="155"/>
      <c r="Z107" s="155"/>
      <c r="AA107" s="155"/>
      <c r="AB107" s="155"/>
      <c r="AC107" s="155"/>
      <c r="AD107" s="155"/>
      <c r="AE107" s="155"/>
    </row>
    <row r="108" spans="1:65" s="2" customFormat="1" ht="22.9" customHeight="1">
      <c r="A108" s="38"/>
      <c r="B108" s="39"/>
      <c r="C108" s="79" t="s">
        <v>165</v>
      </c>
      <c r="D108" s="40"/>
      <c r="E108" s="40"/>
      <c r="F108" s="40"/>
      <c r="G108" s="40"/>
      <c r="H108" s="40"/>
      <c r="I108" s="40"/>
      <c r="J108" s="161">
        <f>BK108</f>
        <v>0</v>
      </c>
      <c r="K108" s="40"/>
      <c r="L108" s="43"/>
      <c r="M108" s="75"/>
      <c r="N108" s="162"/>
      <c r="O108" s="76"/>
      <c r="P108" s="163">
        <f>P109+P539+P1151</f>
        <v>0</v>
      </c>
      <c r="Q108" s="76"/>
      <c r="R108" s="163">
        <f>R109+R539+R1151</f>
        <v>125.48880223999998</v>
      </c>
      <c r="S108" s="76"/>
      <c r="T108" s="164">
        <f>T109+T539+T1151</f>
        <v>88.435449790000035</v>
      </c>
      <c r="U108" s="38"/>
      <c r="V108" s="38"/>
      <c r="W108" s="38"/>
      <c r="X108" s="38"/>
      <c r="Y108" s="38"/>
      <c r="Z108" s="38"/>
      <c r="AA108" s="38"/>
      <c r="AB108" s="38"/>
      <c r="AC108" s="38"/>
      <c r="AD108" s="38"/>
      <c r="AE108" s="38"/>
      <c r="AT108" s="21" t="s">
        <v>71</v>
      </c>
      <c r="AU108" s="21" t="s">
        <v>123</v>
      </c>
      <c r="BK108" s="165">
        <f>BK109+BK539+BK1151</f>
        <v>0</v>
      </c>
    </row>
    <row r="109" spans="1:65" s="12" customFormat="1" ht="25.9" customHeight="1">
      <c r="B109" s="166"/>
      <c r="C109" s="167"/>
      <c r="D109" s="168" t="s">
        <v>71</v>
      </c>
      <c r="E109" s="169" t="s">
        <v>166</v>
      </c>
      <c r="F109" s="169" t="s">
        <v>167</v>
      </c>
      <c r="G109" s="167"/>
      <c r="H109" s="167"/>
      <c r="I109" s="170"/>
      <c r="J109" s="171">
        <f>BK109</f>
        <v>0</v>
      </c>
      <c r="K109" s="167"/>
      <c r="L109" s="172"/>
      <c r="M109" s="173"/>
      <c r="N109" s="174"/>
      <c r="O109" s="174"/>
      <c r="P109" s="175">
        <f>P110+P125+P173+P185+P207+P379+P382+P520+P535</f>
        <v>0</v>
      </c>
      <c r="Q109" s="174"/>
      <c r="R109" s="175">
        <f>R110+R125+R173+R185+R207+R379+R382+R520+R535</f>
        <v>106.95395467999998</v>
      </c>
      <c r="S109" s="174"/>
      <c r="T109" s="176">
        <f>T110+T125+T173+T185+T207+T379+T382+T520+T535</f>
        <v>84.236711150000033</v>
      </c>
      <c r="AR109" s="177" t="s">
        <v>79</v>
      </c>
      <c r="AT109" s="178" t="s">
        <v>71</v>
      </c>
      <c r="AU109" s="178" t="s">
        <v>72</v>
      </c>
      <c r="AY109" s="177" t="s">
        <v>168</v>
      </c>
      <c r="BK109" s="179">
        <f>BK110+BK125+BK173+BK185+BK207+BK379+BK382+BK520+BK535</f>
        <v>0</v>
      </c>
    </row>
    <row r="110" spans="1:65" s="12" customFormat="1" ht="22.9" customHeight="1">
      <c r="B110" s="166"/>
      <c r="C110" s="167"/>
      <c r="D110" s="168" t="s">
        <v>71</v>
      </c>
      <c r="E110" s="180" t="s">
        <v>79</v>
      </c>
      <c r="F110" s="180" t="s">
        <v>169</v>
      </c>
      <c r="G110" s="167"/>
      <c r="H110" s="167"/>
      <c r="I110" s="170"/>
      <c r="J110" s="181">
        <f>BK110</f>
        <v>0</v>
      </c>
      <c r="K110" s="167"/>
      <c r="L110" s="172"/>
      <c r="M110" s="173"/>
      <c r="N110" s="174"/>
      <c r="O110" s="174"/>
      <c r="P110" s="175">
        <f>SUM(P111:P124)</f>
        <v>0</v>
      </c>
      <c r="Q110" s="174"/>
      <c r="R110" s="175">
        <f>SUM(R111:R124)</f>
        <v>0</v>
      </c>
      <c r="S110" s="174"/>
      <c r="T110" s="176">
        <f>SUM(T111:T124)</f>
        <v>0</v>
      </c>
      <c r="AR110" s="177" t="s">
        <v>79</v>
      </c>
      <c r="AT110" s="178" t="s">
        <v>71</v>
      </c>
      <c r="AU110" s="178" t="s">
        <v>79</v>
      </c>
      <c r="AY110" s="177" t="s">
        <v>168</v>
      </c>
      <c r="BK110" s="179">
        <f>SUM(BK111:BK124)</f>
        <v>0</v>
      </c>
    </row>
    <row r="111" spans="1:65" s="2" customFormat="1" ht="37.9" customHeight="1">
      <c r="A111" s="38"/>
      <c r="B111" s="39"/>
      <c r="C111" s="182" t="s">
        <v>170</v>
      </c>
      <c r="D111" s="182" t="s">
        <v>171</v>
      </c>
      <c r="E111" s="183" t="s">
        <v>172</v>
      </c>
      <c r="F111" s="184" t="s">
        <v>173</v>
      </c>
      <c r="G111" s="185" t="s">
        <v>174</v>
      </c>
      <c r="H111" s="186">
        <v>5.1280000000000001</v>
      </c>
      <c r="I111" s="187"/>
      <c r="J111" s="188">
        <f>ROUND(I111*H111,2)</f>
        <v>0</v>
      </c>
      <c r="K111" s="184" t="s">
        <v>175</v>
      </c>
      <c r="L111" s="43"/>
      <c r="M111" s="189" t="s">
        <v>19</v>
      </c>
      <c r="N111" s="190" t="s">
        <v>43</v>
      </c>
      <c r="O111" s="68"/>
      <c r="P111" s="191">
        <f>O111*H111</f>
        <v>0</v>
      </c>
      <c r="Q111" s="191">
        <v>0</v>
      </c>
      <c r="R111" s="191">
        <f>Q111*H111</f>
        <v>0</v>
      </c>
      <c r="S111" s="191">
        <v>0</v>
      </c>
      <c r="T111" s="192">
        <f>S111*H111</f>
        <v>0</v>
      </c>
      <c r="U111" s="38"/>
      <c r="V111" s="38"/>
      <c r="W111" s="38"/>
      <c r="X111" s="38"/>
      <c r="Y111" s="38"/>
      <c r="Z111" s="38"/>
      <c r="AA111" s="38"/>
      <c r="AB111" s="38"/>
      <c r="AC111" s="38"/>
      <c r="AD111" s="38"/>
      <c r="AE111" s="38"/>
      <c r="AR111" s="193" t="s">
        <v>176</v>
      </c>
      <c r="AT111" s="193" t="s">
        <v>171</v>
      </c>
      <c r="AU111" s="193" t="s">
        <v>81</v>
      </c>
      <c r="AY111" s="21" t="s">
        <v>168</v>
      </c>
      <c r="BE111" s="194">
        <f>IF(N111="základní",J111,0)</f>
        <v>0</v>
      </c>
      <c r="BF111" s="194">
        <f>IF(N111="snížená",J111,0)</f>
        <v>0</v>
      </c>
      <c r="BG111" s="194">
        <f>IF(N111="zákl. přenesená",J111,0)</f>
        <v>0</v>
      </c>
      <c r="BH111" s="194">
        <f>IF(N111="sníž. přenesená",J111,0)</f>
        <v>0</v>
      </c>
      <c r="BI111" s="194">
        <f>IF(N111="nulová",J111,0)</f>
        <v>0</v>
      </c>
      <c r="BJ111" s="21" t="s">
        <v>79</v>
      </c>
      <c r="BK111" s="194">
        <f>ROUND(I111*H111,2)</f>
        <v>0</v>
      </c>
      <c r="BL111" s="21" t="s">
        <v>176</v>
      </c>
      <c r="BM111" s="193" t="s">
        <v>177</v>
      </c>
    </row>
    <row r="112" spans="1:65" s="2" customFormat="1" ht="29.25">
      <c r="A112" s="38"/>
      <c r="B112" s="39"/>
      <c r="C112" s="40"/>
      <c r="D112" s="195" t="s">
        <v>178</v>
      </c>
      <c r="E112" s="40"/>
      <c r="F112" s="196" t="s">
        <v>179</v>
      </c>
      <c r="G112" s="40"/>
      <c r="H112" s="40"/>
      <c r="I112" s="197"/>
      <c r="J112" s="40"/>
      <c r="K112" s="40"/>
      <c r="L112" s="43"/>
      <c r="M112" s="198"/>
      <c r="N112" s="199"/>
      <c r="O112" s="68"/>
      <c r="P112" s="68"/>
      <c r="Q112" s="68"/>
      <c r="R112" s="68"/>
      <c r="S112" s="68"/>
      <c r="T112" s="69"/>
      <c r="U112" s="38"/>
      <c r="V112" s="38"/>
      <c r="W112" s="38"/>
      <c r="X112" s="38"/>
      <c r="Y112" s="38"/>
      <c r="Z112" s="38"/>
      <c r="AA112" s="38"/>
      <c r="AB112" s="38"/>
      <c r="AC112" s="38"/>
      <c r="AD112" s="38"/>
      <c r="AE112" s="38"/>
      <c r="AT112" s="21" t="s">
        <v>178</v>
      </c>
      <c r="AU112" s="21" t="s">
        <v>81</v>
      </c>
    </row>
    <row r="113" spans="1:65" s="2" customFormat="1" ht="11.25">
      <c r="A113" s="38"/>
      <c r="B113" s="39"/>
      <c r="C113" s="40"/>
      <c r="D113" s="200" t="s">
        <v>180</v>
      </c>
      <c r="E113" s="40"/>
      <c r="F113" s="201" t="s">
        <v>181</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1" t="s">
        <v>180</v>
      </c>
      <c r="AU113" s="21" t="s">
        <v>81</v>
      </c>
    </row>
    <row r="114" spans="1:65" s="13" customFormat="1" ht="22.5">
      <c r="B114" s="202"/>
      <c r="C114" s="203"/>
      <c r="D114" s="195" t="s">
        <v>182</v>
      </c>
      <c r="E114" s="204" t="s">
        <v>19</v>
      </c>
      <c r="F114" s="205" t="s">
        <v>183</v>
      </c>
      <c r="G114" s="203"/>
      <c r="H114" s="206">
        <v>4.7439999999999998</v>
      </c>
      <c r="I114" s="207"/>
      <c r="J114" s="203"/>
      <c r="K114" s="203"/>
      <c r="L114" s="208"/>
      <c r="M114" s="209"/>
      <c r="N114" s="210"/>
      <c r="O114" s="210"/>
      <c r="P114" s="210"/>
      <c r="Q114" s="210"/>
      <c r="R114" s="210"/>
      <c r="S114" s="210"/>
      <c r="T114" s="211"/>
      <c r="AT114" s="212" t="s">
        <v>182</v>
      </c>
      <c r="AU114" s="212" t="s">
        <v>81</v>
      </c>
      <c r="AV114" s="13" t="s">
        <v>81</v>
      </c>
      <c r="AW114" s="13" t="s">
        <v>33</v>
      </c>
      <c r="AX114" s="13" t="s">
        <v>72</v>
      </c>
      <c r="AY114" s="212" t="s">
        <v>168</v>
      </c>
    </row>
    <row r="115" spans="1:65" s="13" customFormat="1" ht="11.25">
      <c r="B115" s="202"/>
      <c r="C115" s="203"/>
      <c r="D115" s="195" t="s">
        <v>182</v>
      </c>
      <c r="E115" s="204" t="s">
        <v>19</v>
      </c>
      <c r="F115" s="205" t="s">
        <v>184</v>
      </c>
      <c r="G115" s="203"/>
      <c r="H115" s="206">
        <v>0.38400000000000001</v>
      </c>
      <c r="I115" s="207"/>
      <c r="J115" s="203"/>
      <c r="K115" s="203"/>
      <c r="L115" s="208"/>
      <c r="M115" s="209"/>
      <c r="N115" s="210"/>
      <c r="O115" s="210"/>
      <c r="P115" s="210"/>
      <c r="Q115" s="210"/>
      <c r="R115" s="210"/>
      <c r="S115" s="210"/>
      <c r="T115" s="211"/>
      <c r="AT115" s="212" t="s">
        <v>182</v>
      </c>
      <c r="AU115" s="212" t="s">
        <v>81</v>
      </c>
      <c r="AV115" s="13" t="s">
        <v>81</v>
      </c>
      <c r="AW115" s="13" t="s">
        <v>33</v>
      </c>
      <c r="AX115" s="13" t="s">
        <v>72</v>
      </c>
      <c r="AY115" s="212" t="s">
        <v>168</v>
      </c>
    </row>
    <row r="116" spans="1:65" s="14" customFormat="1" ht="11.25">
      <c r="B116" s="213"/>
      <c r="C116" s="214"/>
      <c r="D116" s="195" t="s">
        <v>182</v>
      </c>
      <c r="E116" s="215" t="s">
        <v>19</v>
      </c>
      <c r="F116" s="216" t="s">
        <v>185</v>
      </c>
      <c r="G116" s="214"/>
      <c r="H116" s="217">
        <v>5.1280000000000001</v>
      </c>
      <c r="I116" s="218"/>
      <c r="J116" s="214"/>
      <c r="K116" s="214"/>
      <c r="L116" s="219"/>
      <c r="M116" s="220"/>
      <c r="N116" s="221"/>
      <c r="O116" s="221"/>
      <c r="P116" s="221"/>
      <c r="Q116" s="221"/>
      <c r="R116" s="221"/>
      <c r="S116" s="221"/>
      <c r="T116" s="222"/>
      <c r="AT116" s="223" t="s">
        <v>182</v>
      </c>
      <c r="AU116" s="223" t="s">
        <v>81</v>
      </c>
      <c r="AV116" s="14" t="s">
        <v>176</v>
      </c>
      <c r="AW116" s="14" t="s">
        <v>33</v>
      </c>
      <c r="AX116" s="14" t="s">
        <v>79</v>
      </c>
      <c r="AY116" s="223" t="s">
        <v>168</v>
      </c>
    </row>
    <row r="117" spans="1:65" s="2" customFormat="1" ht="37.9" customHeight="1">
      <c r="A117" s="38"/>
      <c r="B117" s="39"/>
      <c r="C117" s="182" t="s">
        <v>186</v>
      </c>
      <c r="D117" s="182" t="s">
        <v>171</v>
      </c>
      <c r="E117" s="183" t="s">
        <v>187</v>
      </c>
      <c r="F117" s="184" t="s">
        <v>188</v>
      </c>
      <c r="G117" s="185" t="s">
        <v>174</v>
      </c>
      <c r="H117" s="186">
        <v>5.1280000000000001</v>
      </c>
      <c r="I117" s="187"/>
      <c r="J117" s="188">
        <f>ROUND(I117*H117,2)</f>
        <v>0</v>
      </c>
      <c r="K117" s="184" t="s">
        <v>175</v>
      </c>
      <c r="L117" s="43"/>
      <c r="M117" s="189" t="s">
        <v>19</v>
      </c>
      <c r="N117" s="190" t="s">
        <v>43</v>
      </c>
      <c r="O117" s="68"/>
      <c r="P117" s="191">
        <f>O117*H117</f>
        <v>0</v>
      </c>
      <c r="Q117" s="191">
        <v>0</v>
      </c>
      <c r="R117" s="191">
        <f>Q117*H117</f>
        <v>0</v>
      </c>
      <c r="S117" s="191">
        <v>0</v>
      </c>
      <c r="T117" s="192">
        <f>S117*H117</f>
        <v>0</v>
      </c>
      <c r="U117" s="38"/>
      <c r="V117" s="38"/>
      <c r="W117" s="38"/>
      <c r="X117" s="38"/>
      <c r="Y117" s="38"/>
      <c r="Z117" s="38"/>
      <c r="AA117" s="38"/>
      <c r="AB117" s="38"/>
      <c r="AC117" s="38"/>
      <c r="AD117" s="38"/>
      <c r="AE117" s="38"/>
      <c r="AR117" s="193" t="s">
        <v>176</v>
      </c>
      <c r="AT117" s="193" t="s">
        <v>171</v>
      </c>
      <c r="AU117" s="193" t="s">
        <v>81</v>
      </c>
      <c r="AY117" s="21" t="s">
        <v>168</v>
      </c>
      <c r="BE117" s="194">
        <f>IF(N117="základní",J117,0)</f>
        <v>0</v>
      </c>
      <c r="BF117" s="194">
        <f>IF(N117="snížená",J117,0)</f>
        <v>0</v>
      </c>
      <c r="BG117" s="194">
        <f>IF(N117="zákl. přenesená",J117,0)</f>
        <v>0</v>
      </c>
      <c r="BH117" s="194">
        <f>IF(N117="sníž. přenesená",J117,0)</f>
        <v>0</v>
      </c>
      <c r="BI117" s="194">
        <f>IF(N117="nulová",J117,0)</f>
        <v>0</v>
      </c>
      <c r="BJ117" s="21" t="s">
        <v>79</v>
      </c>
      <c r="BK117" s="194">
        <f>ROUND(I117*H117,2)</f>
        <v>0</v>
      </c>
      <c r="BL117" s="21" t="s">
        <v>176</v>
      </c>
      <c r="BM117" s="193" t="s">
        <v>189</v>
      </c>
    </row>
    <row r="118" spans="1:65" s="2" customFormat="1" ht="39">
      <c r="A118" s="38"/>
      <c r="B118" s="39"/>
      <c r="C118" s="40"/>
      <c r="D118" s="195" t="s">
        <v>178</v>
      </c>
      <c r="E118" s="40"/>
      <c r="F118" s="196" t="s">
        <v>190</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1" t="s">
        <v>178</v>
      </c>
      <c r="AU118" s="21" t="s">
        <v>81</v>
      </c>
    </row>
    <row r="119" spans="1:65" s="2" customFormat="1" ht="11.25">
      <c r="A119" s="38"/>
      <c r="B119" s="39"/>
      <c r="C119" s="40"/>
      <c r="D119" s="200" t="s">
        <v>180</v>
      </c>
      <c r="E119" s="40"/>
      <c r="F119" s="201" t="s">
        <v>191</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1" t="s">
        <v>180</v>
      </c>
      <c r="AU119" s="21" t="s">
        <v>81</v>
      </c>
    </row>
    <row r="120" spans="1:65" s="2" customFormat="1" ht="24.2" customHeight="1">
      <c r="A120" s="38"/>
      <c r="B120" s="39"/>
      <c r="C120" s="182" t="s">
        <v>192</v>
      </c>
      <c r="D120" s="182" t="s">
        <v>171</v>
      </c>
      <c r="E120" s="183" t="s">
        <v>193</v>
      </c>
      <c r="F120" s="184" t="s">
        <v>194</v>
      </c>
      <c r="G120" s="185" t="s">
        <v>174</v>
      </c>
      <c r="H120" s="186">
        <v>1.268</v>
      </c>
      <c r="I120" s="187"/>
      <c r="J120" s="188">
        <f>ROUND(I120*H120,2)</f>
        <v>0</v>
      </c>
      <c r="K120" s="184" t="s">
        <v>175</v>
      </c>
      <c r="L120" s="43"/>
      <c r="M120" s="189" t="s">
        <v>19</v>
      </c>
      <c r="N120" s="190" t="s">
        <v>43</v>
      </c>
      <c r="O120" s="68"/>
      <c r="P120" s="191">
        <f>O120*H120</f>
        <v>0</v>
      </c>
      <c r="Q120" s="191">
        <v>0</v>
      </c>
      <c r="R120" s="191">
        <f>Q120*H120</f>
        <v>0</v>
      </c>
      <c r="S120" s="191">
        <v>0</v>
      </c>
      <c r="T120" s="192">
        <f>S120*H120</f>
        <v>0</v>
      </c>
      <c r="U120" s="38"/>
      <c r="V120" s="38"/>
      <c r="W120" s="38"/>
      <c r="X120" s="38"/>
      <c r="Y120" s="38"/>
      <c r="Z120" s="38"/>
      <c r="AA120" s="38"/>
      <c r="AB120" s="38"/>
      <c r="AC120" s="38"/>
      <c r="AD120" s="38"/>
      <c r="AE120" s="38"/>
      <c r="AR120" s="193" t="s">
        <v>176</v>
      </c>
      <c r="AT120" s="193" t="s">
        <v>171</v>
      </c>
      <c r="AU120" s="193" t="s">
        <v>81</v>
      </c>
      <c r="AY120" s="21" t="s">
        <v>168</v>
      </c>
      <c r="BE120" s="194">
        <f>IF(N120="základní",J120,0)</f>
        <v>0</v>
      </c>
      <c r="BF120" s="194">
        <f>IF(N120="snížená",J120,0)</f>
        <v>0</v>
      </c>
      <c r="BG120" s="194">
        <f>IF(N120="zákl. přenesená",J120,0)</f>
        <v>0</v>
      </c>
      <c r="BH120" s="194">
        <f>IF(N120="sníž. přenesená",J120,0)</f>
        <v>0</v>
      </c>
      <c r="BI120" s="194">
        <f>IF(N120="nulová",J120,0)</f>
        <v>0</v>
      </c>
      <c r="BJ120" s="21" t="s">
        <v>79</v>
      </c>
      <c r="BK120" s="194">
        <f>ROUND(I120*H120,2)</f>
        <v>0</v>
      </c>
      <c r="BL120" s="21" t="s">
        <v>176</v>
      </c>
      <c r="BM120" s="193" t="s">
        <v>195</v>
      </c>
    </row>
    <row r="121" spans="1:65" s="2" customFormat="1" ht="29.25">
      <c r="A121" s="38"/>
      <c r="B121" s="39"/>
      <c r="C121" s="40"/>
      <c r="D121" s="195" t="s">
        <v>178</v>
      </c>
      <c r="E121" s="40"/>
      <c r="F121" s="196" t="s">
        <v>196</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1" t="s">
        <v>178</v>
      </c>
      <c r="AU121" s="21" t="s">
        <v>81</v>
      </c>
    </row>
    <row r="122" spans="1:65" s="2" customFormat="1" ht="11.25">
      <c r="A122" s="38"/>
      <c r="B122" s="39"/>
      <c r="C122" s="40"/>
      <c r="D122" s="200" t="s">
        <v>180</v>
      </c>
      <c r="E122" s="40"/>
      <c r="F122" s="201" t="s">
        <v>197</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1" t="s">
        <v>180</v>
      </c>
      <c r="AU122" s="21" t="s">
        <v>81</v>
      </c>
    </row>
    <row r="123" spans="1:65" s="13" customFormat="1" ht="11.25">
      <c r="B123" s="202"/>
      <c r="C123" s="203"/>
      <c r="D123" s="195" t="s">
        <v>182</v>
      </c>
      <c r="E123" s="204" t="s">
        <v>19</v>
      </c>
      <c r="F123" s="205" t="s">
        <v>198</v>
      </c>
      <c r="G123" s="203"/>
      <c r="H123" s="206">
        <v>1.268</v>
      </c>
      <c r="I123" s="207"/>
      <c r="J123" s="203"/>
      <c r="K123" s="203"/>
      <c r="L123" s="208"/>
      <c r="M123" s="209"/>
      <c r="N123" s="210"/>
      <c r="O123" s="210"/>
      <c r="P123" s="210"/>
      <c r="Q123" s="210"/>
      <c r="R123" s="210"/>
      <c r="S123" s="210"/>
      <c r="T123" s="211"/>
      <c r="AT123" s="212" t="s">
        <v>182</v>
      </c>
      <c r="AU123" s="212" t="s">
        <v>81</v>
      </c>
      <c r="AV123" s="13" t="s">
        <v>81</v>
      </c>
      <c r="AW123" s="13" t="s">
        <v>33</v>
      </c>
      <c r="AX123" s="13" t="s">
        <v>72</v>
      </c>
      <c r="AY123" s="212" t="s">
        <v>168</v>
      </c>
    </row>
    <row r="124" spans="1:65" s="14" customFormat="1" ht="11.25">
      <c r="B124" s="213"/>
      <c r="C124" s="214"/>
      <c r="D124" s="195" t="s">
        <v>182</v>
      </c>
      <c r="E124" s="215" t="s">
        <v>19</v>
      </c>
      <c r="F124" s="216" t="s">
        <v>185</v>
      </c>
      <c r="G124" s="214"/>
      <c r="H124" s="217">
        <v>1.268</v>
      </c>
      <c r="I124" s="218"/>
      <c r="J124" s="214"/>
      <c r="K124" s="214"/>
      <c r="L124" s="219"/>
      <c r="M124" s="220"/>
      <c r="N124" s="221"/>
      <c r="O124" s="221"/>
      <c r="P124" s="221"/>
      <c r="Q124" s="221"/>
      <c r="R124" s="221"/>
      <c r="S124" s="221"/>
      <c r="T124" s="222"/>
      <c r="AT124" s="223" t="s">
        <v>182</v>
      </c>
      <c r="AU124" s="223" t="s">
        <v>81</v>
      </c>
      <c r="AV124" s="14" t="s">
        <v>176</v>
      </c>
      <c r="AW124" s="14" t="s">
        <v>33</v>
      </c>
      <c r="AX124" s="14" t="s">
        <v>79</v>
      </c>
      <c r="AY124" s="223" t="s">
        <v>168</v>
      </c>
    </row>
    <row r="125" spans="1:65" s="12" customFormat="1" ht="22.9" customHeight="1">
      <c r="B125" s="166"/>
      <c r="C125" s="167"/>
      <c r="D125" s="168" t="s">
        <v>71</v>
      </c>
      <c r="E125" s="180" t="s">
        <v>81</v>
      </c>
      <c r="F125" s="180" t="s">
        <v>199</v>
      </c>
      <c r="G125" s="167"/>
      <c r="H125" s="167"/>
      <c r="I125" s="170"/>
      <c r="J125" s="181">
        <f>BK125</f>
        <v>0</v>
      </c>
      <c r="K125" s="167"/>
      <c r="L125" s="172"/>
      <c r="M125" s="173"/>
      <c r="N125" s="174"/>
      <c r="O125" s="174"/>
      <c r="P125" s="175">
        <f>SUM(P126:P172)</f>
        <v>0</v>
      </c>
      <c r="Q125" s="174"/>
      <c r="R125" s="175">
        <f>SUM(R126:R172)</f>
        <v>51.493554149999994</v>
      </c>
      <c r="S125" s="174"/>
      <c r="T125" s="176">
        <f>SUM(T126:T172)</f>
        <v>0</v>
      </c>
      <c r="AR125" s="177" t="s">
        <v>79</v>
      </c>
      <c r="AT125" s="178" t="s">
        <v>71</v>
      </c>
      <c r="AU125" s="178" t="s">
        <v>79</v>
      </c>
      <c r="AY125" s="177" t="s">
        <v>168</v>
      </c>
      <c r="BK125" s="179">
        <f>SUM(BK126:BK172)</f>
        <v>0</v>
      </c>
    </row>
    <row r="126" spans="1:65" s="2" customFormat="1" ht="16.5" customHeight="1">
      <c r="A126" s="38"/>
      <c r="B126" s="39"/>
      <c r="C126" s="182" t="s">
        <v>200</v>
      </c>
      <c r="D126" s="182" t="s">
        <v>171</v>
      </c>
      <c r="E126" s="183" t="s">
        <v>201</v>
      </c>
      <c r="F126" s="184" t="s">
        <v>202</v>
      </c>
      <c r="G126" s="185" t="s">
        <v>174</v>
      </c>
      <c r="H126" s="186">
        <v>3.6789999999999998</v>
      </c>
      <c r="I126" s="187"/>
      <c r="J126" s="188">
        <f>ROUND(I126*H126,2)</f>
        <v>0</v>
      </c>
      <c r="K126" s="184" t="s">
        <v>175</v>
      </c>
      <c r="L126" s="43"/>
      <c r="M126" s="189" t="s">
        <v>19</v>
      </c>
      <c r="N126" s="190" t="s">
        <v>43</v>
      </c>
      <c r="O126" s="68"/>
      <c r="P126" s="191">
        <f>O126*H126</f>
        <v>0</v>
      </c>
      <c r="Q126" s="191">
        <v>2.5018699999999998</v>
      </c>
      <c r="R126" s="191">
        <f>Q126*H126</f>
        <v>9.2043797299999994</v>
      </c>
      <c r="S126" s="191">
        <v>0</v>
      </c>
      <c r="T126" s="192">
        <f>S126*H126</f>
        <v>0</v>
      </c>
      <c r="U126" s="38"/>
      <c r="V126" s="38"/>
      <c r="W126" s="38"/>
      <c r="X126" s="38"/>
      <c r="Y126" s="38"/>
      <c r="Z126" s="38"/>
      <c r="AA126" s="38"/>
      <c r="AB126" s="38"/>
      <c r="AC126" s="38"/>
      <c r="AD126" s="38"/>
      <c r="AE126" s="38"/>
      <c r="AR126" s="193" t="s">
        <v>176</v>
      </c>
      <c r="AT126" s="193" t="s">
        <v>171</v>
      </c>
      <c r="AU126" s="193" t="s">
        <v>81</v>
      </c>
      <c r="AY126" s="21" t="s">
        <v>168</v>
      </c>
      <c r="BE126" s="194">
        <f>IF(N126="základní",J126,0)</f>
        <v>0</v>
      </c>
      <c r="BF126" s="194">
        <f>IF(N126="snížená",J126,0)</f>
        <v>0</v>
      </c>
      <c r="BG126" s="194">
        <f>IF(N126="zákl. přenesená",J126,0)</f>
        <v>0</v>
      </c>
      <c r="BH126" s="194">
        <f>IF(N126="sníž. přenesená",J126,0)</f>
        <v>0</v>
      </c>
      <c r="BI126" s="194">
        <f>IF(N126="nulová",J126,0)</f>
        <v>0</v>
      </c>
      <c r="BJ126" s="21" t="s">
        <v>79</v>
      </c>
      <c r="BK126" s="194">
        <f>ROUND(I126*H126,2)</f>
        <v>0</v>
      </c>
      <c r="BL126" s="21" t="s">
        <v>176</v>
      </c>
      <c r="BM126" s="193" t="s">
        <v>203</v>
      </c>
    </row>
    <row r="127" spans="1:65" s="2" customFormat="1" ht="19.5">
      <c r="A127" s="38"/>
      <c r="B127" s="39"/>
      <c r="C127" s="40"/>
      <c r="D127" s="195" t="s">
        <v>178</v>
      </c>
      <c r="E127" s="40"/>
      <c r="F127" s="196" t="s">
        <v>204</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1" t="s">
        <v>178</v>
      </c>
      <c r="AU127" s="21" t="s">
        <v>81</v>
      </c>
    </row>
    <row r="128" spans="1:65" s="2" customFormat="1" ht="11.25">
      <c r="A128" s="38"/>
      <c r="B128" s="39"/>
      <c r="C128" s="40"/>
      <c r="D128" s="200" t="s">
        <v>180</v>
      </c>
      <c r="E128" s="40"/>
      <c r="F128" s="201" t="s">
        <v>205</v>
      </c>
      <c r="G128" s="40"/>
      <c r="H128" s="40"/>
      <c r="I128" s="197"/>
      <c r="J128" s="40"/>
      <c r="K128" s="40"/>
      <c r="L128" s="43"/>
      <c r="M128" s="198"/>
      <c r="N128" s="199"/>
      <c r="O128" s="68"/>
      <c r="P128" s="68"/>
      <c r="Q128" s="68"/>
      <c r="R128" s="68"/>
      <c r="S128" s="68"/>
      <c r="T128" s="69"/>
      <c r="U128" s="38"/>
      <c r="V128" s="38"/>
      <c r="W128" s="38"/>
      <c r="X128" s="38"/>
      <c r="Y128" s="38"/>
      <c r="Z128" s="38"/>
      <c r="AA128" s="38"/>
      <c r="AB128" s="38"/>
      <c r="AC128" s="38"/>
      <c r="AD128" s="38"/>
      <c r="AE128" s="38"/>
      <c r="AT128" s="21" t="s">
        <v>180</v>
      </c>
      <c r="AU128" s="21" t="s">
        <v>81</v>
      </c>
    </row>
    <row r="129" spans="1:65" s="2" customFormat="1" ht="19.5">
      <c r="A129" s="38"/>
      <c r="B129" s="39"/>
      <c r="C129" s="40"/>
      <c r="D129" s="195" t="s">
        <v>206</v>
      </c>
      <c r="E129" s="40"/>
      <c r="F129" s="224" t="s">
        <v>207</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1" t="s">
        <v>206</v>
      </c>
      <c r="AU129" s="21" t="s">
        <v>81</v>
      </c>
    </row>
    <row r="130" spans="1:65" s="13" customFormat="1" ht="11.25">
      <c r="B130" s="202"/>
      <c r="C130" s="203"/>
      <c r="D130" s="195" t="s">
        <v>182</v>
      </c>
      <c r="E130" s="204" t="s">
        <v>19</v>
      </c>
      <c r="F130" s="205" t="s">
        <v>208</v>
      </c>
      <c r="G130" s="203"/>
      <c r="H130" s="206">
        <v>3.6789999999999998</v>
      </c>
      <c r="I130" s="207"/>
      <c r="J130" s="203"/>
      <c r="K130" s="203"/>
      <c r="L130" s="208"/>
      <c r="M130" s="209"/>
      <c r="N130" s="210"/>
      <c r="O130" s="210"/>
      <c r="P130" s="210"/>
      <c r="Q130" s="210"/>
      <c r="R130" s="210"/>
      <c r="S130" s="210"/>
      <c r="T130" s="211"/>
      <c r="AT130" s="212" t="s">
        <v>182</v>
      </c>
      <c r="AU130" s="212" t="s">
        <v>81</v>
      </c>
      <c r="AV130" s="13" t="s">
        <v>81</v>
      </c>
      <c r="AW130" s="13" t="s">
        <v>33</v>
      </c>
      <c r="AX130" s="13" t="s">
        <v>72</v>
      </c>
      <c r="AY130" s="212" t="s">
        <v>168</v>
      </c>
    </row>
    <row r="131" spans="1:65" s="14" customFormat="1" ht="11.25">
      <c r="B131" s="213"/>
      <c r="C131" s="214"/>
      <c r="D131" s="195" t="s">
        <v>182</v>
      </c>
      <c r="E131" s="215" t="s">
        <v>19</v>
      </c>
      <c r="F131" s="216" t="s">
        <v>185</v>
      </c>
      <c r="G131" s="214"/>
      <c r="H131" s="217">
        <v>3.6789999999999998</v>
      </c>
      <c r="I131" s="218"/>
      <c r="J131" s="214"/>
      <c r="K131" s="214"/>
      <c r="L131" s="219"/>
      <c r="M131" s="220"/>
      <c r="N131" s="221"/>
      <c r="O131" s="221"/>
      <c r="P131" s="221"/>
      <c r="Q131" s="221"/>
      <c r="R131" s="221"/>
      <c r="S131" s="221"/>
      <c r="T131" s="222"/>
      <c r="AT131" s="223" t="s">
        <v>182</v>
      </c>
      <c r="AU131" s="223" t="s">
        <v>81</v>
      </c>
      <c r="AV131" s="14" t="s">
        <v>176</v>
      </c>
      <c r="AW131" s="14" t="s">
        <v>33</v>
      </c>
      <c r="AX131" s="14" t="s">
        <v>79</v>
      </c>
      <c r="AY131" s="223" t="s">
        <v>168</v>
      </c>
    </row>
    <row r="132" spans="1:65" s="2" customFormat="1" ht="16.5" customHeight="1">
      <c r="A132" s="38"/>
      <c r="B132" s="39"/>
      <c r="C132" s="182" t="s">
        <v>209</v>
      </c>
      <c r="D132" s="182" t="s">
        <v>171</v>
      </c>
      <c r="E132" s="183" t="s">
        <v>210</v>
      </c>
      <c r="F132" s="184" t="s">
        <v>211</v>
      </c>
      <c r="G132" s="185" t="s">
        <v>174</v>
      </c>
      <c r="H132" s="186">
        <v>11.036</v>
      </c>
      <c r="I132" s="187"/>
      <c r="J132" s="188">
        <f>ROUND(I132*H132,2)</f>
        <v>0</v>
      </c>
      <c r="K132" s="184" t="s">
        <v>175</v>
      </c>
      <c r="L132" s="43"/>
      <c r="M132" s="189" t="s">
        <v>19</v>
      </c>
      <c r="N132" s="190" t="s">
        <v>43</v>
      </c>
      <c r="O132" s="68"/>
      <c r="P132" s="191">
        <f>O132*H132</f>
        <v>0</v>
      </c>
      <c r="Q132" s="191">
        <v>2.5018699999999998</v>
      </c>
      <c r="R132" s="191">
        <f>Q132*H132</f>
        <v>27.610637319999999</v>
      </c>
      <c r="S132" s="191">
        <v>0</v>
      </c>
      <c r="T132" s="192">
        <f>S132*H132</f>
        <v>0</v>
      </c>
      <c r="U132" s="38"/>
      <c r="V132" s="38"/>
      <c r="W132" s="38"/>
      <c r="X132" s="38"/>
      <c r="Y132" s="38"/>
      <c r="Z132" s="38"/>
      <c r="AA132" s="38"/>
      <c r="AB132" s="38"/>
      <c r="AC132" s="38"/>
      <c r="AD132" s="38"/>
      <c r="AE132" s="38"/>
      <c r="AR132" s="193" t="s">
        <v>176</v>
      </c>
      <c r="AT132" s="193" t="s">
        <v>171</v>
      </c>
      <c r="AU132" s="193" t="s">
        <v>81</v>
      </c>
      <c r="AY132" s="21" t="s">
        <v>168</v>
      </c>
      <c r="BE132" s="194">
        <f>IF(N132="základní",J132,0)</f>
        <v>0</v>
      </c>
      <c r="BF132" s="194">
        <f>IF(N132="snížená",J132,0)</f>
        <v>0</v>
      </c>
      <c r="BG132" s="194">
        <f>IF(N132="zákl. přenesená",J132,0)</f>
        <v>0</v>
      </c>
      <c r="BH132" s="194">
        <f>IF(N132="sníž. přenesená",J132,0)</f>
        <v>0</v>
      </c>
      <c r="BI132" s="194">
        <f>IF(N132="nulová",J132,0)</f>
        <v>0</v>
      </c>
      <c r="BJ132" s="21" t="s">
        <v>79</v>
      </c>
      <c r="BK132" s="194">
        <f>ROUND(I132*H132,2)</f>
        <v>0</v>
      </c>
      <c r="BL132" s="21" t="s">
        <v>176</v>
      </c>
      <c r="BM132" s="193" t="s">
        <v>212</v>
      </c>
    </row>
    <row r="133" spans="1:65" s="2" customFormat="1" ht="19.5">
      <c r="A133" s="38"/>
      <c r="B133" s="39"/>
      <c r="C133" s="40"/>
      <c r="D133" s="195" t="s">
        <v>178</v>
      </c>
      <c r="E133" s="40"/>
      <c r="F133" s="196" t="s">
        <v>213</v>
      </c>
      <c r="G133" s="40"/>
      <c r="H133" s="40"/>
      <c r="I133" s="197"/>
      <c r="J133" s="40"/>
      <c r="K133" s="40"/>
      <c r="L133" s="43"/>
      <c r="M133" s="198"/>
      <c r="N133" s="199"/>
      <c r="O133" s="68"/>
      <c r="P133" s="68"/>
      <c r="Q133" s="68"/>
      <c r="R133" s="68"/>
      <c r="S133" s="68"/>
      <c r="T133" s="69"/>
      <c r="U133" s="38"/>
      <c r="V133" s="38"/>
      <c r="W133" s="38"/>
      <c r="X133" s="38"/>
      <c r="Y133" s="38"/>
      <c r="Z133" s="38"/>
      <c r="AA133" s="38"/>
      <c r="AB133" s="38"/>
      <c r="AC133" s="38"/>
      <c r="AD133" s="38"/>
      <c r="AE133" s="38"/>
      <c r="AT133" s="21" t="s">
        <v>178</v>
      </c>
      <c r="AU133" s="21" t="s">
        <v>81</v>
      </c>
    </row>
    <row r="134" spans="1:65" s="2" customFormat="1" ht="11.25">
      <c r="A134" s="38"/>
      <c r="B134" s="39"/>
      <c r="C134" s="40"/>
      <c r="D134" s="200" t="s">
        <v>180</v>
      </c>
      <c r="E134" s="40"/>
      <c r="F134" s="201" t="s">
        <v>214</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1" t="s">
        <v>180</v>
      </c>
      <c r="AU134" s="21" t="s">
        <v>81</v>
      </c>
    </row>
    <row r="135" spans="1:65" s="2" customFormat="1" ht="19.5">
      <c r="A135" s="38"/>
      <c r="B135" s="39"/>
      <c r="C135" s="40"/>
      <c r="D135" s="195" t="s">
        <v>206</v>
      </c>
      <c r="E135" s="40"/>
      <c r="F135" s="224" t="s">
        <v>215</v>
      </c>
      <c r="G135" s="40"/>
      <c r="H135" s="40"/>
      <c r="I135" s="197"/>
      <c r="J135" s="40"/>
      <c r="K135" s="40"/>
      <c r="L135" s="43"/>
      <c r="M135" s="198"/>
      <c r="N135" s="199"/>
      <c r="O135" s="68"/>
      <c r="P135" s="68"/>
      <c r="Q135" s="68"/>
      <c r="R135" s="68"/>
      <c r="S135" s="68"/>
      <c r="T135" s="69"/>
      <c r="U135" s="38"/>
      <c r="V135" s="38"/>
      <c r="W135" s="38"/>
      <c r="X135" s="38"/>
      <c r="Y135" s="38"/>
      <c r="Z135" s="38"/>
      <c r="AA135" s="38"/>
      <c r="AB135" s="38"/>
      <c r="AC135" s="38"/>
      <c r="AD135" s="38"/>
      <c r="AE135" s="38"/>
      <c r="AT135" s="21" t="s">
        <v>206</v>
      </c>
      <c r="AU135" s="21" t="s">
        <v>81</v>
      </c>
    </row>
    <row r="136" spans="1:65" s="13" customFormat="1" ht="11.25">
      <c r="B136" s="202"/>
      <c r="C136" s="203"/>
      <c r="D136" s="195" t="s">
        <v>182</v>
      </c>
      <c r="E136" s="204" t="s">
        <v>19</v>
      </c>
      <c r="F136" s="205" t="s">
        <v>216</v>
      </c>
      <c r="G136" s="203"/>
      <c r="H136" s="206">
        <v>11.036</v>
      </c>
      <c r="I136" s="207"/>
      <c r="J136" s="203"/>
      <c r="K136" s="203"/>
      <c r="L136" s="208"/>
      <c r="M136" s="209"/>
      <c r="N136" s="210"/>
      <c r="O136" s="210"/>
      <c r="P136" s="210"/>
      <c r="Q136" s="210"/>
      <c r="R136" s="210"/>
      <c r="S136" s="210"/>
      <c r="T136" s="211"/>
      <c r="AT136" s="212" t="s">
        <v>182</v>
      </c>
      <c r="AU136" s="212" t="s">
        <v>81</v>
      </c>
      <c r="AV136" s="13" t="s">
        <v>81</v>
      </c>
      <c r="AW136" s="13" t="s">
        <v>33</v>
      </c>
      <c r="AX136" s="13" t="s">
        <v>72</v>
      </c>
      <c r="AY136" s="212" t="s">
        <v>168</v>
      </c>
    </row>
    <row r="137" spans="1:65" s="14" customFormat="1" ht="11.25">
      <c r="B137" s="213"/>
      <c r="C137" s="214"/>
      <c r="D137" s="195" t="s">
        <v>182</v>
      </c>
      <c r="E137" s="215" t="s">
        <v>19</v>
      </c>
      <c r="F137" s="216" t="s">
        <v>185</v>
      </c>
      <c r="G137" s="214"/>
      <c r="H137" s="217">
        <v>11.036</v>
      </c>
      <c r="I137" s="218"/>
      <c r="J137" s="214"/>
      <c r="K137" s="214"/>
      <c r="L137" s="219"/>
      <c r="M137" s="220"/>
      <c r="N137" s="221"/>
      <c r="O137" s="221"/>
      <c r="P137" s="221"/>
      <c r="Q137" s="221"/>
      <c r="R137" s="221"/>
      <c r="S137" s="221"/>
      <c r="T137" s="222"/>
      <c r="AT137" s="223" t="s">
        <v>182</v>
      </c>
      <c r="AU137" s="223" t="s">
        <v>81</v>
      </c>
      <c r="AV137" s="14" t="s">
        <v>176</v>
      </c>
      <c r="AW137" s="14" t="s">
        <v>33</v>
      </c>
      <c r="AX137" s="14" t="s">
        <v>79</v>
      </c>
      <c r="AY137" s="223" t="s">
        <v>168</v>
      </c>
    </row>
    <row r="138" spans="1:65" s="2" customFormat="1" ht="21.75" customHeight="1">
      <c r="A138" s="38"/>
      <c r="B138" s="39"/>
      <c r="C138" s="182" t="s">
        <v>217</v>
      </c>
      <c r="D138" s="182" t="s">
        <v>171</v>
      </c>
      <c r="E138" s="183" t="s">
        <v>218</v>
      </c>
      <c r="F138" s="184" t="s">
        <v>219</v>
      </c>
      <c r="G138" s="185" t="s">
        <v>220</v>
      </c>
      <c r="H138" s="186">
        <v>0.16600000000000001</v>
      </c>
      <c r="I138" s="187"/>
      <c r="J138" s="188">
        <f>ROUND(I138*H138,2)</f>
        <v>0</v>
      </c>
      <c r="K138" s="184" t="s">
        <v>175</v>
      </c>
      <c r="L138" s="43"/>
      <c r="M138" s="189" t="s">
        <v>19</v>
      </c>
      <c r="N138" s="190" t="s">
        <v>43</v>
      </c>
      <c r="O138" s="68"/>
      <c r="P138" s="191">
        <f>O138*H138</f>
        <v>0</v>
      </c>
      <c r="Q138" s="191">
        <v>1.0606199999999999</v>
      </c>
      <c r="R138" s="191">
        <f>Q138*H138</f>
        <v>0.17606291999999998</v>
      </c>
      <c r="S138" s="191">
        <v>0</v>
      </c>
      <c r="T138" s="192">
        <f>S138*H138</f>
        <v>0</v>
      </c>
      <c r="U138" s="38"/>
      <c r="V138" s="38"/>
      <c r="W138" s="38"/>
      <c r="X138" s="38"/>
      <c r="Y138" s="38"/>
      <c r="Z138" s="38"/>
      <c r="AA138" s="38"/>
      <c r="AB138" s="38"/>
      <c r="AC138" s="38"/>
      <c r="AD138" s="38"/>
      <c r="AE138" s="38"/>
      <c r="AR138" s="193" t="s">
        <v>176</v>
      </c>
      <c r="AT138" s="193" t="s">
        <v>171</v>
      </c>
      <c r="AU138" s="193" t="s">
        <v>81</v>
      </c>
      <c r="AY138" s="21" t="s">
        <v>168</v>
      </c>
      <c r="BE138" s="194">
        <f>IF(N138="základní",J138,0)</f>
        <v>0</v>
      </c>
      <c r="BF138" s="194">
        <f>IF(N138="snížená",J138,0)</f>
        <v>0</v>
      </c>
      <c r="BG138" s="194">
        <f>IF(N138="zákl. přenesená",J138,0)</f>
        <v>0</v>
      </c>
      <c r="BH138" s="194">
        <f>IF(N138="sníž. přenesená",J138,0)</f>
        <v>0</v>
      </c>
      <c r="BI138" s="194">
        <f>IF(N138="nulová",J138,0)</f>
        <v>0</v>
      </c>
      <c r="BJ138" s="21" t="s">
        <v>79</v>
      </c>
      <c r="BK138" s="194">
        <f>ROUND(I138*H138,2)</f>
        <v>0</v>
      </c>
      <c r="BL138" s="21" t="s">
        <v>176</v>
      </c>
      <c r="BM138" s="193" t="s">
        <v>221</v>
      </c>
    </row>
    <row r="139" spans="1:65" s="2" customFormat="1" ht="11.25">
      <c r="A139" s="38"/>
      <c r="B139" s="39"/>
      <c r="C139" s="40"/>
      <c r="D139" s="195" t="s">
        <v>178</v>
      </c>
      <c r="E139" s="40"/>
      <c r="F139" s="196" t="s">
        <v>222</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1" t="s">
        <v>178</v>
      </c>
      <c r="AU139" s="21" t="s">
        <v>81</v>
      </c>
    </row>
    <row r="140" spans="1:65" s="2" customFormat="1" ht="11.25">
      <c r="A140" s="38"/>
      <c r="B140" s="39"/>
      <c r="C140" s="40"/>
      <c r="D140" s="200" t="s">
        <v>180</v>
      </c>
      <c r="E140" s="40"/>
      <c r="F140" s="201" t="s">
        <v>223</v>
      </c>
      <c r="G140" s="40"/>
      <c r="H140" s="40"/>
      <c r="I140" s="197"/>
      <c r="J140" s="40"/>
      <c r="K140" s="40"/>
      <c r="L140" s="43"/>
      <c r="M140" s="198"/>
      <c r="N140" s="199"/>
      <c r="O140" s="68"/>
      <c r="P140" s="68"/>
      <c r="Q140" s="68"/>
      <c r="R140" s="68"/>
      <c r="S140" s="68"/>
      <c r="T140" s="69"/>
      <c r="U140" s="38"/>
      <c r="V140" s="38"/>
      <c r="W140" s="38"/>
      <c r="X140" s="38"/>
      <c r="Y140" s="38"/>
      <c r="Z140" s="38"/>
      <c r="AA140" s="38"/>
      <c r="AB140" s="38"/>
      <c r="AC140" s="38"/>
      <c r="AD140" s="38"/>
      <c r="AE140" s="38"/>
      <c r="AT140" s="21" t="s">
        <v>180</v>
      </c>
      <c r="AU140" s="21" t="s">
        <v>81</v>
      </c>
    </row>
    <row r="141" spans="1:65" s="13" customFormat="1" ht="11.25">
      <c r="B141" s="202"/>
      <c r="C141" s="203"/>
      <c r="D141" s="195" t="s">
        <v>182</v>
      </c>
      <c r="E141" s="204" t="s">
        <v>19</v>
      </c>
      <c r="F141" s="205" t="s">
        <v>224</v>
      </c>
      <c r="G141" s="203"/>
      <c r="H141" s="206">
        <v>0.16600000000000001</v>
      </c>
      <c r="I141" s="207"/>
      <c r="J141" s="203"/>
      <c r="K141" s="203"/>
      <c r="L141" s="208"/>
      <c r="M141" s="209"/>
      <c r="N141" s="210"/>
      <c r="O141" s="210"/>
      <c r="P141" s="210"/>
      <c r="Q141" s="210"/>
      <c r="R141" s="210"/>
      <c r="S141" s="210"/>
      <c r="T141" s="211"/>
      <c r="AT141" s="212" t="s">
        <v>182</v>
      </c>
      <c r="AU141" s="212" t="s">
        <v>81</v>
      </c>
      <c r="AV141" s="13" t="s">
        <v>81</v>
      </c>
      <c r="AW141" s="13" t="s">
        <v>33</v>
      </c>
      <c r="AX141" s="13" t="s">
        <v>72</v>
      </c>
      <c r="AY141" s="212" t="s">
        <v>168</v>
      </c>
    </row>
    <row r="142" spans="1:65" s="14" customFormat="1" ht="11.25">
      <c r="B142" s="213"/>
      <c r="C142" s="214"/>
      <c r="D142" s="195" t="s">
        <v>182</v>
      </c>
      <c r="E142" s="215" t="s">
        <v>19</v>
      </c>
      <c r="F142" s="216" t="s">
        <v>185</v>
      </c>
      <c r="G142" s="214"/>
      <c r="H142" s="217">
        <v>0.16600000000000001</v>
      </c>
      <c r="I142" s="218"/>
      <c r="J142" s="214"/>
      <c r="K142" s="214"/>
      <c r="L142" s="219"/>
      <c r="M142" s="220"/>
      <c r="N142" s="221"/>
      <c r="O142" s="221"/>
      <c r="P142" s="221"/>
      <c r="Q142" s="221"/>
      <c r="R142" s="221"/>
      <c r="S142" s="221"/>
      <c r="T142" s="222"/>
      <c r="AT142" s="223" t="s">
        <v>182</v>
      </c>
      <c r="AU142" s="223" t="s">
        <v>81</v>
      </c>
      <c r="AV142" s="14" t="s">
        <v>176</v>
      </c>
      <c r="AW142" s="14" t="s">
        <v>33</v>
      </c>
      <c r="AX142" s="14" t="s">
        <v>79</v>
      </c>
      <c r="AY142" s="223" t="s">
        <v>168</v>
      </c>
    </row>
    <row r="143" spans="1:65" s="2" customFormat="1" ht="16.5" customHeight="1">
      <c r="A143" s="38"/>
      <c r="B143" s="39"/>
      <c r="C143" s="182" t="s">
        <v>225</v>
      </c>
      <c r="D143" s="182" t="s">
        <v>171</v>
      </c>
      <c r="E143" s="183" t="s">
        <v>226</v>
      </c>
      <c r="F143" s="184" t="s">
        <v>227</v>
      </c>
      <c r="G143" s="185" t="s">
        <v>220</v>
      </c>
      <c r="H143" s="186">
        <v>0.58899999999999997</v>
      </c>
      <c r="I143" s="187"/>
      <c r="J143" s="188">
        <f>ROUND(I143*H143,2)</f>
        <v>0</v>
      </c>
      <c r="K143" s="184" t="s">
        <v>175</v>
      </c>
      <c r="L143" s="43"/>
      <c r="M143" s="189" t="s">
        <v>19</v>
      </c>
      <c r="N143" s="190" t="s">
        <v>43</v>
      </c>
      <c r="O143" s="68"/>
      <c r="P143" s="191">
        <f>O143*H143</f>
        <v>0</v>
      </c>
      <c r="Q143" s="191">
        <v>1.06277</v>
      </c>
      <c r="R143" s="191">
        <f>Q143*H143</f>
        <v>0.62597152999999994</v>
      </c>
      <c r="S143" s="191">
        <v>0</v>
      </c>
      <c r="T143" s="192">
        <f>S143*H143</f>
        <v>0</v>
      </c>
      <c r="U143" s="38"/>
      <c r="V143" s="38"/>
      <c r="W143" s="38"/>
      <c r="X143" s="38"/>
      <c r="Y143" s="38"/>
      <c r="Z143" s="38"/>
      <c r="AA143" s="38"/>
      <c r="AB143" s="38"/>
      <c r="AC143" s="38"/>
      <c r="AD143" s="38"/>
      <c r="AE143" s="38"/>
      <c r="AR143" s="193" t="s">
        <v>176</v>
      </c>
      <c r="AT143" s="193" t="s">
        <v>171</v>
      </c>
      <c r="AU143" s="193" t="s">
        <v>81</v>
      </c>
      <c r="AY143" s="21" t="s">
        <v>168</v>
      </c>
      <c r="BE143" s="194">
        <f>IF(N143="základní",J143,0)</f>
        <v>0</v>
      </c>
      <c r="BF143" s="194">
        <f>IF(N143="snížená",J143,0)</f>
        <v>0</v>
      </c>
      <c r="BG143" s="194">
        <f>IF(N143="zákl. přenesená",J143,0)</f>
        <v>0</v>
      </c>
      <c r="BH143" s="194">
        <f>IF(N143="sníž. přenesená",J143,0)</f>
        <v>0</v>
      </c>
      <c r="BI143" s="194">
        <f>IF(N143="nulová",J143,0)</f>
        <v>0</v>
      </c>
      <c r="BJ143" s="21" t="s">
        <v>79</v>
      </c>
      <c r="BK143" s="194">
        <f>ROUND(I143*H143,2)</f>
        <v>0</v>
      </c>
      <c r="BL143" s="21" t="s">
        <v>176</v>
      </c>
      <c r="BM143" s="193" t="s">
        <v>228</v>
      </c>
    </row>
    <row r="144" spans="1:65" s="2" customFormat="1" ht="11.25">
      <c r="A144" s="38"/>
      <c r="B144" s="39"/>
      <c r="C144" s="40"/>
      <c r="D144" s="195" t="s">
        <v>178</v>
      </c>
      <c r="E144" s="40"/>
      <c r="F144" s="196" t="s">
        <v>229</v>
      </c>
      <c r="G144" s="40"/>
      <c r="H144" s="40"/>
      <c r="I144" s="197"/>
      <c r="J144" s="40"/>
      <c r="K144" s="40"/>
      <c r="L144" s="43"/>
      <c r="M144" s="198"/>
      <c r="N144" s="199"/>
      <c r="O144" s="68"/>
      <c r="P144" s="68"/>
      <c r="Q144" s="68"/>
      <c r="R144" s="68"/>
      <c r="S144" s="68"/>
      <c r="T144" s="69"/>
      <c r="U144" s="38"/>
      <c r="V144" s="38"/>
      <c r="W144" s="38"/>
      <c r="X144" s="38"/>
      <c r="Y144" s="38"/>
      <c r="Z144" s="38"/>
      <c r="AA144" s="38"/>
      <c r="AB144" s="38"/>
      <c r="AC144" s="38"/>
      <c r="AD144" s="38"/>
      <c r="AE144" s="38"/>
      <c r="AT144" s="21" t="s">
        <v>178</v>
      </c>
      <c r="AU144" s="21" t="s">
        <v>81</v>
      </c>
    </row>
    <row r="145" spans="1:65" s="2" customFormat="1" ht="11.25">
      <c r="A145" s="38"/>
      <c r="B145" s="39"/>
      <c r="C145" s="40"/>
      <c r="D145" s="200" t="s">
        <v>180</v>
      </c>
      <c r="E145" s="40"/>
      <c r="F145" s="201" t="s">
        <v>230</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1" t="s">
        <v>180</v>
      </c>
      <c r="AU145" s="21" t="s">
        <v>81</v>
      </c>
    </row>
    <row r="146" spans="1:65" s="2" customFormat="1" ht="19.5">
      <c r="A146" s="38"/>
      <c r="B146" s="39"/>
      <c r="C146" s="40"/>
      <c r="D146" s="195" t="s">
        <v>206</v>
      </c>
      <c r="E146" s="40"/>
      <c r="F146" s="224" t="s">
        <v>231</v>
      </c>
      <c r="G146" s="40"/>
      <c r="H146" s="40"/>
      <c r="I146" s="197"/>
      <c r="J146" s="40"/>
      <c r="K146" s="40"/>
      <c r="L146" s="43"/>
      <c r="M146" s="198"/>
      <c r="N146" s="199"/>
      <c r="O146" s="68"/>
      <c r="P146" s="68"/>
      <c r="Q146" s="68"/>
      <c r="R146" s="68"/>
      <c r="S146" s="68"/>
      <c r="T146" s="69"/>
      <c r="U146" s="38"/>
      <c r="V146" s="38"/>
      <c r="W146" s="38"/>
      <c r="X146" s="38"/>
      <c r="Y146" s="38"/>
      <c r="Z146" s="38"/>
      <c r="AA146" s="38"/>
      <c r="AB146" s="38"/>
      <c r="AC146" s="38"/>
      <c r="AD146" s="38"/>
      <c r="AE146" s="38"/>
      <c r="AT146" s="21" t="s">
        <v>206</v>
      </c>
      <c r="AU146" s="21" t="s">
        <v>81</v>
      </c>
    </row>
    <row r="147" spans="1:65" s="13" customFormat="1" ht="11.25">
      <c r="B147" s="202"/>
      <c r="C147" s="203"/>
      <c r="D147" s="195" t="s">
        <v>182</v>
      </c>
      <c r="E147" s="204" t="s">
        <v>19</v>
      </c>
      <c r="F147" s="205" t="s">
        <v>232</v>
      </c>
      <c r="G147" s="203"/>
      <c r="H147" s="206">
        <v>0.58899999999999997</v>
      </c>
      <c r="I147" s="207"/>
      <c r="J147" s="203"/>
      <c r="K147" s="203"/>
      <c r="L147" s="208"/>
      <c r="M147" s="209"/>
      <c r="N147" s="210"/>
      <c r="O147" s="210"/>
      <c r="P147" s="210"/>
      <c r="Q147" s="210"/>
      <c r="R147" s="210"/>
      <c r="S147" s="210"/>
      <c r="T147" s="211"/>
      <c r="AT147" s="212" t="s">
        <v>182</v>
      </c>
      <c r="AU147" s="212" t="s">
        <v>81</v>
      </c>
      <c r="AV147" s="13" t="s">
        <v>81</v>
      </c>
      <c r="AW147" s="13" t="s">
        <v>33</v>
      </c>
      <c r="AX147" s="13" t="s">
        <v>72</v>
      </c>
      <c r="AY147" s="212" t="s">
        <v>168</v>
      </c>
    </row>
    <row r="148" spans="1:65" s="14" customFormat="1" ht="11.25">
      <c r="B148" s="213"/>
      <c r="C148" s="214"/>
      <c r="D148" s="195" t="s">
        <v>182</v>
      </c>
      <c r="E148" s="215" t="s">
        <v>19</v>
      </c>
      <c r="F148" s="216" t="s">
        <v>185</v>
      </c>
      <c r="G148" s="214"/>
      <c r="H148" s="217">
        <v>0.58899999999999997</v>
      </c>
      <c r="I148" s="218"/>
      <c r="J148" s="214"/>
      <c r="K148" s="214"/>
      <c r="L148" s="219"/>
      <c r="M148" s="220"/>
      <c r="N148" s="221"/>
      <c r="O148" s="221"/>
      <c r="P148" s="221"/>
      <c r="Q148" s="221"/>
      <c r="R148" s="221"/>
      <c r="S148" s="221"/>
      <c r="T148" s="222"/>
      <c r="AT148" s="223" t="s">
        <v>182</v>
      </c>
      <c r="AU148" s="223" t="s">
        <v>81</v>
      </c>
      <c r="AV148" s="14" t="s">
        <v>176</v>
      </c>
      <c r="AW148" s="14" t="s">
        <v>33</v>
      </c>
      <c r="AX148" s="14" t="s">
        <v>79</v>
      </c>
      <c r="AY148" s="223" t="s">
        <v>168</v>
      </c>
    </row>
    <row r="149" spans="1:65" s="2" customFormat="1" ht="16.5" customHeight="1">
      <c r="A149" s="38"/>
      <c r="B149" s="39"/>
      <c r="C149" s="225" t="s">
        <v>233</v>
      </c>
      <c r="D149" s="225" t="s">
        <v>234</v>
      </c>
      <c r="E149" s="226" t="s">
        <v>235</v>
      </c>
      <c r="F149" s="227" t="s">
        <v>236</v>
      </c>
      <c r="G149" s="228" t="s">
        <v>237</v>
      </c>
      <c r="H149" s="229">
        <v>138.995</v>
      </c>
      <c r="I149" s="230"/>
      <c r="J149" s="231">
        <f>ROUND(I149*H149,2)</f>
        <v>0</v>
      </c>
      <c r="K149" s="227" t="s">
        <v>19</v>
      </c>
      <c r="L149" s="232"/>
      <c r="M149" s="233" t="s">
        <v>19</v>
      </c>
      <c r="N149" s="234" t="s">
        <v>43</v>
      </c>
      <c r="O149" s="68"/>
      <c r="P149" s="191">
        <f>O149*H149</f>
        <v>0</v>
      </c>
      <c r="Q149" s="191">
        <v>4.4999999999999999E-4</v>
      </c>
      <c r="R149" s="191">
        <f>Q149*H149</f>
        <v>6.2547749999999999E-2</v>
      </c>
      <c r="S149" s="191">
        <v>0</v>
      </c>
      <c r="T149" s="192">
        <f>S149*H149</f>
        <v>0</v>
      </c>
      <c r="U149" s="38"/>
      <c r="V149" s="38"/>
      <c r="W149" s="38"/>
      <c r="X149" s="38"/>
      <c r="Y149" s="38"/>
      <c r="Z149" s="38"/>
      <c r="AA149" s="38"/>
      <c r="AB149" s="38"/>
      <c r="AC149" s="38"/>
      <c r="AD149" s="38"/>
      <c r="AE149" s="38"/>
      <c r="AR149" s="193" t="s">
        <v>238</v>
      </c>
      <c r="AT149" s="193" t="s">
        <v>234</v>
      </c>
      <c r="AU149" s="193" t="s">
        <v>81</v>
      </c>
      <c r="AY149" s="21" t="s">
        <v>168</v>
      </c>
      <c r="BE149" s="194">
        <f>IF(N149="základní",J149,0)</f>
        <v>0</v>
      </c>
      <c r="BF149" s="194">
        <f>IF(N149="snížená",J149,0)</f>
        <v>0</v>
      </c>
      <c r="BG149" s="194">
        <f>IF(N149="zákl. přenesená",J149,0)</f>
        <v>0</v>
      </c>
      <c r="BH149" s="194">
        <f>IF(N149="sníž. přenesená",J149,0)</f>
        <v>0</v>
      </c>
      <c r="BI149" s="194">
        <f>IF(N149="nulová",J149,0)</f>
        <v>0</v>
      </c>
      <c r="BJ149" s="21" t="s">
        <v>79</v>
      </c>
      <c r="BK149" s="194">
        <f>ROUND(I149*H149,2)</f>
        <v>0</v>
      </c>
      <c r="BL149" s="21" t="s">
        <v>176</v>
      </c>
      <c r="BM149" s="193" t="s">
        <v>239</v>
      </c>
    </row>
    <row r="150" spans="1:65" s="2" customFormat="1" ht="11.25">
      <c r="A150" s="38"/>
      <c r="B150" s="39"/>
      <c r="C150" s="40"/>
      <c r="D150" s="195" t="s">
        <v>178</v>
      </c>
      <c r="E150" s="40"/>
      <c r="F150" s="196" t="s">
        <v>236</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1" t="s">
        <v>178</v>
      </c>
      <c r="AU150" s="21" t="s">
        <v>81</v>
      </c>
    </row>
    <row r="151" spans="1:65" s="15" customFormat="1" ht="11.25">
      <c r="B151" s="235"/>
      <c r="C151" s="236"/>
      <c r="D151" s="195" t="s">
        <v>182</v>
      </c>
      <c r="E151" s="237" t="s">
        <v>19</v>
      </c>
      <c r="F151" s="238" t="s">
        <v>240</v>
      </c>
      <c r="G151" s="236"/>
      <c r="H151" s="237" t="s">
        <v>19</v>
      </c>
      <c r="I151" s="239"/>
      <c r="J151" s="236"/>
      <c r="K151" s="236"/>
      <c r="L151" s="240"/>
      <c r="M151" s="241"/>
      <c r="N151" s="242"/>
      <c r="O151" s="242"/>
      <c r="P151" s="242"/>
      <c r="Q151" s="242"/>
      <c r="R151" s="242"/>
      <c r="S151" s="242"/>
      <c r="T151" s="243"/>
      <c r="AT151" s="244" t="s">
        <v>182</v>
      </c>
      <c r="AU151" s="244" t="s">
        <v>81</v>
      </c>
      <c r="AV151" s="15" t="s">
        <v>79</v>
      </c>
      <c r="AW151" s="15" t="s">
        <v>33</v>
      </c>
      <c r="AX151" s="15" t="s">
        <v>72</v>
      </c>
      <c r="AY151" s="244" t="s">
        <v>168</v>
      </c>
    </row>
    <row r="152" spans="1:65" s="13" customFormat="1" ht="11.25">
      <c r="B152" s="202"/>
      <c r="C152" s="203"/>
      <c r="D152" s="195" t="s">
        <v>182</v>
      </c>
      <c r="E152" s="204" t="s">
        <v>19</v>
      </c>
      <c r="F152" s="205" t="s">
        <v>241</v>
      </c>
      <c r="G152" s="203"/>
      <c r="H152" s="206">
        <v>138.995</v>
      </c>
      <c r="I152" s="207"/>
      <c r="J152" s="203"/>
      <c r="K152" s="203"/>
      <c r="L152" s="208"/>
      <c r="M152" s="209"/>
      <c r="N152" s="210"/>
      <c r="O152" s="210"/>
      <c r="P152" s="210"/>
      <c r="Q152" s="210"/>
      <c r="R152" s="210"/>
      <c r="S152" s="210"/>
      <c r="T152" s="211"/>
      <c r="AT152" s="212" t="s">
        <v>182</v>
      </c>
      <c r="AU152" s="212" t="s">
        <v>81</v>
      </c>
      <c r="AV152" s="13" t="s">
        <v>81</v>
      </c>
      <c r="AW152" s="13" t="s">
        <v>33</v>
      </c>
      <c r="AX152" s="13" t="s">
        <v>72</v>
      </c>
      <c r="AY152" s="212" t="s">
        <v>168</v>
      </c>
    </row>
    <row r="153" spans="1:65" s="14" customFormat="1" ht="11.25">
      <c r="B153" s="213"/>
      <c r="C153" s="214"/>
      <c r="D153" s="195" t="s">
        <v>182</v>
      </c>
      <c r="E153" s="215" t="s">
        <v>19</v>
      </c>
      <c r="F153" s="216" t="s">
        <v>185</v>
      </c>
      <c r="G153" s="214"/>
      <c r="H153" s="217">
        <v>138.995</v>
      </c>
      <c r="I153" s="218"/>
      <c r="J153" s="214"/>
      <c r="K153" s="214"/>
      <c r="L153" s="219"/>
      <c r="M153" s="220"/>
      <c r="N153" s="221"/>
      <c r="O153" s="221"/>
      <c r="P153" s="221"/>
      <c r="Q153" s="221"/>
      <c r="R153" s="221"/>
      <c r="S153" s="221"/>
      <c r="T153" s="222"/>
      <c r="AT153" s="223" t="s">
        <v>182</v>
      </c>
      <c r="AU153" s="223" t="s">
        <v>81</v>
      </c>
      <c r="AV153" s="14" t="s">
        <v>176</v>
      </c>
      <c r="AW153" s="14" t="s">
        <v>33</v>
      </c>
      <c r="AX153" s="14" t="s">
        <v>79</v>
      </c>
      <c r="AY153" s="223" t="s">
        <v>168</v>
      </c>
    </row>
    <row r="154" spans="1:65" s="2" customFormat="1" ht="21.75" customHeight="1">
      <c r="A154" s="38"/>
      <c r="B154" s="39"/>
      <c r="C154" s="225" t="s">
        <v>242</v>
      </c>
      <c r="D154" s="225" t="s">
        <v>234</v>
      </c>
      <c r="E154" s="226" t="s">
        <v>243</v>
      </c>
      <c r="F154" s="227" t="s">
        <v>244</v>
      </c>
      <c r="G154" s="228" t="s">
        <v>245</v>
      </c>
      <c r="H154" s="229">
        <v>60</v>
      </c>
      <c r="I154" s="230"/>
      <c r="J154" s="231">
        <f>ROUND(I154*H154,2)</f>
        <v>0</v>
      </c>
      <c r="K154" s="227" t="s">
        <v>19</v>
      </c>
      <c r="L154" s="232"/>
      <c r="M154" s="233" t="s">
        <v>19</v>
      </c>
      <c r="N154" s="234" t="s">
        <v>43</v>
      </c>
      <c r="O154" s="68"/>
      <c r="P154" s="191">
        <f>O154*H154</f>
        <v>0</v>
      </c>
      <c r="Q154" s="191">
        <v>0</v>
      </c>
      <c r="R154" s="191">
        <f>Q154*H154</f>
        <v>0</v>
      </c>
      <c r="S154" s="191">
        <v>0</v>
      </c>
      <c r="T154" s="192">
        <f>S154*H154</f>
        <v>0</v>
      </c>
      <c r="U154" s="38"/>
      <c r="V154" s="38"/>
      <c r="W154" s="38"/>
      <c r="X154" s="38"/>
      <c r="Y154" s="38"/>
      <c r="Z154" s="38"/>
      <c r="AA154" s="38"/>
      <c r="AB154" s="38"/>
      <c r="AC154" s="38"/>
      <c r="AD154" s="38"/>
      <c r="AE154" s="38"/>
      <c r="AR154" s="193" t="s">
        <v>238</v>
      </c>
      <c r="AT154" s="193" t="s">
        <v>234</v>
      </c>
      <c r="AU154" s="193" t="s">
        <v>81</v>
      </c>
      <c r="AY154" s="21" t="s">
        <v>168</v>
      </c>
      <c r="BE154" s="194">
        <f>IF(N154="základní",J154,0)</f>
        <v>0</v>
      </c>
      <c r="BF154" s="194">
        <f>IF(N154="snížená",J154,0)</f>
        <v>0</v>
      </c>
      <c r="BG154" s="194">
        <f>IF(N154="zákl. přenesená",J154,0)</f>
        <v>0</v>
      </c>
      <c r="BH154" s="194">
        <f>IF(N154="sníž. přenesená",J154,0)</f>
        <v>0</v>
      </c>
      <c r="BI154" s="194">
        <f>IF(N154="nulová",J154,0)</f>
        <v>0</v>
      </c>
      <c r="BJ154" s="21" t="s">
        <v>79</v>
      </c>
      <c r="BK154" s="194">
        <f>ROUND(I154*H154,2)</f>
        <v>0</v>
      </c>
      <c r="BL154" s="21" t="s">
        <v>176</v>
      </c>
      <c r="BM154" s="193" t="s">
        <v>246</v>
      </c>
    </row>
    <row r="155" spans="1:65" s="2" customFormat="1" ht="11.25">
      <c r="A155" s="38"/>
      <c r="B155" s="39"/>
      <c r="C155" s="40"/>
      <c r="D155" s="195" t="s">
        <v>178</v>
      </c>
      <c r="E155" s="40"/>
      <c r="F155" s="196" t="s">
        <v>244</v>
      </c>
      <c r="G155" s="40"/>
      <c r="H155" s="40"/>
      <c r="I155" s="197"/>
      <c r="J155" s="40"/>
      <c r="K155" s="40"/>
      <c r="L155" s="43"/>
      <c r="M155" s="198"/>
      <c r="N155" s="199"/>
      <c r="O155" s="68"/>
      <c r="P155" s="68"/>
      <c r="Q155" s="68"/>
      <c r="R155" s="68"/>
      <c r="S155" s="68"/>
      <c r="T155" s="69"/>
      <c r="U155" s="38"/>
      <c r="V155" s="38"/>
      <c r="W155" s="38"/>
      <c r="X155" s="38"/>
      <c r="Y155" s="38"/>
      <c r="Z155" s="38"/>
      <c r="AA155" s="38"/>
      <c r="AB155" s="38"/>
      <c r="AC155" s="38"/>
      <c r="AD155" s="38"/>
      <c r="AE155" s="38"/>
      <c r="AT155" s="21" t="s">
        <v>178</v>
      </c>
      <c r="AU155" s="21" t="s">
        <v>81</v>
      </c>
    </row>
    <row r="156" spans="1:65" s="13" customFormat="1" ht="11.25">
      <c r="B156" s="202"/>
      <c r="C156" s="203"/>
      <c r="D156" s="195" t="s">
        <v>182</v>
      </c>
      <c r="E156" s="204" t="s">
        <v>19</v>
      </c>
      <c r="F156" s="205" t="s">
        <v>247</v>
      </c>
      <c r="G156" s="203"/>
      <c r="H156" s="206">
        <v>60</v>
      </c>
      <c r="I156" s="207"/>
      <c r="J156" s="203"/>
      <c r="K156" s="203"/>
      <c r="L156" s="208"/>
      <c r="M156" s="209"/>
      <c r="N156" s="210"/>
      <c r="O156" s="210"/>
      <c r="P156" s="210"/>
      <c r="Q156" s="210"/>
      <c r="R156" s="210"/>
      <c r="S156" s="210"/>
      <c r="T156" s="211"/>
      <c r="AT156" s="212" t="s">
        <v>182</v>
      </c>
      <c r="AU156" s="212" t="s">
        <v>81</v>
      </c>
      <c r="AV156" s="13" t="s">
        <v>81</v>
      </c>
      <c r="AW156" s="13" t="s">
        <v>33</v>
      </c>
      <c r="AX156" s="13" t="s">
        <v>72</v>
      </c>
      <c r="AY156" s="212" t="s">
        <v>168</v>
      </c>
    </row>
    <row r="157" spans="1:65" s="14" customFormat="1" ht="11.25">
      <c r="B157" s="213"/>
      <c r="C157" s="214"/>
      <c r="D157" s="195" t="s">
        <v>182</v>
      </c>
      <c r="E157" s="215" t="s">
        <v>19</v>
      </c>
      <c r="F157" s="216" t="s">
        <v>185</v>
      </c>
      <c r="G157" s="214"/>
      <c r="H157" s="217">
        <v>60</v>
      </c>
      <c r="I157" s="218"/>
      <c r="J157" s="214"/>
      <c r="K157" s="214"/>
      <c r="L157" s="219"/>
      <c r="M157" s="220"/>
      <c r="N157" s="221"/>
      <c r="O157" s="221"/>
      <c r="P157" s="221"/>
      <c r="Q157" s="221"/>
      <c r="R157" s="221"/>
      <c r="S157" s="221"/>
      <c r="T157" s="222"/>
      <c r="AT157" s="223" t="s">
        <v>182</v>
      </c>
      <c r="AU157" s="223" t="s">
        <v>81</v>
      </c>
      <c r="AV157" s="14" t="s">
        <v>176</v>
      </c>
      <c r="AW157" s="14" t="s">
        <v>33</v>
      </c>
      <c r="AX157" s="14" t="s">
        <v>79</v>
      </c>
      <c r="AY157" s="223" t="s">
        <v>168</v>
      </c>
    </row>
    <row r="158" spans="1:65" s="2" customFormat="1" ht="16.5" customHeight="1">
      <c r="A158" s="38"/>
      <c r="B158" s="39"/>
      <c r="C158" s="225" t="s">
        <v>248</v>
      </c>
      <c r="D158" s="225" t="s">
        <v>234</v>
      </c>
      <c r="E158" s="226" t="s">
        <v>249</v>
      </c>
      <c r="F158" s="227" t="s">
        <v>250</v>
      </c>
      <c r="G158" s="228" t="s">
        <v>251</v>
      </c>
      <c r="H158" s="229">
        <v>1</v>
      </c>
      <c r="I158" s="230"/>
      <c r="J158" s="231">
        <f>ROUND(I158*H158,2)</f>
        <v>0</v>
      </c>
      <c r="K158" s="227" t="s">
        <v>19</v>
      </c>
      <c r="L158" s="232"/>
      <c r="M158" s="233" t="s">
        <v>19</v>
      </c>
      <c r="N158" s="234" t="s">
        <v>43</v>
      </c>
      <c r="O158" s="68"/>
      <c r="P158" s="191">
        <f>O158*H158</f>
        <v>0</v>
      </c>
      <c r="Q158" s="191">
        <v>1.83E-3</v>
      </c>
      <c r="R158" s="191">
        <f>Q158*H158</f>
        <v>1.83E-3</v>
      </c>
      <c r="S158" s="191">
        <v>0</v>
      </c>
      <c r="T158" s="192">
        <f>S158*H158</f>
        <v>0</v>
      </c>
      <c r="U158" s="38"/>
      <c r="V158" s="38"/>
      <c r="W158" s="38"/>
      <c r="X158" s="38"/>
      <c r="Y158" s="38"/>
      <c r="Z158" s="38"/>
      <c r="AA158" s="38"/>
      <c r="AB158" s="38"/>
      <c r="AC158" s="38"/>
      <c r="AD158" s="38"/>
      <c r="AE158" s="38"/>
      <c r="AR158" s="193" t="s">
        <v>238</v>
      </c>
      <c r="AT158" s="193" t="s">
        <v>234</v>
      </c>
      <c r="AU158" s="193" t="s">
        <v>81</v>
      </c>
      <c r="AY158" s="21" t="s">
        <v>168</v>
      </c>
      <c r="BE158" s="194">
        <f>IF(N158="základní",J158,0)</f>
        <v>0</v>
      </c>
      <c r="BF158" s="194">
        <f>IF(N158="snížená",J158,0)</f>
        <v>0</v>
      </c>
      <c r="BG158" s="194">
        <f>IF(N158="zákl. přenesená",J158,0)</f>
        <v>0</v>
      </c>
      <c r="BH158" s="194">
        <f>IF(N158="sníž. přenesená",J158,0)</f>
        <v>0</v>
      </c>
      <c r="BI158" s="194">
        <f>IF(N158="nulová",J158,0)</f>
        <v>0</v>
      </c>
      <c r="BJ158" s="21" t="s">
        <v>79</v>
      </c>
      <c r="BK158" s="194">
        <f>ROUND(I158*H158,2)</f>
        <v>0</v>
      </c>
      <c r="BL158" s="21" t="s">
        <v>176</v>
      </c>
      <c r="BM158" s="193" t="s">
        <v>252</v>
      </c>
    </row>
    <row r="159" spans="1:65" s="2" customFormat="1" ht="11.25">
      <c r="A159" s="38"/>
      <c r="B159" s="39"/>
      <c r="C159" s="40"/>
      <c r="D159" s="195" t="s">
        <v>178</v>
      </c>
      <c r="E159" s="40"/>
      <c r="F159" s="196" t="s">
        <v>250</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1" t="s">
        <v>178</v>
      </c>
      <c r="AU159" s="21" t="s">
        <v>81</v>
      </c>
    </row>
    <row r="160" spans="1:65" s="2" customFormat="1" ht="16.5" customHeight="1">
      <c r="A160" s="38"/>
      <c r="B160" s="39"/>
      <c r="C160" s="182" t="s">
        <v>253</v>
      </c>
      <c r="D160" s="182" t="s">
        <v>171</v>
      </c>
      <c r="E160" s="183" t="s">
        <v>254</v>
      </c>
      <c r="F160" s="184" t="s">
        <v>255</v>
      </c>
      <c r="G160" s="185" t="s">
        <v>174</v>
      </c>
      <c r="H160" s="186">
        <v>0.42699999999999999</v>
      </c>
      <c r="I160" s="187"/>
      <c r="J160" s="188">
        <f>ROUND(I160*H160,2)</f>
        <v>0</v>
      </c>
      <c r="K160" s="184" t="s">
        <v>175</v>
      </c>
      <c r="L160" s="43"/>
      <c r="M160" s="189" t="s">
        <v>19</v>
      </c>
      <c r="N160" s="190" t="s">
        <v>43</v>
      </c>
      <c r="O160" s="68"/>
      <c r="P160" s="191">
        <f>O160*H160</f>
        <v>0</v>
      </c>
      <c r="Q160" s="191">
        <v>2.3010199999999998</v>
      </c>
      <c r="R160" s="191">
        <f>Q160*H160</f>
        <v>0.98253553999999987</v>
      </c>
      <c r="S160" s="191">
        <v>0</v>
      </c>
      <c r="T160" s="192">
        <f>S160*H160</f>
        <v>0</v>
      </c>
      <c r="U160" s="38"/>
      <c r="V160" s="38"/>
      <c r="W160" s="38"/>
      <c r="X160" s="38"/>
      <c r="Y160" s="38"/>
      <c r="Z160" s="38"/>
      <c r="AA160" s="38"/>
      <c r="AB160" s="38"/>
      <c r="AC160" s="38"/>
      <c r="AD160" s="38"/>
      <c r="AE160" s="38"/>
      <c r="AR160" s="193" t="s">
        <v>176</v>
      </c>
      <c r="AT160" s="193" t="s">
        <v>171</v>
      </c>
      <c r="AU160" s="193" t="s">
        <v>81</v>
      </c>
      <c r="AY160" s="21" t="s">
        <v>168</v>
      </c>
      <c r="BE160" s="194">
        <f>IF(N160="základní",J160,0)</f>
        <v>0</v>
      </c>
      <c r="BF160" s="194">
        <f>IF(N160="snížená",J160,0)</f>
        <v>0</v>
      </c>
      <c r="BG160" s="194">
        <f>IF(N160="zákl. přenesená",J160,0)</f>
        <v>0</v>
      </c>
      <c r="BH160" s="194">
        <f>IF(N160="sníž. přenesená",J160,0)</f>
        <v>0</v>
      </c>
      <c r="BI160" s="194">
        <f>IF(N160="nulová",J160,0)</f>
        <v>0</v>
      </c>
      <c r="BJ160" s="21" t="s">
        <v>79</v>
      </c>
      <c r="BK160" s="194">
        <f>ROUND(I160*H160,2)</f>
        <v>0</v>
      </c>
      <c r="BL160" s="21" t="s">
        <v>176</v>
      </c>
      <c r="BM160" s="193" t="s">
        <v>256</v>
      </c>
    </row>
    <row r="161" spans="1:65" s="2" customFormat="1" ht="19.5">
      <c r="A161" s="38"/>
      <c r="B161" s="39"/>
      <c r="C161" s="40"/>
      <c r="D161" s="195" t="s">
        <v>178</v>
      </c>
      <c r="E161" s="40"/>
      <c r="F161" s="196" t="s">
        <v>257</v>
      </c>
      <c r="G161" s="40"/>
      <c r="H161" s="40"/>
      <c r="I161" s="197"/>
      <c r="J161" s="40"/>
      <c r="K161" s="40"/>
      <c r="L161" s="43"/>
      <c r="M161" s="198"/>
      <c r="N161" s="199"/>
      <c r="O161" s="68"/>
      <c r="P161" s="68"/>
      <c r="Q161" s="68"/>
      <c r="R161" s="68"/>
      <c r="S161" s="68"/>
      <c r="T161" s="69"/>
      <c r="U161" s="38"/>
      <c r="V161" s="38"/>
      <c r="W161" s="38"/>
      <c r="X161" s="38"/>
      <c r="Y161" s="38"/>
      <c r="Z161" s="38"/>
      <c r="AA161" s="38"/>
      <c r="AB161" s="38"/>
      <c r="AC161" s="38"/>
      <c r="AD161" s="38"/>
      <c r="AE161" s="38"/>
      <c r="AT161" s="21" t="s">
        <v>178</v>
      </c>
      <c r="AU161" s="21" t="s">
        <v>81</v>
      </c>
    </row>
    <row r="162" spans="1:65" s="2" customFormat="1" ht="11.25">
      <c r="A162" s="38"/>
      <c r="B162" s="39"/>
      <c r="C162" s="40"/>
      <c r="D162" s="200" t="s">
        <v>180</v>
      </c>
      <c r="E162" s="40"/>
      <c r="F162" s="201" t="s">
        <v>258</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1" t="s">
        <v>180</v>
      </c>
      <c r="AU162" s="21" t="s">
        <v>81</v>
      </c>
    </row>
    <row r="163" spans="1:65" s="2" customFormat="1" ht="19.5">
      <c r="A163" s="38"/>
      <c r="B163" s="39"/>
      <c r="C163" s="40"/>
      <c r="D163" s="195" t="s">
        <v>206</v>
      </c>
      <c r="E163" s="40"/>
      <c r="F163" s="224" t="s">
        <v>259</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1" t="s">
        <v>206</v>
      </c>
      <c r="AU163" s="21" t="s">
        <v>81</v>
      </c>
    </row>
    <row r="164" spans="1:65" s="13" customFormat="1" ht="22.5">
      <c r="B164" s="202"/>
      <c r="C164" s="203"/>
      <c r="D164" s="195" t="s">
        <v>182</v>
      </c>
      <c r="E164" s="204" t="s">
        <v>19</v>
      </c>
      <c r="F164" s="205" t="s">
        <v>260</v>
      </c>
      <c r="G164" s="203"/>
      <c r="H164" s="206">
        <v>0.39500000000000002</v>
      </c>
      <c r="I164" s="207"/>
      <c r="J164" s="203"/>
      <c r="K164" s="203"/>
      <c r="L164" s="208"/>
      <c r="M164" s="209"/>
      <c r="N164" s="210"/>
      <c r="O164" s="210"/>
      <c r="P164" s="210"/>
      <c r="Q164" s="210"/>
      <c r="R164" s="210"/>
      <c r="S164" s="210"/>
      <c r="T164" s="211"/>
      <c r="AT164" s="212" t="s">
        <v>182</v>
      </c>
      <c r="AU164" s="212" t="s">
        <v>81</v>
      </c>
      <c r="AV164" s="13" t="s">
        <v>81</v>
      </c>
      <c r="AW164" s="13" t="s">
        <v>33</v>
      </c>
      <c r="AX164" s="13" t="s">
        <v>72</v>
      </c>
      <c r="AY164" s="212" t="s">
        <v>168</v>
      </c>
    </row>
    <row r="165" spans="1:65" s="13" customFormat="1" ht="11.25">
      <c r="B165" s="202"/>
      <c r="C165" s="203"/>
      <c r="D165" s="195" t="s">
        <v>182</v>
      </c>
      <c r="E165" s="204" t="s">
        <v>19</v>
      </c>
      <c r="F165" s="205" t="s">
        <v>261</v>
      </c>
      <c r="G165" s="203"/>
      <c r="H165" s="206">
        <v>3.2000000000000001E-2</v>
      </c>
      <c r="I165" s="207"/>
      <c r="J165" s="203"/>
      <c r="K165" s="203"/>
      <c r="L165" s="208"/>
      <c r="M165" s="209"/>
      <c r="N165" s="210"/>
      <c r="O165" s="210"/>
      <c r="P165" s="210"/>
      <c r="Q165" s="210"/>
      <c r="R165" s="210"/>
      <c r="S165" s="210"/>
      <c r="T165" s="211"/>
      <c r="AT165" s="212" t="s">
        <v>182</v>
      </c>
      <c r="AU165" s="212" t="s">
        <v>81</v>
      </c>
      <c r="AV165" s="13" t="s">
        <v>81</v>
      </c>
      <c r="AW165" s="13" t="s">
        <v>33</v>
      </c>
      <c r="AX165" s="13" t="s">
        <v>72</v>
      </c>
      <c r="AY165" s="212" t="s">
        <v>168</v>
      </c>
    </row>
    <row r="166" spans="1:65" s="14" customFormat="1" ht="11.25">
      <c r="B166" s="213"/>
      <c r="C166" s="214"/>
      <c r="D166" s="195" t="s">
        <v>182</v>
      </c>
      <c r="E166" s="215" t="s">
        <v>19</v>
      </c>
      <c r="F166" s="216" t="s">
        <v>185</v>
      </c>
      <c r="G166" s="214"/>
      <c r="H166" s="217">
        <v>0.42699999999999999</v>
      </c>
      <c r="I166" s="218"/>
      <c r="J166" s="214"/>
      <c r="K166" s="214"/>
      <c r="L166" s="219"/>
      <c r="M166" s="220"/>
      <c r="N166" s="221"/>
      <c r="O166" s="221"/>
      <c r="P166" s="221"/>
      <c r="Q166" s="221"/>
      <c r="R166" s="221"/>
      <c r="S166" s="221"/>
      <c r="T166" s="222"/>
      <c r="AT166" s="223" t="s">
        <v>182</v>
      </c>
      <c r="AU166" s="223" t="s">
        <v>81</v>
      </c>
      <c r="AV166" s="14" t="s">
        <v>176</v>
      </c>
      <c r="AW166" s="14" t="s">
        <v>33</v>
      </c>
      <c r="AX166" s="14" t="s">
        <v>79</v>
      </c>
      <c r="AY166" s="223" t="s">
        <v>168</v>
      </c>
    </row>
    <row r="167" spans="1:65" s="2" customFormat="1" ht="16.5" customHeight="1">
      <c r="A167" s="38"/>
      <c r="B167" s="39"/>
      <c r="C167" s="182" t="s">
        <v>262</v>
      </c>
      <c r="D167" s="182" t="s">
        <v>171</v>
      </c>
      <c r="E167" s="183" t="s">
        <v>263</v>
      </c>
      <c r="F167" s="184" t="s">
        <v>264</v>
      </c>
      <c r="G167" s="185" t="s">
        <v>174</v>
      </c>
      <c r="H167" s="186">
        <v>5.1280000000000001</v>
      </c>
      <c r="I167" s="187"/>
      <c r="J167" s="188">
        <f>ROUND(I167*H167,2)</f>
        <v>0</v>
      </c>
      <c r="K167" s="184" t="s">
        <v>175</v>
      </c>
      <c r="L167" s="43"/>
      <c r="M167" s="189" t="s">
        <v>19</v>
      </c>
      <c r="N167" s="190" t="s">
        <v>43</v>
      </c>
      <c r="O167" s="68"/>
      <c r="P167" s="191">
        <f>O167*H167</f>
        <v>0</v>
      </c>
      <c r="Q167" s="191">
        <v>2.5018699999999998</v>
      </c>
      <c r="R167" s="191">
        <f>Q167*H167</f>
        <v>12.82958936</v>
      </c>
      <c r="S167" s="191">
        <v>0</v>
      </c>
      <c r="T167" s="192">
        <f>S167*H167</f>
        <v>0</v>
      </c>
      <c r="U167" s="38"/>
      <c r="V167" s="38"/>
      <c r="W167" s="38"/>
      <c r="X167" s="38"/>
      <c r="Y167" s="38"/>
      <c r="Z167" s="38"/>
      <c r="AA167" s="38"/>
      <c r="AB167" s="38"/>
      <c r="AC167" s="38"/>
      <c r="AD167" s="38"/>
      <c r="AE167" s="38"/>
      <c r="AR167" s="193" t="s">
        <v>176</v>
      </c>
      <c r="AT167" s="193" t="s">
        <v>171</v>
      </c>
      <c r="AU167" s="193" t="s">
        <v>81</v>
      </c>
      <c r="AY167" s="21" t="s">
        <v>168</v>
      </c>
      <c r="BE167" s="194">
        <f>IF(N167="základní",J167,0)</f>
        <v>0</v>
      </c>
      <c r="BF167" s="194">
        <f>IF(N167="snížená",J167,0)</f>
        <v>0</v>
      </c>
      <c r="BG167" s="194">
        <f>IF(N167="zákl. přenesená",J167,0)</f>
        <v>0</v>
      </c>
      <c r="BH167" s="194">
        <f>IF(N167="sníž. přenesená",J167,0)</f>
        <v>0</v>
      </c>
      <c r="BI167" s="194">
        <f>IF(N167="nulová",J167,0)</f>
        <v>0</v>
      </c>
      <c r="BJ167" s="21" t="s">
        <v>79</v>
      </c>
      <c r="BK167" s="194">
        <f>ROUND(I167*H167,2)</f>
        <v>0</v>
      </c>
      <c r="BL167" s="21" t="s">
        <v>176</v>
      </c>
      <c r="BM167" s="193" t="s">
        <v>265</v>
      </c>
    </row>
    <row r="168" spans="1:65" s="2" customFormat="1" ht="19.5">
      <c r="A168" s="38"/>
      <c r="B168" s="39"/>
      <c r="C168" s="40"/>
      <c r="D168" s="195" t="s">
        <v>178</v>
      </c>
      <c r="E168" s="40"/>
      <c r="F168" s="196" t="s">
        <v>266</v>
      </c>
      <c r="G168" s="40"/>
      <c r="H168" s="40"/>
      <c r="I168" s="197"/>
      <c r="J168" s="40"/>
      <c r="K168" s="40"/>
      <c r="L168" s="43"/>
      <c r="M168" s="198"/>
      <c r="N168" s="199"/>
      <c r="O168" s="68"/>
      <c r="P168" s="68"/>
      <c r="Q168" s="68"/>
      <c r="R168" s="68"/>
      <c r="S168" s="68"/>
      <c r="T168" s="69"/>
      <c r="U168" s="38"/>
      <c r="V168" s="38"/>
      <c r="W168" s="38"/>
      <c r="X168" s="38"/>
      <c r="Y168" s="38"/>
      <c r="Z168" s="38"/>
      <c r="AA168" s="38"/>
      <c r="AB168" s="38"/>
      <c r="AC168" s="38"/>
      <c r="AD168" s="38"/>
      <c r="AE168" s="38"/>
      <c r="AT168" s="21" t="s">
        <v>178</v>
      </c>
      <c r="AU168" s="21" t="s">
        <v>81</v>
      </c>
    </row>
    <row r="169" spans="1:65" s="2" customFormat="1" ht="11.25">
      <c r="A169" s="38"/>
      <c r="B169" s="39"/>
      <c r="C169" s="40"/>
      <c r="D169" s="200" t="s">
        <v>180</v>
      </c>
      <c r="E169" s="40"/>
      <c r="F169" s="201" t="s">
        <v>267</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1" t="s">
        <v>180</v>
      </c>
      <c r="AU169" s="21" t="s">
        <v>81</v>
      </c>
    </row>
    <row r="170" spans="1:65" s="13" customFormat="1" ht="22.5">
      <c r="B170" s="202"/>
      <c r="C170" s="203"/>
      <c r="D170" s="195" t="s">
        <v>182</v>
      </c>
      <c r="E170" s="204" t="s">
        <v>19</v>
      </c>
      <c r="F170" s="205" t="s">
        <v>183</v>
      </c>
      <c r="G170" s="203"/>
      <c r="H170" s="206">
        <v>4.7439999999999998</v>
      </c>
      <c r="I170" s="207"/>
      <c r="J170" s="203"/>
      <c r="K170" s="203"/>
      <c r="L170" s="208"/>
      <c r="M170" s="209"/>
      <c r="N170" s="210"/>
      <c r="O170" s="210"/>
      <c r="P170" s="210"/>
      <c r="Q170" s="210"/>
      <c r="R170" s="210"/>
      <c r="S170" s="210"/>
      <c r="T170" s="211"/>
      <c r="AT170" s="212" t="s">
        <v>182</v>
      </c>
      <c r="AU170" s="212" t="s">
        <v>81</v>
      </c>
      <c r="AV170" s="13" t="s">
        <v>81</v>
      </c>
      <c r="AW170" s="13" t="s">
        <v>33</v>
      </c>
      <c r="AX170" s="13" t="s">
        <v>72</v>
      </c>
      <c r="AY170" s="212" t="s">
        <v>168</v>
      </c>
    </row>
    <row r="171" spans="1:65" s="13" customFormat="1" ht="11.25">
      <c r="B171" s="202"/>
      <c r="C171" s="203"/>
      <c r="D171" s="195" t="s">
        <v>182</v>
      </c>
      <c r="E171" s="204" t="s">
        <v>19</v>
      </c>
      <c r="F171" s="205" t="s">
        <v>184</v>
      </c>
      <c r="G171" s="203"/>
      <c r="H171" s="206">
        <v>0.38400000000000001</v>
      </c>
      <c r="I171" s="207"/>
      <c r="J171" s="203"/>
      <c r="K171" s="203"/>
      <c r="L171" s="208"/>
      <c r="M171" s="209"/>
      <c r="N171" s="210"/>
      <c r="O171" s="210"/>
      <c r="P171" s="210"/>
      <c r="Q171" s="210"/>
      <c r="R171" s="210"/>
      <c r="S171" s="210"/>
      <c r="T171" s="211"/>
      <c r="AT171" s="212" t="s">
        <v>182</v>
      </c>
      <c r="AU171" s="212" t="s">
        <v>81</v>
      </c>
      <c r="AV171" s="13" t="s">
        <v>81</v>
      </c>
      <c r="AW171" s="13" t="s">
        <v>33</v>
      </c>
      <c r="AX171" s="13" t="s">
        <v>72</v>
      </c>
      <c r="AY171" s="212" t="s">
        <v>168</v>
      </c>
    </row>
    <row r="172" spans="1:65" s="14" customFormat="1" ht="11.25">
      <c r="B172" s="213"/>
      <c r="C172" s="214"/>
      <c r="D172" s="195" t="s">
        <v>182</v>
      </c>
      <c r="E172" s="215" t="s">
        <v>19</v>
      </c>
      <c r="F172" s="216" t="s">
        <v>185</v>
      </c>
      <c r="G172" s="214"/>
      <c r="H172" s="217">
        <v>5.1280000000000001</v>
      </c>
      <c r="I172" s="218"/>
      <c r="J172" s="214"/>
      <c r="K172" s="214"/>
      <c r="L172" s="219"/>
      <c r="M172" s="220"/>
      <c r="N172" s="221"/>
      <c r="O172" s="221"/>
      <c r="P172" s="221"/>
      <c r="Q172" s="221"/>
      <c r="R172" s="221"/>
      <c r="S172" s="221"/>
      <c r="T172" s="222"/>
      <c r="AT172" s="223" t="s">
        <v>182</v>
      </c>
      <c r="AU172" s="223" t="s">
        <v>81</v>
      </c>
      <c r="AV172" s="14" t="s">
        <v>176</v>
      </c>
      <c r="AW172" s="14" t="s">
        <v>33</v>
      </c>
      <c r="AX172" s="14" t="s">
        <v>79</v>
      </c>
      <c r="AY172" s="223" t="s">
        <v>168</v>
      </c>
    </row>
    <row r="173" spans="1:65" s="12" customFormat="1" ht="22.9" customHeight="1">
      <c r="B173" s="166"/>
      <c r="C173" s="167"/>
      <c r="D173" s="168" t="s">
        <v>71</v>
      </c>
      <c r="E173" s="180" t="s">
        <v>268</v>
      </c>
      <c r="F173" s="180" t="s">
        <v>269</v>
      </c>
      <c r="G173" s="167"/>
      <c r="H173" s="167"/>
      <c r="I173" s="170"/>
      <c r="J173" s="181">
        <f>BK173</f>
        <v>0</v>
      </c>
      <c r="K173" s="167"/>
      <c r="L173" s="172"/>
      <c r="M173" s="173"/>
      <c r="N173" s="174"/>
      <c r="O173" s="174"/>
      <c r="P173" s="175">
        <f>SUM(P174:P184)</f>
        <v>0</v>
      </c>
      <c r="Q173" s="174"/>
      <c r="R173" s="175">
        <f>SUM(R174:R184)</f>
        <v>6.8152809399999992</v>
      </c>
      <c r="S173" s="174"/>
      <c r="T173" s="176">
        <f>SUM(T174:T184)</f>
        <v>0</v>
      </c>
      <c r="AR173" s="177" t="s">
        <v>79</v>
      </c>
      <c r="AT173" s="178" t="s">
        <v>71</v>
      </c>
      <c r="AU173" s="178" t="s">
        <v>79</v>
      </c>
      <c r="AY173" s="177" t="s">
        <v>168</v>
      </c>
      <c r="BK173" s="179">
        <f>SUM(BK174:BK184)</f>
        <v>0</v>
      </c>
    </row>
    <row r="174" spans="1:65" s="2" customFormat="1" ht="24.2" customHeight="1">
      <c r="A174" s="38"/>
      <c r="B174" s="39"/>
      <c r="C174" s="182" t="s">
        <v>270</v>
      </c>
      <c r="D174" s="182" t="s">
        <v>171</v>
      </c>
      <c r="E174" s="183" t="s">
        <v>271</v>
      </c>
      <c r="F174" s="184" t="s">
        <v>272</v>
      </c>
      <c r="G174" s="185" t="s">
        <v>174</v>
      </c>
      <c r="H174" s="186">
        <v>3.4929999999999999</v>
      </c>
      <c r="I174" s="187"/>
      <c r="J174" s="188">
        <f>ROUND(I174*H174,2)</f>
        <v>0</v>
      </c>
      <c r="K174" s="184" t="s">
        <v>175</v>
      </c>
      <c r="L174" s="43"/>
      <c r="M174" s="189" t="s">
        <v>19</v>
      </c>
      <c r="N174" s="190" t="s">
        <v>43</v>
      </c>
      <c r="O174" s="68"/>
      <c r="P174" s="191">
        <f>O174*H174</f>
        <v>0</v>
      </c>
      <c r="Q174" s="191">
        <v>1.8774999999999999</v>
      </c>
      <c r="R174" s="191">
        <f>Q174*H174</f>
        <v>6.5581074999999993</v>
      </c>
      <c r="S174" s="191">
        <v>0</v>
      </c>
      <c r="T174" s="192">
        <f>S174*H174</f>
        <v>0</v>
      </c>
      <c r="U174" s="38"/>
      <c r="V174" s="38"/>
      <c r="W174" s="38"/>
      <c r="X174" s="38"/>
      <c r="Y174" s="38"/>
      <c r="Z174" s="38"/>
      <c r="AA174" s="38"/>
      <c r="AB174" s="38"/>
      <c r="AC174" s="38"/>
      <c r="AD174" s="38"/>
      <c r="AE174" s="38"/>
      <c r="AR174" s="193" t="s">
        <v>176</v>
      </c>
      <c r="AT174" s="193" t="s">
        <v>171</v>
      </c>
      <c r="AU174" s="193" t="s">
        <v>81</v>
      </c>
      <c r="AY174" s="21" t="s">
        <v>168</v>
      </c>
      <c r="BE174" s="194">
        <f>IF(N174="základní",J174,0)</f>
        <v>0</v>
      </c>
      <c r="BF174" s="194">
        <f>IF(N174="snížená",J174,0)</f>
        <v>0</v>
      </c>
      <c r="BG174" s="194">
        <f>IF(N174="zákl. přenesená",J174,0)</f>
        <v>0</v>
      </c>
      <c r="BH174" s="194">
        <f>IF(N174="sníž. přenesená",J174,0)</f>
        <v>0</v>
      </c>
      <c r="BI174" s="194">
        <f>IF(N174="nulová",J174,0)</f>
        <v>0</v>
      </c>
      <c r="BJ174" s="21" t="s">
        <v>79</v>
      </c>
      <c r="BK174" s="194">
        <f>ROUND(I174*H174,2)</f>
        <v>0</v>
      </c>
      <c r="BL174" s="21" t="s">
        <v>176</v>
      </c>
      <c r="BM174" s="193" t="s">
        <v>273</v>
      </c>
    </row>
    <row r="175" spans="1:65" s="2" customFormat="1" ht="19.5">
      <c r="A175" s="38"/>
      <c r="B175" s="39"/>
      <c r="C175" s="40"/>
      <c r="D175" s="195" t="s">
        <v>178</v>
      </c>
      <c r="E175" s="40"/>
      <c r="F175" s="196" t="s">
        <v>274</v>
      </c>
      <c r="G175" s="40"/>
      <c r="H175" s="40"/>
      <c r="I175" s="197"/>
      <c r="J175" s="40"/>
      <c r="K175" s="40"/>
      <c r="L175" s="43"/>
      <c r="M175" s="198"/>
      <c r="N175" s="199"/>
      <c r="O175" s="68"/>
      <c r="P175" s="68"/>
      <c r="Q175" s="68"/>
      <c r="R175" s="68"/>
      <c r="S175" s="68"/>
      <c r="T175" s="69"/>
      <c r="U175" s="38"/>
      <c r="V175" s="38"/>
      <c r="W175" s="38"/>
      <c r="X175" s="38"/>
      <c r="Y175" s="38"/>
      <c r="Z175" s="38"/>
      <c r="AA175" s="38"/>
      <c r="AB175" s="38"/>
      <c r="AC175" s="38"/>
      <c r="AD175" s="38"/>
      <c r="AE175" s="38"/>
      <c r="AT175" s="21" t="s">
        <v>178</v>
      </c>
      <c r="AU175" s="21" t="s">
        <v>81</v>
      </c>
    </row>
    <row r="176" spans="1:65" s="2" customFormat="1" ht="11.25">
      <c r="A176" s="38"/>
      <c r="B176" s="39"/>
      <c r="C176" s="40"/>
      <c r="D176" s="200" t="s">
        <v>180</v>
      </c>
      <c r="E176" s="40"/>
      <c r="F176" s="201" t="s">
        <v>275</v>
      </c>
      <c r="G176" s="40"/>
      <c r="H176" s="40"/>
      <c r="I176" s="197"/>
      <c r="J176" s="40"/>
      <c r="K176" s="40"/>
      <c r="L176" s="43"/>
      <c r="M176" s="198"/>
      <c r="N176" s="199"/>
      <c r="O176" s="68"/>
      <c r="P176" s="68"/>
      <c r="Q176" s="68"/>
      <c r="R176" s="68"/>
      <c r="S176" s="68"/>
      <c r="T176" s="69"/>
      <c r="U176" s="38"/>
      <c r="V176" s="38"/>
      <c r="W176" s="38"/>
      <c r="X176" s="38"/>
      <c r="Y176" s="38"/>
      <c r="Z176" s="38"/>
      <c r="AA176" s="38"/>
      <c r="AB176" s="38"/>
      <c r="AC176" s="38"/>
      <c r="AD176" s="38"/>
      <c r="AE176" s="38"/>
      <c r="AT176" s="21" t="s">
        <v>180</v>
      </c>
      <c r="AU176" s="21" t="s">
        <v>81</v>
      </c>
    </row>
    <row r="177" spans="1:65" s="13" customFormat="1" ht="11.25">
      <c r="B177" s="202"/>
      <c r="C177" s="203"/>
      <c r="D177" s="195" t="s">
        <v>182</v>
      </c>
      <c r="E177" s="204" t="s">
        <v>19</v>
      </c>
      <c r="F177" s="205" t="s">
        <v>276</v>
      </c>
      <c r="G177" s="203"/>
      <c r="H177" s="206">
        <v>2.1920000000000002</v>
      </c>
      <c r="I177" s="207"/>
      <c r="J177" s="203"/>
      <c r="K177" s="203"/>
      <c r="L177" s="208"/>
      <c r="M177" s="209"/>
      <c r="N177" s="210"/>
      <c r="O177" s="210"/>
      <c r="P177" s="210"/>
      <c r="Q177" s="210"/>
      <c r="R177" s="210"/>
      <c r="S177" s="210"/>
      <c r="T177" s="211"/>
      <c r="AT177" s="212" t="s">
        <v>182</v>
      </c>
      <c r="AU177" s="212" t="s">
        <v>81</v>
      </c>
      <c r="AV177" s="13" t="s">
        <v>81</v>
      </c>
      <c r="AW177" s="13" t="s">
        <v>33</v>
      </c>
      <c r="AX177" s="13" t="s">
        <v>72</v>
      </c>
      <c r="AY177" s="212" t="s">
        <v>168</v>
      </c>
    </row>
    <row r="178" spans="1:65" s="13" customFormat="1" ht="11.25">
      <c r="B178" s="202"/>
      <c r="C178" s="203"/>
      <c r="D178" s="195" t="s">
        <v>182</v>
      </c>
      <c r="E178" s="204" t="s">
        <v>19</v>
      </c>
      <c r="F178" s="205" t="s">
        <v>277</v>
      </c>
      <c r="G178" s="203"/>
      <c r="H178" s="206">
        <v>1.3009999999999999</v>
      </c>
      <c r="I178" s="207"/>
      <c r="J178" s="203"/>
      <c r="K178" s="203"/>
      <c r="L178" s="208"/>
      <c r="M178" s="209"/>
      <c r="N178" s="210"/>
      <c r="O178" s="210"/>
      <c r="P178" s="210"/>
      <c r="Q178" s="210"/>
      <c r="R178" s="210"/>
      <c r="S178" s="210"/>
      <c r="T178" s="211"/>
      <c r="AT178" s="212" t="s">
        <v>182</v>
      </c>
      <c r="AU178" s="212" t="s">
        <v>81</v>
      </c>
      <c r="AV178" s="13" t="s">
        <v>81</v>
      </c>
      <c r="AW178" s="13" t="s">
        <v>33</v>
      </c>
      <c r="AX178" s="13" t="s">
        <v>72</v>
      </c>
      <c r="AY178" s="212" t="s">
        <v>168</v>
      </c>
    </row>
    <row r="179" spans="1:65" s="14" customFormat="1" ht="11.25">
      <c r="B179" s="213"/>
      <c r="C179" s="214"/>
      <c r="D179" s="195" t="s">
        <v>182</v>
      </c>
      <c r="E179" s="215" t="s">
        <v>19</v>
      </c>
      <c r="F179" s="216" t="s">
        <v>185</v>
      </c>
      <c r="G179" s="214"/>
      <c r="H179" s="217">
        <v>3.4929999999999999</v>
      </c>
      <c r="I179" s="218"/>
      <c r="J179" s="214"/>
      <c r="K179" s="214"/>
      <c r="L179" s="219"/>
      <c r="M179" s="220"/>
      <c r="N179" s="221"/>
      <c r="O179" s="221"/>
      <c r="P179" s="221"/>
      <c r="Q179" s="221"/>
      <c r="R179" s="221"/>
      <c r="S179" s="221"/>
      <c r="T179" s="222"/>
      <c r="AT179" s="223" t="s">
        <v>182</v>
      </c>
      <c r="AU179" s="223" t="s">
        <v>81</v>
      </c>
      <c r="AV179" s="14" t="s">
        <v>176</v>
      </c>
      <c r="AW179" s="14" t="s">
        <v>33</v>
      </c>
      <c r="AX179" s="14" t="s">
        <v>79</v>
      </c>
      <c r="AY179" s="223" t="s">
        <v>168</v>
      </c>
    </row>
    <row r="180" spans="1:65" s="2" customFormat="1" ht="33" customHeight="1">
      <c r="A180" s="38"/>
      <c r="B180" s="39"/>
      <c r="C180" s="182" t="s">
        <v>278</v>
      </c>
      <c r="D180" s="182" t="s">
        <v>171</v>
      </c>
      <c r="E180" s="183" t="s">
        <v>279</v>
      </c>
      <c r="F180" s="184" t="s">
        <v>280</v>
      </c>
      <c r="G180" s="185" t="s">
        <v>281</v>
      </c>
      <c r="H180" s="186">
        <v>0.94799999999999995</v>
      </c>
      <c r="I180" s="187"/>
      <c r="J180" s="188">
        <f>ROUND(I180*H180,2)</f>
        <v>0</v>
      </c>
      <c r="K180" s="184" t="s">
        <v>175</v>
      </c>
      <c r="L180" s="43"/>
      <c r="M180" s="189" t="s">
        <v>19</v>
      </c>
      <c r="N180" s="190" t="s">
        <v>43</v>
      </c>
      <c r="O180" s="68"/>
      <c r="P180" s="191">
        <f>O180*H180</f>
        <v>0</v>
      </c>
      <c r="Q180" s="191">
        <v>0.27128000000000002</v>
      </c>
      <c r="R180" s="191">
        <f>Q180*H180</f>
        <v>0.25717344000000003</v>
      </c>
      <c r="S180" s="191">
        <v>0</v>
      </c>
      <c r="T180" s="192">
        <f>S180*H180</f>
        <v>0</v>
      </c>
      <c r="U180" s="38"/>
      <c r="V180" s="38"/>
      <c r="W180" s="38"/>
      <c r="X180" s="38"/>
      <c r="Y180" s="38"/>
      <c r="Z180" s="38"/>
      <c r="AA180" s="38"/>
      <c r="AB180" s="38"/>
      <c r="AC180" s="38"/>
      <c r="AD180" s="38"/>
      <c r="AE180" s="38"/>
      <c r="AR180" s="193" t="s">
        <v>176</v>
      </c>
      <c r="AT180" s="193" t="s">
        <v>171</v>
      </c>
      <c r="AU180" s="193" t="s">
        <v>81</v>
      </c>
      <c r="AY180" s="21" t="s">
        <v>168</v>
      </c>
      <c r="BE180" s="194">
        <f>IF(N180="základní",J180,0)</f>
        <v>0</v>
      </c>
      <c r="BF180" s="194">
        <f>IF(N180="snížená",J180,0)</f>
        <v>0</v>
      </c>
      <c r="BG180" s="194">
        <f>IF(N180="zákl. přenesená",J180,0)</f>
        <v>0</v>
      </c>
      <c r="BH180" s="194">
        <f>IF(N180="sníž. přenesená",J180,0)</f>
        <v>0</v>
      </c>
      <c r="BI180" s="194">
        <f>IF(N180="nulová",J180,0)</f>
        <v>0</v>
      </c>
      <c r="BJ180" s="21" t="s">
        <v>79</v>
      </c>
      <c r="BK180" s="194">
        <f>ROUND(I180*H180,2)</f>
        <v>0</v>
      </c>
      <c r="BL180" s="21" t="s">
        <v>176</v>
      </c>
      <c r="BM180" s="193" t="s">
        <v>282</v>
      </c>
    </row>
    <row r="181" spans="1:65" s="2" customFormat="1" ht="19.5">
      <c r="A181" s="38"/>
      <c r="B181" s="39"/>
      <c r="C181" s="40"/>
      <c r="D181" s="195" t="s">
        <v>178</v>
      </c>
      <c r="E181" s="40"/>
      <c r="F181" s="196" t="s">
        <v>283</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1" t="s">
        <v>178</v>
      </c>
      <c r="AU181" s="21" t="s">
        <v>81</v>
      </c>
    </row>
    <row r="182" spans="1:65" s="2" customFormat="1" ht="11.25">
      <c r="A182" s="38"/>
      <c r="B182" s="39"/>
      <c r="C182" s="40"/>
      <c r="D182" s="200" t="s">
        <v>180</v>
      </c>
      <c r="E182" s="40"/>
      <c r="F182" s="201" t="s">
        <v>284</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1" t="s">
        <v>180</v>
      </c>
      <c r="AU182" s="21" t="s">
        <v>81</v>
      </c>
    </row>
    <row r="183" spans="1:65" s="13" customFormat="1" ht="11.25">
      <c r="B183" s="202"/>
      <c r="C183" s="203"/>
      <c r="D183" s="195" t="s">
        <v>182</v>
      </c>
      <c r="E183" s="204" t="s">
        <v>19</v>
      </c>
      <c r="F183" s="205" t="s">
        <v>285</v>
      </c>
      <c r="G183" s="203"/>
      <c r="H183" s="206">
        <v>0.94799999999999995</v>
      </c>
      <c r="I183" s="207"/>
      <c r="J183" s="203"/>
      <c r="K183" s="203"/>
      <c r="L183" s="208"/>
      <c r="M183" s="209"/>
      <c r="N183" s="210"/>
      <c r="O183" s="210"/>
      <c r="P183" s="210"/>
      <c r="Q183" s="210"/>
      <c r="R183" s="210"/>
      <c r="S183" s="210"/>
      <c r="T183" s="211"/>
      <c r="AT183" s="212" t="s">
        <v>182</v>
      </c>
      <c r="AU183" s="212" t="s">
        <v>81</v>
      </c>
      <c r="AV183" s="13" t="s">
        <v>81</v>
      </c>
      <c r="AW183" s="13" t="s">
        <v>33</v>
      </c>
      <c r="AX183" s="13" t="s">
        <v>72</v>
      </c>
      <c r="AY183" s="212" t="s">
        <v>168</v>
      </c>
    </row>
    <row r="184" spans="1:65" s="14" customFormat="1" ht="11.25">
      <c r="B184" s="213"/>
      <c r="C184" s="214"/>
      <c r="D184" s="195" t="s">
        <v>182</v>
      </c>
      <c r="E184" s="215" t="s">
        <v>19</v>
      </c>
      <c r="F184" s="216" t="s">
        <v>185</v>
      </c>
      <c r="G184" s="214"/>
      <c r="H184" s="217">
        <v>0.94799999999999995</v>
      </c>
      <c r="I184" s="218"/>
      <c r="J184" s="214"/>
      <c r="K184" s="214"/>
      <c r="L184" s="219"/>
      <c r="M184" s="220"/>
      <c r="N184" s="221"/>
      <c r="O184" s="221"/>
      <c r="P184" s="221"/>
      <c r="Q184" s="221"/>
      <c r="R184" s="221"/>
      <c r="S184" s="221"/>
      <c r="T184" s="222"/>
      <c r="AT184" s="223" t="s">
        <v>182</v>
      </c>
      <c r="AU184" s="223" t="s">
        <v>81</v>
      </c>
      <c r="AV184" s="14" t="s">
        <v>176</v>
      </c>
      <c r="AW184" s="14" t="s">
        <v>33</v>
      </c>
      <c r="AX184" s="14" t="s">
        <v>79</v>
      </c>
      <c r="AY184" s="223" t="s">
        <v>168</v>
      </c>
    </row>
    <row r="185" spans="1:65" s="12" customFormat="1" ht="22.9" customHeight="1">
      <c r="B185" s="166"/>
      <c r="C185" s="167"/>
      <c r="D185" s="168" t="s">
        <v>71</v>
      </c>
      <c r="E185" s="180" t="s">
        <v>176</v>
      </c>
      <c r="F185" s="180" t="s">
        <v>286</v>
      </c>
      <c r="G185" s="167"/>
      <c r="H185" s="167"/>
      <c r="I185" s="170"/>
      <c r="J185" s="181">
        <f>BK185</f>
        <v>0</v>
      </c>
      <c r="K185" s="167"/>
      <c r="L185" s="172"/>
      <c r="M185" s="173"/>
      <c r="N185" s="174"/>
      <c r="O185" s="174"/>
      <c r="P185" s="175">
        <f>SUM(P186:P206)</f>
        <v>0</v>
      </c>
      <c r="Q185" s="174"/>
      <c r="R185" s="175">
        <f>SUM(R186:R206)</f>
        <v>14.133450539999998</v>
      </c>
      <c r="S185" s="174"/>
      <c r="T185" s="176">
        <f>SUM(T186:T206)</f>
        <v>0</v>
      </c>
      <c r="AR185" s="177" t="s">
        <v>79</v>
      </c>
      <c r="AT185" s="178" t="s">
        <v>71</v>
      </c>
      <c r="AU185" s="178" t="s">
        <v>79</v>
      </c>
      <c r="AY185" s="177" t="s">
        <v>168</v>
      </c>
      <c r="BK185" s="179">
        <f>SUM(BK186:BK206)</f>
        <v>0</v>
      </c>
    </row>
    <row r="186" spans="1:65" s="2" customFormat="1" ht="16.5" customHeight="1">
      <c r="A186" s="38"/>
      <c r="B186" s="39"/>
      <c r="C186" s="182" t="s">
        <v>287</v>
      </c>
      <c r="D186" s="182" t="s">
        <v>171</v>
      </c>
      <c r="E186" s="183" t="s">
        <v>288</v>
      </c>
      <c r="F186" s="184" t="s">
        <v>289</v>
      </c>
      <c r="G186" s="185" t="s">
        <v>174</v>
      </c>
      <c r="H186" s="186">
        <v>5.1369999999999996</v>
      </c>
      <c r="I186" s="187"/>
      <c r="J186" s="188">
        <f>ROUND(I186*H186,2)</f>
        <v>0</v>
      </c>
      <c r="K186" s="184" t="s">
        <v>175</v>
      </c>
      <c r="L186" s="43"/>
      <c r="M186" s="189" t="s">
        <v>19</v>
      </c>
      <c r="N186" s="190" t="s">
        <v>43</v>
      </c>
      <c r="O186" s="68"/>
      <c r="P186" s="191">
        <f>O186*H186</f>
        <v>0</v>
      </c>
      <c r="Q186" s="191">
        <v>2.5019800000000001</v>
      </c>
      <c r="R186" s="191">
        <f>Q186*H186</f>
        <v>12.852671259999999</v>
      </c>
      <c r="S186" s="191">
        <v>0</v>
      </c>
      <c r="T186" s="192">
        <f>S186*H186</f>
        <v>0</v>
      </c>
      <c r="U186" s="38"/>
      <c r="V186" s="38"/>
      <c r="W186" s="38"/>
      <c r="X186" s="38"/>
      <c r="Y186" s="38"/>
      <c r="Z186" s="38"/>
      <c r="AA186" s="38"/>
      <c r="AB186" s="38"/>
      <c r="AC186" s="38"/>
      <c r="AD186" s="38"/>
      <c r="AE186" s="38"/>
      <c r="AR186" s="193" t="s">
        <v>176</v>
      </c>
      <c r="AT186" s="193" t="s">
        <v>171</v>
      </c>
      <c r="AU186" s="193" t="s">
        <v>81</v>
      </c>
      <c r="AY186" s="21" t="s">
        <v>168</v>
      </c>
      <c r="BE186" s="194">
        <f>IF(N186="základní",J186,0)</f>
        <v>0</v>
      </c>
      <c r="BF186" s="194">
        <f>IF(N186="snížená",J186,0)</f>
        <v>0</v>
      </c>
      <c r="BG186" s="194">
        <f>IF(N186="zákl. přenesená",J186,0)</f>
        <v>0</v>
      </c>
      <c r="BH186" s="194">
        <f>IF(N186="sníž. přenesená",J186,0)</f>
        <v>0</v>
      </c>
      <c r="BI186" s="194">
        <f>IF(N186="nulová",J186,0)</f>
        <v>0</v>
      </c>
      <c r="BJ186" s="21" t="s">
        <v>79</v>
      </c>
      <c r="BK186" s="194">
        <f>ROUND(I186*H186,2)</f>
        <v>0</v>
      </c>
      <c r="BL186" s="21" t="s">
        <v>176</v>
      </c>
      <c r="BM186" s="193" t="s">
        <v>290</v>
      </c>
    </row>
    <row r="187" spans="1:65" s="2" customFormat="1" ht="19.5">
      <c r="A187" s="38"/>
      <c r="B187" s="39"/>
      <c r="C187" s="40"/>
      <c r="D187" s="195" t="s">
        <v>178</v>
      </c>
      <c r="E187" s="40"/>
      <c r="F187" s="196" t="s">
        <v>291</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1" t="s">
        <v>178</v>
      </c>
      <c r="AU187" s="21" t="s">
        <v>81</v>
      </c>
    </row>
    <row r="188" spans="1:65" s="2" customFormat="1" ht="11.25">
      <c r="A188" s="38"/>
      <c r="B188" s="39"/>
      <c r="C188" s="40"/>
      <c r="D188" s="200" t="s">
        <v>180</v>
      </c>
      <c r="E188" s="40"/>
      <c r="F188" s="201" t="s">
        <v>292</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1" t="s">
        <v>180</v>
      </c>
      <c r="AU188" s="21" t="s">
        <v>81</v>
      </c>
    </row>
    <row r="189" spans="1:65" s="13" customFormat="1" ht="11.25">
      <c r="B189" s="202"/>
      <c r="C189" s="203"/>
      <c r="D189" s="195" t="s">
        <v>182</v>
      </c>
      <c r="E189" s="204" t="s">
        <v>19</v>
      </c>
      <c r="F189" s="205" t="s">
        <v>293</v>
      </c>
      <c r="G189" s="203"/>
      <c r="H189" s="206">
        <v>5.1369999999999996</v>
      </c>
      <c r="I189" s="207"/>
      <c r="J189" s="203"/>
      <c r="K189" s="203"/>
      <c r="L189" s="208"/>
      <c r="M189" s="209"/>
      <c r="N189" s="210"/>
      <c r="O189" s="210"/>
      <c r="P189" s="210"/>
      <c r="Q189" s="210"/>
      <c r="R189" s="210"/>
      <c r="S189" s="210"/>
      <c r="T189" s="211"/>
      <c r="AT189" s="212" t="s">
        <v>182</v>
      </c>
      <c r="AU189" s="212" t="s">
        <v>81</v>
      </c>
      <c r="AV189" s="13" t="s">
        <v>81</v>
      </c>
      <c r="AW189" s="13" t="s">
        <v>33</v>
      </c>
      <c r="AX189" s="13" t="s">
        <v>72</v>
      </c>
      <c r="AY189" s="212" t="s">
        <v>168</v>
      </c>
    </row>
    <row r="190" spans="1:65" s="14" customFormat="1" ht="11.25">
      <c r="B190" s="213"/>
      <c r="C190" s="214"/>
      <c r="D190" s="195" t="s">
        <v>182</v>
      </c>
      <c r="E190" s="215" t="s">
        <v>19</v>
      </c>
      <c r="F190" s="216" t="s">
        <v>185</v>
      </c>
      <c r="G190" s="214"/>
      <c r="H190" s="217">
        <v>5.1369999999999996</v>
      </c>
      <c r="I190" s="218"/>
      <c r="J190" s="214"/>
      <c r="K190" s="214"/>
      <c r="L190" s="219"/>
      <c r="M190" s="220"/>
      <c r="N190" s="221"/>
      <c r="O190" s="221"/>
      <c r="P190" s="221"/>
      <c r="Q190" s="221"/>
      <c r="R190" s="221"/>
      <c r="S190" s="221"/>
      <c r="T190" s="222"/>
      <c r="AT190" s="223" t="s">
        <v>182</v>
      </c>
      <c r="AU190" s="223" t="s">
        <v>81</v>
      </c>
      <c r="AV190" s="14" t="s">
        <v>176</v>
      </c>
      <c r="AW190" s="14" t="s">
        <v>33</v>
      </c>
      <c r="AX190" s="14" t="s">
        <v>79</v>
      </c>
      <c r="AY190" s="223" t="s">
        <v>168</v>
      </c>
    </row>
    <row r="191" spans="1:65" s="2" customFormat="1" ht="16.5" customHeight="1">
      <c r="A191" s="38"/>
      <c r="B191" s="39"/>
      <c r="C191" s="182" t="s">
        <v>294</v>
      </c>
      <c r="D191" s="182" t="s">
        <v>171</v>
      </c>
      <c r="E191" s="183" t="s">
        <v>295</v>
      </c>
      <c r="F191" s="184" t="s">
        <v>296</v>
      </c>
      <c r="G191" s="185" t="s">
        <v>281</v>
      </c>
      <c r="H191" s="186">
        <v>70.22</v>
      </c>
      <c r="I191" s="187"/>
      <c r="J191" s="188">
        <f>ROUND(I191*H191,2)</f>
        <v>0</v>
      </c>
      <c r="K191" s="184" t="s">
        <v>175</v>
      </c>
      <c r="L191" s="43"/>
      <c r="M191" s="189" t="s">
        <v>19</v>
      </c>
      <c r="N191" s="190" t="s">
        <v>43</v>
      </c>
      <c r="O191" s="68"/>
      <c r="P191" s="191">
        <f>O191*H191</f>
        <v>0</v>
      </c>
      <c r="Q191" s="191">
        <v>1.1169999999999999E-2</v>
      </c>
      <c r="R191" s="191">
        <f>Q191*H191</f>
        <v>0.78435739999999998</v>
      </c>
      <c r="S191" s="191">
        <v>0</v>
      </c>
      <c r="T191" s="192">
        <f>S191*H191</f>
        <v>0</v>
      </c>
      <c r="U191" s="38"/>
      <c r="V191" s="38"/>
      <c r="W191" s="38"/>
      <c r="X191" s="38"/>
      <c r="Y191" s="38"/>
      <c r="Z191" s="38"/>
      <c r="AA191" s="38"/>
      <c r="AB191" s="38"/>
      <c r="AC191" s="38"/>
      <c r="AD191" s="38"/>
      <c r="AE191" s="38"/>
      <c r="AR191" s="193" t="s">
        <v>176</v>
      </c>
      <c r="AT191" s="193" t="s">
        <v>171</v>
      </c>
      <c r="AU191" s="193" t="s">
        <v>81</v>
      </c>
      <c r="AY191" s="21" t="s">
        <v>168</v>
      </c>
      <c r="BE191" s="194">
        <f>IF(N191="základní",J191,0)</f>
        <v>0</v>
      </c>
      <c r="BF191" s="194">
        <f>IF(N191="snížená",J191,0)</f>
        <v>0</v>
      </c>
      <c r="BG191" s="194">
        <f>IF(N191="zákl. přenesená",J191,0)</f>
        <v>0</v>
      </c>
      <c r="BH191" s="194">
        <f>IF(N191="sníž. přenesená",J191,0)</f>
        <v>0</v>
      </c>
      <c r="BI191" s="194">
        <f>IF(N191="nulová",J191,0)</f>
        <v>0</v>
      </c>
      <c r="BJ191" s="21" t="s">
        <v>79</v>
      </c>
      <c r="BK191" s="194">
        <f>ROUND(I191*H191,2)</f>
        <v>0</v>
      </c>
      <c r="BL191" s="21" t="s">
        <v>176</v>
      </c>
      <c r="BM191" s="193" t="s">
        <v>297</v>
      </c>
    </row>
    <row r="192" spans="1:65" s="2" customFormat="1" ht="11.25">
      <c r="A192" s="38"/>
      <c r="B192" s="39"/>
      <c r="C192" s="40"/>
      <c r="D192" s="195" t="s">
        <v>178</v>
      </c>
      <c r="E192" s="40"/>
      <c r="F192" s="196" t="s">
        <v>298</v>
      </c>
      <c r="G192" s="40"/>
      <c r="H192" s="40"/>
      <c r="I192" s="197"/>
      <c r="J192" s="40"/>
      <c r="K192" s="40"/>
      <c r="L192" s="43"/>
      <c r="M192" s="198"/>
      <c r="N192" s="199"/>
      <c r="O192" s="68"/>
      <c r="P192" s="68"/>
      <c r="Q192" s="68"/>
      <c r="R192" s="68"/>
      <c r="S192" s="68"/>
      <c r="T192" s="69"/>
      <c r="U192" s="38"/>
      <c r="V192" s="38"/>
      <c r="W192" s="38"/>
      <c r="X192" s="38"/>
      <c r="Y192" s="38"/>
      <c r="Z192" s="38"/>
      <c r="AA192" s="38"/>
      <c r="AB192" s="38"/>
      <c r="AC192" s="38"/>
      <c r="AD192" s="38"/>
      <c r="AE192" s="38"/>
      <c r="AT192" s="21" t="s">
        <v>178</v>
      </c>
      <c r="AU192" s="21" t="s">
        <v>81</v>
      </c>
    </row>
    <row r="193" spans="1:65" s="2" customFormat="1" ht="11.25">
      <c r="A193" s="38"/>
      <c r="B193" s="39"/>
      <c r="C193" s="40"/>
      <c r="D193" s="200" t="s">
        <v>180</v>
      </c>
      <c r="E193" s="40"/>
      <c r="F193" s="201" t="s">
        <v>299</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1" t="s">
        <v>180</v>
      </c>
      <c r="AU193" s="21" t="s">
        <v>81</v>
      </c>
    </row>
    <row r="194" spans="1:65" s="13" customFormat="1" ht="11.25">
      <c r="B194" s="202"/>
      <c r="C194" s="203"/>
      <c r="D194" s="195" t="s">
        <v>182</v>
      </c>
      <c r="E194" s="204" t="s">
        <v>19</v>
      </c>
      <c r="F194" s="205" t="s">
        <v>300</v>
      </c>
      <c r="G194" s="203"/>
      <c r="H194" s="206">
        <v>34.39</v>
      </c>
      <c r="I194" s="207"/>
      <c r="J194" s="203"/>
      <c r="K194" s="203"/>
      <c r="L194" s="208"/>
      <c r="M194" s="209"/>
      <c r="N194" s="210"/>
      <c r="O194" s="210"/>
      <c r="P194" s="210"/>
      <c r="Q194" s="210"/>
      <c r="R194" s="210"/>
      <c r="S194" s="210"/>
      <c r="T194" s="211"/>
      <c r="AT194" s="212" t="s">
        <v>182</v>
      </c>
      <c r="AU194" s="212" t="s">
        <v>81</v>
      </c>
      <c r="AV194" s="13" t="s">
        <v>81</v>
      </c>
      <c r="AW194" s="13" t="s">
        <v>33</v>
      </c>
      <c r="AX194" s="13" t="s">
        <v>72</v>
      </c>
      <c r="AY194" s="212" t="s">
        <v>168</v>
      </c>
    </row>
    <row r="195" spans="1:65" s="13" customFormat="1" ht="11.25">
      <c r="B195" s="202"/>
      <c r="C195" s="203"/>
      <c r="D195" s="195" t="s">
        <v>182</v>
      </c>
      <c r="E195" s="204" t="s">
        <v>19</v>
      </c>
      <c r="F195" s="205" t="s">
        <v>301</v>
      </c>
      <c r="G195" s="203"/>
      <c r="H195" s="206">
        <v>35.83</v>
      </c>
      <c r="I195" s="207"/>
      <c r="J195" s="203"/>
      <c r="K195" s="203"/>
      <c r="L195" s="208"/>
      <c r="M195" s="209"/>
      <c r="N195" s="210"/>
      <c r="O195" s="210"/>
      <c r="P195" s="210"/>
      <c r="Q195" s="210"/>
      <c r="R195" s="210"/>
      <c r="S195" s="210"/>
      <c r="T195" s="211"/>
      <c r="AT195" s="212" t="s">
        <v>182</v>
      </c>
      <c r="AU195" s="212" t="s">
        <v>81</v>
      </c>
      <c r="AV195" s="13" t="s">
        <v>81</v>
      </c>
      <c r="AW195" s="13" t="s">
        <v>33</v>
      </c>
      <c r="AX195" s="13" t="s">
        <v>72</v>
      </c>
      <c r="AY195" s="212" t="s">
        <v>168</v>
      </c>
    </row>
    <row r="196" spans="1:65" s="14" customFormat="1" ht="11.25">
      <c r="B196" s="213"/>
      <c r="C196" s="214"/>
      <c r="D196" s="195" t="s">
        <v>182</v>
      </c>
      <c r="E196" s="215" t="s">
        <v>19</v>
      </c>
      <c r="F196" s="216" t="s">
        <v>185</v>
      </c>
      <c r="G196" s="214"/>
      <c r="H196" s="217">
        <v>70.22</v>
      </c>
      <c r="I196" s="218"/>
      <c r="J196" s="214"/>
      <c r="K196" s="214"/>
      <c r="L196" s="219"/>
      <c r="M196" s="220"/>
      <c r="N196" s="221"/>
      <c r="O196" s="221"/>
      <c r="P196" s="221"/>
      <c r="Q196" s="221"/>
      <c r="R196" s="221"/>
      <c r="S196" s="221"/>
      <c r="T196" s="222"/>
      <c r="AT196" s="223" t="s">
        <v>182</v>
      </c>
      <c r="AU196" s="223" t="s">
        <v>81</v>
      </c>
      <c r="AV196" s="14" t="s">
        <v>176</v>
      </c>
      <c r="AW196" s="14" t="s">
        <v>33</v>
      </c>
      <c r="AX196" s="14" t="s">
        <v>79</v>
      </c>
      <c r="AY196" s="223" t="s">
        <v>168</v>
      </c>
    </row>
    <row r="197" spans="1:65" s="2" customFormat="1" ht="16.5" customHeight="1">
      <c r="A197" s="38"/>
      <c r="B197" s="39"/>
      <c r="C197" s="182" t="s">
        <v>302</v>
      </c>
      <c r="D197" s="182" t="s">
        <v>171</v>
      </c>
      <c r="E197" s="183" t="s">
        <v>303</v>
      </c>
      <c r="F197" s="184" t="s">
        <v>304</v>
      </c>
      <c r="G197" s="185" t="s">
        <v>281</v>
      </c>
      <c r="H197" s="186">
        <v>70.22</v>
      </c>
      <c r="I197" s="187"/>
      <c r="J197" s="188">
        <f>ROUND(I197*H197,2)</f>
        <v>0</v>
      </c>
      <c r="K197" s="184" t="s">
        <v>175</v>
      </c>
      <c r="L197" s="43"/>
      <c r="M197" s="189" t="s">
        <v>19</v>
      </c>
      <c r="N197" s="190" t="s">
        <v>43</v>
      </c>
      <c r="O197" s="68"/>
      <c r="P197" s="191">
        <f>O197*H197</f>
        <v>0</v>
      </c>
      <c r="Q197" s="191">
        <v>0</v>
      </c>
      <c r="R197" s="191">
        <f>Q197*H197</f>
        <v>0</v>
      </c>
      <c r="S197" s="191">
        <v>0</v>
      </c>
      <c r="T197" s="192">
        <f>S197*H197</f>
        <v>0</v>
      </c>
      <c r="U197" s="38"/>
      <c r="V197" s="38"/>
      <c r="W197" s="38"/>
      <c r="X197" s="38"/>
      <c r="Y197" s="38"/>
      <c r="Z197" s="38"/>
      <c r="AA197" s="38"/>
      <c r="AB197" s="38"/>
      <c r="AC197" s="38"/>
      <c r="AD197" s="38"/>
      <c r="AE197" s="38"/>
      <c r="AR197" s="193" t="s">
        <v>176</v>
      </c>
      <c r="AT197" s="193" t="s">
        <v>171</v>
      </c>
      <c r="AU197" s="193" t="s">
        <v>81</v>
      </c>
      <c r="AY197" s="21" t="s">
        <v>168</v>
      </c>
      <c r="BE197" s="194">
        <f>IF(N197="základní",J197,0)</f>
        <v>0</v>
      </c>
      <c r="BF197" s="194">
        <f>IF(N197="snížená",J197,0)</f>
        <v>0</v>
      </c>
      <c r="BG197" s="194">
        <f>IF(N197="zákl. přenesená",J197,0)</f>
        <v>0</v>
      </c>
      <c r="BH197" s="194">
        <f>IF(N197="sníž. přenesená",J197,0)</f>
        <v>0</v>
      </c>
      <c r="BI197" s="194">
        <f>IF(N197="nulová",J197,0)</f>
        <v>0</v>
      </c>
      <c r="BJ197" s="21" t="s">
        <v>79</v>
      </c>
      <c r="BK197" s="194">
        <f>ROUND(I197*H197,2)</f>
        <v>0</v>
      </c>
      <c r="BL197" s="21" t="s">
        <v>176</v>
      </c>
      <c r="BM197" s="193" t="s">
        <v>305</v>
      </c>
    </row>
    <row r="198" spans="1:65" s="2" customFormat="1" ht="11.25">
      <c r="A198" s="38"/>
      <c r="B198" s="39"/>
      <c r="C198" s="40"/>
      <c r="D198" s="195" t="s">
        <v>178</v>
      </c>
      <c r="E198" s="40"/>
      <c r="F198" s="196" t="s">
        <v>306</v>
      </c>
      <c r="G198" s="40"/>
      <c r="H198" s="40"/>
      <c r="I198" s="197"/>
      <c r="J198" s="40"/>
      <c r="K198" s="40"/>
      <c r="L198" s="43"/>
      <c r="M198" s="198"/>
      <c r="N198" s="199"/>
      <c r="O198" s="68"/>
      <c r="P198" s="68"/>
      <c r="Q198" s="68"/>
      <c r="R198" s="68"/>
      <c r="S198" s="68"/>
      <c r="T198" s="69"/>
      <c r="U198" s="38"/>
      <c r="V198" s="38"/>
      <c r="W198" s="38"/>
      <c r="X198" s="38"/>
      <c r="Y198" s="38"/>
      <c r="Z198" s="38"/>
      <c r="AA198" s="38"/>
      <c r="AB198" s="38"/>
      <c r="AC198" s="38"/>
      <c r="AD198" s="38"/>
      <c r="AE198" s="38"/>
      <c r="AT198" s="21" t="s">
        <v>178</v>
      </c>
      <c r="AU198" s="21" t="s">
        <v>81</v>
      </c>
    </row>
    <row r="199" spans="1:65" s="2" customFormat="1" ht="11.25">
      <c r="A199" s="38"/>
      <c r="B199" s="39"/>
      <c r="C199" s="40"/>
      <c r="D199" s="200" t="s">
        <v>180</v>
      </c>
      <c r="E199" s="40"/>
      <c r="F199" s="201" t="s">
        <v>307</v>
      </c>
      <c r="G199" s="40"/>
      <c r="H199" s="40"/>
      <c r="I199" s="197"/>
      <c r="J199" s="40"/>
      <c r="K199" s="40"/>
      <c r="L199" s="43"/>
      <c r="M199" s="198"/>
      <c r="N199" s="199"/>
      <c r="O199" s="68"/>
      <c r="P199" s="68"/>
      <c r="Q199" s="68"/>
      <c r="R199" s="68"/>
      <c r="S199" s="68"/>
      <c r="T199" s="69"/>
      <c r="U199" s="38"/>
      <c r="V199" s="38"/>
      <c r="W199" s="38"/>
      <c r="X199" s="38"/>
      <c r="Y199" s="38"/>
      <c r="Z199" s="38"/>
      <c r="AA199" s="38"/>
      <c r="AB199" s="38"/>
      <c r="AC199" s="38"/>
      <c r="AD199" s="38"/>
      <c r="AE199" s="38"/>
      <c r="AT199" s="21" t="s">
        <v>180</v>
      </c>
      <c r="AU199" s="21" t="s">
        <v>81</v>
      </c>
    </row>
    <row r="200" spans="1:65" s="2" customFormat="1" ht="24.2" customHeight="1">
      <c r="A200" s="38"/>
      <c r="B200" s="39"/>
      <c r="C200" s="182" t="s">
        <v>308</v>
      </c>
      <c r="D200" s="182" t="s">
        <v>171</v>
      </c>
      <c r="E200" s="183" t="s">
        <v>309</v>
      </c>
      <c r="F200" s="184" t="s">
        <v>310</v>
      </c>
      <c r="G200" s="185" t="s">
        <v>220</v>
      </c>
      <c r="H200" s="186">
        <v>0.46800000000000003</v>
      </c>
      <c r="I200" s="187"/>
      <c r="J200" s="188">
        <f>ROUND(I200*H200,2)</f>
        <v>0</v>
      </c>
      <c r="K200" s="184" t="s">
        <v>175</v>
      </c>
      <c r="L200" s="43"/>
      <c r="M200" s="189" t="s">
        <v>19</v>
      </c>
      <c r="N200" s="190" t="s">
        <v>43</v>
      </c>
      <c r="O200" s="68"/>
      <c r="P200" s="191">
        <f>O200*H200</f>
        <v>0</v>
      </c>
      <c r="Q200" s="191">
        <v>1.05291</v>
      </c>
      <c r="R200" s="191">
        <f>Q200*H200</f>
        <v>0.49276188000000004</v>
      </c>
      <c r="S200" s="191">
        <v>0</v>
      </c>
      <c r="T200" s="192">
        <f>S200*H200</f>
        <v>0</v>
      </c>
      <c r="U200" s="38"/>
      <c r="V200" s="38"/>
      <c r="W200" s="38"/>
      <c r="X200" s="38"/>
      <c r="Y200" s="38"/>
      <c r="Z200" s="38"/>
      <c r="AA200" s="38"/>
      <c r="AB200" s="38"/>
      <c r="AC200" s="38"/>
      <c r="AD200" s="38"/>
      <c r="AE200" s="38"/>
      <c r="AR200" s="193" t="s">
        <v>176</v>
      </c>
      <c r="AT200" s="193" t="s">
        <v>171</v>
      </c>
      <c r="AU200" s="193" t="s">
        <v>81</v>
      </c>
      <c r="AY200" s="21" t="s">
        <v>168</v>
      </c>
      <c r="BE200" s="194">
        <f>IF(N200="základní",J200,0)</f>
        <v>0</v>
      </c>
      <c r="BF200" s="194">
        <f>IF(N200="snížená",J200,0)</f>
        <v>0</v>
      </c>
      <c r="BG200" s="194">
        <f>IF(N200="zákl. přenesená",J200,0)</f>
        <v>0</v>
      </c>
      <c r="BH200" s="194">
        <f>IF(N200="sníž. přenesená",J200,0)</f>
        <v>0</v>
      </c>
      <c r="BI200" s="194">
        <f>IF(N200="nulová",J200,0)</f>
        <v>0</v>
      </c>
      <c r="BJ200" s="21" t="s">
        <v>79</v>
      </c>
      <c r="BK200" s="194">
        <f>ROUND(I200*H200,2)</f>
        <v>0</v>
      </c>
      <c r="BL200" s="21" t="s">
        <v>176</v>
      </c>
      <c r="BM200" s="193" t="s">
        <v>311</v>
      </c>
    </row>
    <row r="201" spans="1:65" s="2" customFormat="1" ht="19.5">
      <c r="A201" s="38"/>
      <c r="B201" s="39"/>
      <c r="C201" s="40"/>
      <c r="D201" s="195" t="s">
        <v>178</v>
      </c>
      <c r="E201" s="40"/>
      <c r="F201" s="196" t="s">
        <v>312</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1" t="s">
        <v>178</v>
      </c>
      <c r="AU201" s="21" t="s">
        <v>81</v>
      </c>
    </row>
    <row r="202" spans="1:65" s="2" customFormat="1" ht="11.25">
      <c r="A202" s="38"/>
      <c r="B202" s="39"/>
      <c r="C202" s="40"/>
      <c r="D202" s="200" t="s">
        <v>180</v>
      </c>
      <c r="E202" s="40"/>
      <c r="F202" s="201" t="s">
        <v>313</v>
      </c>
      <c r="G202" s="40"/>
      <c r="H202" s="40"/>
      <c r="I202" s="197"/>
      <c r="J202" s="40"/>
      <c r="K202" s="40"/>
      <c r="L202" s="43"/>
      <c r="M202" s="198"/>
      <c r="N202" s="199"/>
      <c r="O202" s="68"/>
      <c r="P202" s="68"/>
      <c r="Q202" s="68"/>
      <c r="R202" s="68"/>
      <c r="S202" s="68"/>
      <c r="T202" s="69"/>
      <c r="U202" s="38"/>
      <c r="V202" s="38"/>
      <c r="W202" s="38"/>
      <c r="X202" s="38"/>
      <c r="Y202" s="38"/>
      <c r="Z202" s="38"/>
      <c r="AA202" s="38"/>
      <c r="AB202" s="38"/>
      <c r="AC202" s="38"/>
      <c r="AD202" s="38"/>
      <c r="AE202" s="38"/>
      <c r="AT202" s="21" t="s">
        <v>180</v>
      </c>
      <c r="AU202" s="21" t="s">
        <v>81</v>
      </c>
    </row>
    <row r="203" spans="1:65" s="2" customFormat="1" ht="29.25">
      <c r="A203" s="38"/>
      <c r="B203" s="39"/>
      <c r="C203" s="40"/>
      <c r="D203" s="195" t="s">
        <v>206</v>
      </c>
      <c r="E203" s="40"/>
      <c r="F203" s="224" t="s">
        <v>314</v>
      </c>
      <c r="G203" s="40"/>
      <c r="H203" s="40"/>
      <c r="I203" s="197"/>
      <c r="J203" s="40"/>
      <c r="K203" s="40"/>
      <c r="L203" s="43"/>
      <c r="M203" s="198"/>
      <c r="N203" s="199"/>
      <c r="O203" s="68"/>
      <c r="P203" s="68"/>
      <c r="Q203" s="68"/>
      <c r="R203" s="68"/>
      <c r="S203" s="68"/>
      <c r="T203" s="69"/>
      <c r="U203" s="38"/>
      <c r="V203" s="38"/>
      <c r="W203" s="38"/>
      <c r="X203" s="38"/>
      <c r="Y203" s="38"/>
      <c r="Z203" s="38"/>
      <c r="AA203" s="38"/>
      <c r="AB203" s="38"/>
      <c r="AC203" s="38"/>
      <c r="AD203" s="38"/>
      <c r="AE203" s="38"/>
      <c r="AT203" s="21" t="s">
        <v>206</v>
      </c>
      <c r="AU203" s="21" t="s">
        <v>81</v>
      </c>
    </row>
    <row r="204" spans="1:65" s="13" customFormat="1" ht="11.25">
      <c r="B204" s="202"/>
      <c r="C204" s="203"/>
      <c r="D204" s="195" t="s">
        <v>182</v>
      </c>
      <c r="E204" s="204" t="s">
        <v>19</v>
      </c>
      <c r="F204" s="205" t="s">
        <v>315</v>
      </c>
      <c r="G204" s="203"/>
      <c r="H204" s="206">
        <v>0.46800000000000003</v>
      </c>
      <c r="I204" s="207"/>
      <c r="J204" s="203"/>
      <c r="K204" s="203"/>
      <c r="L204" s="208"/>
      <c r="M204" s="209"/>
      <c r="N204" s="210"/>
      <c r="O204" s="210"/>
      <c r="P204" s="210"/>
      <c r="Q204" s="210"/>
      <c r="R204" s="210"/>
      <c r="S204" s="210"/>
      <c r="T204" s="211"/>
      <c r="AT204" s="212" t="s">
        <v>182</v>
      </c>
      <c r="AU204" s="212" t="s">
        <v>81</v>
      </c>
      <c r="AV204" s="13" t="s">
        <v>81</v>
      </c>
      <c r="AW204" s="13" t="s">
        <v>33</v>
      </c>
      <c r="AX204" s="13" t="s">
        <v>79</v>
      </c>
      <c r="AY204" s="212" t="s">
        <v>168</v>
      </c>
    </row>
    <row r="205" spans="1:65" s="2" customFormat="1" ht="16.5" customHeight="1">
      <c r="A205" s="38"/>
      <c r="B205" s="39"/>
      <c r="C205" s="225" t="s">
        <v>316</v>
      </c>
      <c r="D205" s="225" t="s">
        <v>234</v>
      </c>
      <c r="E205" s="226" t="s">
        <v>249</v>
      </c>
      <c r="F205" s="227" t="s">
        <v>250</v>
      </c>
      <c r="G205" s="228" t="s">
        <v>251</v>
      </c>
      <c r="H205" s="229">
        <v>2</v>
      </c>
      <c r="I205" s="230"/>
      <c r="J205" s="231">
        <f>ROUND(I205*H205,2)</f>
        <v>0</v>
      </c>
      <c r="K205" s="227" t="s">
        <v>19</v>
      </c>
      <c r="L205" s="232"/>
      <c r="M205" s="233" t="s">
        <v>19</v>
      </c>
      <c r="N205" s="234" t="s">
        <v>43</v>
      </c>
      <c r="O205" s="68"/>
      <c r="P205" s="191">
        <f>O205*H205</f>
        <v>0</v>
      </c>
      <c r="Q205" s="191">
        <v>1.83E-3</v>
      </c>
      <c r="R205" s="191">
        <f>Q205*H205</f>
        <v>3.6600000000000001E-3</v>
      </c>
      <c r="S205" s="191">
        <v>0</v>
      </c>
      <c r="T205" s="192">
        <f>S205*H205</f>
        <v>0</v>
      </c>
      <c r="U205" s="38"/>
      <c r="V205" s="38"/>
      <c r="W205" s="38"/>
      <c r="X205" s="38"/>
      <c r="Y205" s="38"/>
      <c r="Z205" s="38"/>
      <c r="AA205" s="38"/>
      <c r="AB205" s="38"/>
      <c r="AC205" s="38"/>
      <c r="AD205" s="38"/>
      <c r="AE205" s="38"/>
      <c r="AR205" s="193" t="s">
        <v>238</v>
      </c>
      <c r="AT205" s="193" t="s">
        <v>234</v>
      </c>
      <c r="AU205" s="193" t="s">
        <v>81</v>
      </c>
      <c r="AY205" s="21" t="s">
        <v>168</v>
      </c>
      <c r="BE205" s="194">
        <f>IF(N205="základní",J205,0)</f>
        <v>0</v>
      </c>
      <c r="BF205" s="194">
        <f>IF(N205="snížená",J205,0)</f>
        <v>0</v>
      </c>
      <c r="BG205" s="194">
        <f>IF(N205="zákl. přenesená",J205,0)</f>
        <v>0</v>
      </c>
      <c r="BH205" s="194">
        <f>IF(N205="sníž. přenesená",J205,0)</f>
        <v>0</v>
      </c>
      <c r="BI205" s="194">
        <f>IF(N205="nulová",J205,0)</f>
        <v>0</v>
      </c>
      <c r="BJ205" s="21" t="s">
        <v>79</v>
      </c>
      <c r="BK205" s="194">
        <f>ROUND(I205*H205,2)</f>
        <v>0</v>
      </c>
      <c r="BL205" s="21" t="s">
        <v>176</v>
      </c>
      <c r="BM205" s="193" t="s">
        <v>317</v>
      </c>
    </row>
    <row r="206" spans="1:65" s="2" customFormat="1" ht="11.25">
      <c r="A206" s="38"/>
      <c r="B206" s="39"/>
      <c r="C206" s="40"/>
      <c r="D206" s="195" t="s">
        <v>178</v>
      </c>
      <c r="E206" s="40"/>
      <c r="F206" s="196" t="s">
        <v>250</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1" t="s">
        <v>178</v>
      </c>
      <c r="AU206" s="21" t="s">
        <v>81</v>
      </c>
    </row>
    <row r="207" spans="1:65" s="12" customFormat="1" ht="22.9" customHeight="1">
      <c r="B207" s="166"/>
      <c r="C207" s="167"/>
      <c r="D207" s="168" t="s">
        <v>71</v>
      </c>
      <c r="E207" s="180" t="s">
        <v>318</v>
      </c>
      <c r="F207" s="180" t="s">
        <v>319</v>
      </c>
      <c r="G207" s="167"/>
      <c r="H207" s="167"/>
      <c r="I207" s="170"/>
      <c r="J207" s="181">
        <f>BK207</f>
        <v>0</v>
      </c>
      <c r="K207" s="167"/>
      <c r="L207" s="172"/>
      <c r="M207" s="173"/>
      <c r="N207" s="174"/>
      <c r="O207" s="174"/>
      <c r="P207" s="175">
        <f>SUM(P208:P378)</f>
        <v>0</v>
      </c>
      <c r="Q207" s="174"/>
      <c r="R207" s="175">
        <f>SUM(R208:R378)</f>
        <v>33.035111849999993</v>
      </c>
      <c r="S207" s="174"/>
      <c r="T207" s="176">
        <f>SUM(T208:T378)</f>
        <v>7.3121500000000008E-3</v>
      </c>
      <c r="AR207" s="177" t="s">
        <v>79</v>
      </c>
      <c r="AT207" s="178" t="s">
        <v>71</v>
      </c>
      <c r="AU207" s="178" t="s">
        <v>79</v>
      </c>
      <c r="AY207" s="177" t="s">
        <v>168</v>
      </c>
      <c r="BK207" s="179">
        <f>SUM(BK208:BK378)</f>
        <v>0</v>
      </c>
    </row>
    <row r="208" spans="1:65" s="2" customFormat="1" ht="16.5" customHeight="1">
      <c r="A208" s="38"/>
      <c r="B208" s="39"/>
      <c r="C208" s="182" t="s">
        <v>320</v>
      </c>
      <c r="D208" s="182" t="s">
        <v>171</v>
      </c>
      <c r="E208" s="183" t="s">
        <v>321</v>
      </c>
      <c r="F208" s="184" t="s">
        <v>322</v>
      </c>
      <c r="G208" s="185" t="s">
        <v>281</v>
      </c>
      <c r="H208" s="186">
        <v>255.00200000000001</v>
      </c>
      <c r="I208" s="187"/>
      <c r="J208" s="188">
        <f>ROUND(I208*H208,2)</f>
        <v>0</v>
      </c>
      <c r="K208" s="184" t="s">
        <v>175</v>
      </c>
      <c r="L208" s="43"/>
      <c r="M208" s="189" t="s">
        <v>19</v>
      </c>
      <c r="N208" s="190" t="s">
        <v>43</v>
      </c>
      <c r="O208" s="68"/>
      <c r="P208" s="191">
        <f>O208*H208</f>
        <v>0</v>
      </c>
      <c r="Q208" s="191">
        <v>6.4999999999999997E-3</v>
      </c>
      <c r="R208" s="191">
        <f>Q208*H208</f>
        <v>1.657513</v>
      </c>
      <c r="S208" s="191">
        <v>0</v>
      </c>
      <c r="T208" s="192">
        <f>S208*H208</f>
        <v>0</v>
      </c>
      <c r="U208" s="38"/>
      <c r="V208" s="38"/>
      <c r="W208" s="38"/>
      <c r="X208" s="38"/>
      <c r="Y208" s="38"/>
      <c r="Z208" s="38"/>
      <c r="AA208" s="38"/>
      <c r="AB208" s="38"/>
      <c r="AC208" s="38"/>
      <c r="AD208" s="38"/>
      <c r="AE208" s="38"/>
      <c r="AR208" s="193" t="s">
        <v>176</v>
      </c>
      <c r="AT208" s="193" t="s">
        <v>171</v>
      </c>
      <c r="AU208" s="193" t="s">
        <v>81</v>
      </c>
      <c r="AY208" s="21" t="s">
        <v>168</v>
      </c>
      <c r="BE208" s="194">
        <f>IF(N208="základní",J208,0)</f>
        <v>0</v>
      </c>
      <c r="BF208" s="194">
        <f>IF(N208="snížená",J208,0)</f>
        <v>0</v>
      </c>
      <c r="BG208" s="194">
        <f>IF(N208="zákl. přenesená",J208,0)</f>
        <v>0</v>
      </c>
      <c r="BH208" s="194">
        <f>IF(N208="sníž. přenesená",J208,0)</f>
        <v>0</v>
      </c>
      <c r="BI208" s="194">
        <f>IF(N208="nulová",J208,0)</f>
        <v>0</v>
      </c>
      <c r="BJ208" s="21" t="s">
        <v>79</v>
      </c>
      <c r="BK208" s="194">
        <f>ROUND(I208*H208,2)</f>
        <v>0</v>
      </c>
      <c r="BL208" s="21" t="s">
        <v>176</v>
      </c>
      <c r="BM208" s="193" t="s">
        <v>323</v>
      </c>
    </row>
    <row r="209" spans="1:65" s="2" customFormat="1" ht="19.5">
      <c r="A209" s="38"/>
      <c r="B209" s="39"/>
      <c r="C209" s="40"/>
      <c r="D209" s="195" t="s">
        <v>178</v>
      </c>
      <c r="E209" s="40"/>
      <c r="F209" s="196" t="s">
        <v>324</v>
      </c>
      <c r="G209" s="40"/>
      <c r="H209" s="40"/>
      <c r="I209" s="197"/>
      <c r="J209" s="40"/>
      <c r="K209" s="40"/>
      <c r="L209" s="43"/>
      <c r="M209" s="198"/>
      <c r="N209" s="199"/>
      <c r="O209" s="68"/>
      <c r="P209" s="68"/>
      <c r="Q209" s="68"/>
      <c r="R209" s="68"/>
      <c r="S209" s="68"/>
      <c r="T209" s="69"/>
      <c r="U209" s="38"/>
      <c r="V209" s="38"/>
      <c r="W209" s="38"/>
      <c r="X209" s="38"/>
      <c r="Y209" s="38"/>
      <c r="Z209" s="38"/>
      <c r="AA209" s="38"/>
      <c r="AB209" s="38"/>
      <c r="AC209" s="38"/>
      <c r="AD209" s="38"/>
      <c r="AE209" s="38"/>
      <c r="AT209" s="21" t="s">
        <v>178</v>
      </c>
      <c r="AU209" s="21" t="s">
        <v>81</v>
      </c>
    </row>
    <row r="210" spans="1:65" s="2" customFormat="1" ht="11.25">
      <c r="A210" s="38"/>
      <c r="B210" s="39"/>
      <c r="C210" s="40"/>
      <c r="D210" s="200" t="s">
        <v>180</v>
      </c>
      <c r="E210" s="40"/>
      <c r="F210" s="201" t="s">
        <v>325</v>
      </c>
      <c r="G210" s="40"/>
      <c r="H210" s="40"/>
      <c r="I210" s="197"/>
      <c r="J210" s="40"/>
      <c r="K210" s="40"/>
      <c r="L210" s="43"/>
      <c r="M210" s="198"/>
      <c r="N210" s="199"/>
      <c r="O210" s="68"/>
      <c r="P210" s="68"/>
      <c r="Q210" s="68"/>
      <c r="R210" s="68"/>
      <c r="S210" s="68"/>
      <c r="T210" s="69"/>
      <c r="U210" s="38"/>
      <c r="V210" s="38"/>
      <c r="W210" s="38"/>
      <c r="X210" s="38"/>
      <c r="Y210" s="38"/>
      <c r="Z210" s="38"/>
      <c r="AA210" s="38"/>
      <c r="AB210" s="38"/>
      <c r="AC210" s="38"/>
      <c r="AD210" s="38"/>
      <c r="AE210" s="38"/>
      <c r="AT210" s="21" t="s">
        <v>180</v>
      </c>
      <c r="AU210" s="21" t="s">
        <v>81</v>
      </c>
    </row>
    <row r="211" spans="1:65" s="13" customFormat="1" ht="11.25">
      <c r="B211" s="202"/>
      <c r="C211" s="203"/>
      <c r="D211" s="195" t="s">
        <v>182</v>
      </c>
      <c r="E211" s="204" t="s">
        <v>19</v>
      </c>
      <c r="F211" s="205" t="s">
        <v>326</v>
      </c>
      <c r="G211" s="203"/>
      <c r="H211" s="206">
        <v>256.59500000000003</v>
      </c>
      <c r="I211" s="207"/>
      <c r="J211" s="203"/>
      <c r="K211" s="203"/>
      <c r="L211" s="208"/>
      <c r="M211" s="209"/>
      <c r="N211" s="210"/>
      <c r="O211" s="210"/>
      <c r="P211" s="210"/>
      <c r="Q211" s="210"/>
      <c r="R211" s="210"/>
      <c r="S211" s="210"/>
      <c r="T211" s="211"/>
      <c r="AT211" s="212" t="s">
        <v>182</v>
      </c>
      <c r="AU211" s="212" t="s">
        <v>81</v>
      </c>
      <c r="AV211" s="13" t="s">
        <v>81</v>
      </c>
      <c r="AW211" s="13" t="s">
        <v>33</v>
      </c>
      <c r="AX211" s="13" t="s">
        <v>72</v>
      </c>
      <c r="AY211" s="212" t="s">
        <v>168</v>
      </c>
    </row>
    <row r="212" spans="1:65" s="13" customFormat="1" ht="11.25">
      <c r="B212" s="202"/>
      <c r="C212" s="203"/>
      <c r="D212" s="195" t="s">
        <v>182</v>
      </c>
      <c r="E212" s="204" t="s">
        <v>19</v>
      </c>
      <c r="F212" s="205" t="s">
        <v>327</v>
      </c>
      <c r="G212" s="203"/>
      <c r="H212" s="206">
        <v>33.234000000000002</v>
      </c>
      <c r="I212" s="207"/>
      <c r="J212" s="203"/>
      <c r="K212" s="203"/>
      <c r="L212" s="208"/>
      <c r="M212" s="209"/>
      <c r="N212" s="210"/>
      <c r="O212" s="210"/>
      <c r="P212" s="210"/>
      <c r="Q212" s="210"/>
      <c r="R212" s="210"/>
      <c r="S212" s="210"/>
      <c r="T212" s="211"/>
      <c r="AT212" s="212" t="s">
        <v>182</v>
      </c>
      <c r="AU212" s="212" t="s">
        <v>81</v>
      </c>
      <c r="AV212" s="13" t="s">
        <v>81</v>
      </c>
      <c r="AW212" s="13" t="s">
        <v>33</v>
      </c>
      <c r="AX212" s="13" t="s">
        <v>72</v>
      </c>
      <c r="AY212" s="212" t="s">
        <v>168</v>
      </c>
    </row>
    <row r="213" spans="1:65" s="13" customFormat="1" ht="11.25">
      <c r="B213" s="202"/>
      <c r="C213" s="203"/>
      <c r="D213" s="195" t="s">
        <v>182</v>
      </c>
      <c r="E213" s="204" t="s">
        <v>19</v>
      </c>
      <c r="F213" s="205" t="s">
        <v>328</v>
      </c>
      <c r="G213" s="203"/>
      <c r="H213" s="206">
        <v>-23.76</v>
      </c>
      <c r="I213" s="207"/>
      <c r="J213" s="203"/>
      <c r="K213" s="203"/>
      <c r="L213" s="208"/>
      <c r="M213" s="209"/>
      <c r="N213" s="210"/>
      <c r="O213" s="210"/>
      <c r="P213" s="210"/>
      <c r="Q213" s="210"/>
      <c r="R213" s="210"/>
      <c r="S213" s="210"/>
      <c r="T213" s="211"/>
      <c r="AT213" s="212" t="s">
        <v>182</v>
      </c>
      <c r="AU213" s="212" t="s">
        <v>81</v>
      </c>
      <c r="AV213" s="13" t="s">
        <v>81</v>
      </c>
      <c r="AW213" s="13" t="s">
        <v>33</v>
      </c>
      <c r="AX213" s="13" t="s">
        <v>72</v>
      </c>
      <c r="AY213" s="212" t="s">
        <v>168</v>
      </c>
    </row>
    <row r="214" spans="1:65" s="13" customFormat="1" ht="11.25">
      <c r="B214" s="202"/>
      <c r="C214" s="203"/>
      <c r="D214" s="195" t="s">
        <v>182</v>
      </c>
      <c r="E214" s="204" t="s">
        <v>19</v>
      </c>
      <c r="F214" s="205" t="s">
        <v>329</v>
      </c>
      <c r="G214" s="203"/>
      <c r="H214" s="206">
        <v>-2.6040000000000001</v>
      </c>
      <c r="I214" s="207"/>
      <c r="J214" s="203"/>
      <c r="K214" s="203"/>
      <c r="L214" s="208"/>
      <c r="M214" s="209"/>
      <c r="N214" s="210"/>
      <c r="O214" s="210"/>
      <c r="P214" s="210"/>
      <c r="Q214" s="210"/>
      <c r="R214" s="210"/>
      <c r="S214" s="210"/>
      <c r="T214" s="211"/>
      <c r="AT214" s="212" t="s">
        <v>182</v>
      </c>
      <c r="AU214" s="212" t="s">
        <v>81</v>
      </c>
      <c r="AV214" s="13" t="s">
        <v>81</v>
      </c>
      <c r="AW214" s="13" t="s">
        <v>33</v>
      </c>
      <c r="AX214" s="13" t="s">
        <v>72</v>
      </c>
      <c r="AY214" s="212" t="s">
        <v>168</v>
      </c>
    </row>
    <row r="215" spans="1:65" s="13" customFormat="1" ht="11.25">
      <c r="B215" s="202"/>
      <c r="C215" s="203"/>
      <c r="D215" s="195" t="s">
        <v>182</v>
      </c>
      <c r="E215" s="204" t="s">
        <v>19</v>
      </c>
      <c r="F215" s="205" t="s">
        <v>330</v>
      </c>
      <c r="G215" s="203"/>
      <c r="H215" s="206">
        <v>-8.4629999999999992</v>
      </c>
      <c r="I215" s="207"/>
      <c r="J215" s="203"/>
      <c r="K215" s="203"/>
      <c r="L215" s="208"/>
      <c r="M215" s="209"/>
      <c r="N215" s="210"/>
      <c r="O215" s="210"/>
      <c r="P215" s="210"/>
      <c r="Q215" s="210"/>
      <c r="R215" s="210"/>
      <c r="S215" s="210"/>
      <c r="T215" s="211"/>
      <c r="AT215" s="212" t="s">
        <v>182</v>
      </c>
      <c r="AU215" s="212" t="s">
        <v>81</v>
      </c>
      <c r="AV215" s="13" t="s">
        <v>81</v>
      </c>
      <c r="AW215" s="13" t="s">
        <v>33</v>
      </c>
      <c r="AX215" s="13" t="s">
        <v>72</v>
      </c>
      <c r="AY215" s="212" t="s">
        <v>168</v>
      </c>
    </row>
    <row r="216" spans="1:65" s="14" customFormat="1" ht="11.25">
      <c r="B216" s="213"/>
      <c r="C216" s="214"/>
      <c r="D216" s="195" t="s">
        <v>182</v>
      </c>
      <c r="E216" s="215" t="s">
        <v>19</v>
      </c>
      <c r="F216" s="216" t="s">
        <v>185</v>
      </c>
      <c r="G216" s="214"/>
      <c r="H216" s="217">
        <v>255.00200000000001</v>
      </c>
      <c r="I216" s="218"/>
      <c r="J216" s="214"/>
      <c r="K216" s="214"/>
      <c r="L216" s="219"/>
      <c r="M216" s="220"/>
      <c r="N216" s="221"/>
      <c r="O216" s="221"/>
      <c r="P216" s="221"/>
      <c r="Q216" s="221"/>
      <c r="R216" s="221"/>
      <c r="S216" s="221"/>
      <c r="T216" s="222"/>
      <c r="AT216" s="223" t="s">
        <v>182</v>
      </c>
      <c r="AU216" s="223" t="s">
        <v>81</v>
      </c>
      <c r="AV216" s="14" t="s">
        <v>176</v>
      </c>
      <c r="AW216" s="14" t="s">
        <v>33</v>
      </c>
      <c r="AX216" s="14" t="s">
        <v>79</v>
      </c>
      <c r="AY216" s="223" t="s">
        <v>168</v>
      </c>
    </row>
    <row r="217" spans="1:65" s="2" customFormat="1" ht="24.2" customHeight="1">
      <c r="A217" s="38"/>
      <c r="B217" s="39"/>
      <c r="C217" s="182" t="s">
        <v>331</v>
      </c>
      <c r="D217" s="182" t="s">
        <v>171</v>
      </c>
      <c r="E217" s="183" t="s">
        <v>332</v>
      </c>
      <c r="F217" s="184" t="s">
        <v>333</v>
      </c>
      <c r="G217" s="185" t="s">
        <v>281</v>
      </c>
      <c r="H217" s="186">
        <v>255.00200000000001</v>
      </c>
      <c r="I217" s="187"/>
      <c r="J217" s="188">
        <f>ROUND(I217*H217,2)</f>
        <v>0</v>
      </c>
      <c r="K217" s="184" t="s">
        <v>175</v>
      </c>
      <c r="L217" s="43"/>
      <c r="M217" s="189" t="s">
        <v>19</v>
      </c>
      <c r="N217" s="190" t="s">
        <v>43</v>
      </c>
      <c r="O217" s="68"/>
      <c r="P217" s="191">
        <f>O217*H217</f>
        <v>0</v>
      </c>
      <c r="Q217" s="191">
        <v>1.54E-2</v>
      </c>
      <c r="R217" s="191">
        <f>Q217*H217</f>
        <v>3.9270308000000003</v>
      </c>
      <c r="S217" s="191">
        <v>0</v>
      </c>
      <c r="T217" s="192">
        <f>S217*H217</f>
        <v>0</v>
      </c>
      <c r="U217" s="38"/>
      <c r="V217" s="38"/>
      <c r="W217" s="38"/>
      <c r="X217" s="38"/>
      <c r="Y217" s="38"/>
      <c r="Z217" s="38"/>
      <c r="AA217" s="38"/>
      <c r="AB217" s="38"/>
      <c r="AC217" s="38"/>
      <c r="AD217" s="38"/>
      <c r="AE217" s="38"/>
      <c r="AR217" s="193" t="s">
        <v>176</v>
      </c>
      <c r="AT217" s="193" t="s">
        <v>171</v>
      </c>
      <c r="AU217" s="193" t="s">
        <v>81</v>
      </c>
      <c r="AY217" s="21" t="s">
        <v>168</v>
      </c>
      <c r="BE217" s="194">
        <f>IF(N217="základní",J217,0)</f>
        <v>0</v>
      </c>
      <c r="BF217" s="194">
        <f>IF(N217="snížená",J217,0)</f>
        <v>0</v>
      </c>
      <c r="BG217" s="194">
        <f>IF(N217="zákl. přenesená",J217,0)</f>
        <v>0</v>
      </c>
      <c r="BH217" s="194">
        <f>IF(N217="sníž. přenesená",J217,0)</f>
        <v>0</v>
      </c>
      <c r="BI217" s="194">
        <f>IF(N217="nulová",J217,0)</f>
        <v>0</v>
      </c>
      <c r="BJ217" s="21" t="s">
        <v>79</v>
      </c>
      <c r="BK217" s="194">
        <f>ROUND(I217*H217,2)</f>
        <v>0</v>
      </c>
      <c r="BL217" s="21" t="s">
        <v>176</v>
      </c>
      <c r="BM217" s="193" t="s">
        <v>334</v>
      </c>
    </row>
    <row r="218" spans="1:65" s="2" customFormat="1" ht="19.5">
      <c r="A218" s="38"/>
      <c r="B218" s="39"/>
      <c r="C218" s="40"/>
      <c r="D218" s="195" t="s">
        <v>178</v>
      </c>
      <c r="E218" s="40"/>
      <c r="F218" s="196" t="s">
        <v>335</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1" t="s">
        <v>178</v>
      </c>
      <c r="AU218" s="21" t="s">
        <v>81</v>
      </c>
    </row>
    <row r="219" spans="1:65" s="2" customFormat="1" ht="11.25">
      <c r="A219" s="38"/>
      <c r="B219" s="39"/>
      <c r="C219" s="40"/>
      <c r="D219" s="200" t="s">
        <v>180</v>
      </c>
      <c r="E219" s="40"/>
      <c r="F219" s="201" t="s">
        <v>336</v>
      </c>
      <c r="G219" s="40"/>
      <c r="H219" s="40"/>
      <c r="I219" s="197"/>
      <c r="J219" s="40"/>
      <c r="K219" s="40"/>
      <c r="L219" s="43"/>
      <c r="M219" s="198"/>
      <c r="N219" s="199"/>
      <c r="O219" s="68"/>
      <c r="P219" s="68"/>
      <c r="Q219" s="68"/>
      <c r="R219" s="68"/>
      <c r="S219" s="68"/>
      <c r="T219" s="69"/>
      <c r="U219" s="38"/>
      <c r="V219" s="38"/>
      <c r="W219" s="38"/>
      <c r="X219" s="38"/>
      <c r="Y219" s="38"/>
      <c r="Z219" s="38"/>
      <c r="AA219" s="38"/>
      <c r="AB219" s="38"/>
      <c r="AC219" s="38"/>
      <c r="AD219" s="38"/>
      <c r="AE219" s="38"/>
      <c r="AT219" s="21" t="s">
        <v>180</v>
      </c>
      <c r="AU219" s="21" t="s">
        <v>81</v>
      </c>
    </row>
    <row r="220" spans="1:65" s="2" customFormat="1" ht="24.2" customHeight="1">
      <c r="A220" s="38"/>
      <c r="B220" s="39"/>
      <c r="C220" s="182" t="s">
        <v>337</v>
      </c>
      <c r="D220" s="182" t="s">
        <v>171</v>
      </c>
      <c r="E220" s="183" t="s">
        <v>338</v>
      </c>
      <c r="F220" s="184" t="s">
        <v>339</v>
      </c>
      <c r="G220" s="185" t="s">
        <v>281</v>
      </c>
      <c r="H220" s="186">
        <v>255.00200000000001</v>
      </c>
      <c r="I220" s="187"/>
      <c r="J220" s="188">
        <f>ROUND(I220*H220,2)</f>
        <v>0</v>
      </c>
      <c r="K220" s="184" t="s">
        <v>175</v>
      </c>
      <c r="L220" s="43"/>
      <c r="M220" s="189" t="s">
        <v>19</v>
      </c>
      <c r="N220" s="190" t="s">
        <v>43</v>
      </c>
      <c r="O220" s="68"/>
      <c r="P220" s="191">
        <f>O220*H220</f>
        <v>0</v>
      </c>
      <c r="Q220" s="191">
        <v>7.9000000000000008E-3</v>
      </c>
      <c r="R220" s="191">
        <f>Q220*H220</f>
        <v>2.0145158000000003</v>
      </c>
      <c r="S220" s="191">
        <v>0</v>
      </c>
      <c r="T220" s="192">
        <f>S220*H220</f>
        <v>0</v>
      </c>
      <c r="U220" s="38"/>
      <c r="V220" s="38"/>
      <c r="W220" s="38"/>
      <c r="X220" s="38"/>
      <c r="Y220" s="38"/>
      <c r="Z220" s="38"/>
      <c r="AA220" s="38"/>
      <c r="AB220" s="38"/>
      <c r="AC220" s="38"/>
      <c r="AD220" s="38"/>
      <c r="AE220" s="38"/>
      <c r="AR220" s="193" t="s">
        <v>176</v>
      </c>
      <c r="AT220" s="193" t="s">
        <v>171</v>
      </c>
      <c r="AU220" s="193" t="s">
        <v>81</v>
      </c>
      <c r="AY220" s="21" t="s">
        <v>168</v>
      </c>
      <c r="BE220" s="194">
        <f>IF(N220="základní",J220,0)</f>
        <v>0</v>
      </c>
      <c r="BF220" s="194">
        <f>IF(N220="snížená",J220,0)</f>
        <v>0</v>
      </c>
      <c r="BG220" s="194">
        <f>IF(N220="zákl. přenesená",J220,0)</f>
        <v>0</v>
      </c>
      <c r="BH220" s="194">
        <f>IF(N220="sníž. přenesená",J220,0)</f>
        <v>0</v>
      </c>
      <c r="BI220" s="194">
        <f>IF(N220="nulová",J220,0)</f>
        <v>0</v>
      </c>
      <c r="BJ220" s="21" t="s">
        <v>79</v>
      </c>
      <c r="BK220" s="194">
        <f>ROUND(I220*H220,2)</f>
        <v>0</v>
      </c>
      <c r="BL220" s="21" t="s">
        <v>176</v>
      </c>
      <c r="BM220" s="193" t="s">
        <v>340</v>
      </c>
    </row>
    <row r="221" spans="1:65" s="2" customFormat="1" ht="29.25">
      <c r="A221" s="38"/>
      <c r="B221" s="39"/>
      <c r="C221" s="40"/>
      <c r="D221" s="195" t="s">
        <v>178</v>
      </c>
      <c r="E221" s="40"/>
      <c r="F221" s="196" t="s">
        <v>341</v>
      </c>
      <c r="G221" s="40"/>
      <c r="H221" s="40"/>
      <c r="I221" s="197"/>
      <c r="J221" s="40"/>
      <c r="K221" s="40"/>
      <c r="L221" s="43"/>
      <c r="M221" s="198"/>
      <c r="N221" s="199"/>
      <c r="O221" s="68"/>
      <c r="P221" s="68"/>
      <c r="Q221" s="68"/>
      <c r="R221" s="68"/>
      <c r="S221" s="68"/>
      <c r="T221" s="69"/>
      <c r="U221" s="38"/>
      <c r="V221" s="38"/>
      <c r="W221" s="38"/>
      <c r="X221" s="38"/>
      <c r="Y221" s="38"/>
      <c r="Z221" s="38"/>
      <c r="AA221" s="38"/>
      <c r="AB221" s="38"/>
      <c r="AC221" s="38"/>
      <c r="AD221" s="38"/>
      <c r="AE221" s="38"/>
      <c r="AT221" s="21" t="s">
        <v>178</v>
      </c>
      <c r="AU221" s="21" t="s">
        <v>81</v>
      </c>
    </row>
    <row r="222" spans="1:65" s="2" customFormat="1" ht="11.25">
      <c r="A222" s="38"/>
      <c r="B222" s="39"/>
      <c r="C222" s="40"/>
      <c r="D222" s="200" t="s">
        <v>180</v>
      </c>
      <c r="E222" s="40"/>
      <c r="F222" s="201" t="s">
        <v>342</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1" t="s">
        <v>180</v>
      </c>
      <c r="AU222" s="21" t="s">
        <v>81</v>
      </c>
    </row>
    <row r="223" spans="1:65" s="13" customFormat="1" ht="11.25">
      <c r="B223" s="202"/>
      <c r="C223" s="203"/>
      <c r="D223" s="195" t="s">
        <v>182</v>
      </c>
      <c r="E223" s="204" t="s">
        <v>19</v>
      </c>
      <c r="F223" s="205" t="s">
        <v>343</v>
      </c>
      <c r="G223" s="203"/>
      <c r="H223" s="206">
        <v>255.00200000000001</v>
      </c>
      <c r="I223" s="207"/>
      <c r="J223" s="203"/>
      <c r="K223" s="203"/>
      <c r="L223" s="208"/>
      <c r="M223" s="209"/>
      <c r="N223" s="210"/>
      <c r="O223" s="210"/>
      <c r="P223" s="210"/>
      <c r="Q223" s="210"/>
      <c r="R223" s="210"/>
      <c r="S223" s="210"/>
      <c r="T223" s="211"/>
      <c r="AT223" s="212" t="s">
        <v>182</v>
      </c>
      <c r="AU223" s="212" t="s">
        <v>81</v>
      </c>
      <c r="AV223" s="13" t="s">
        <v>81</v>
      </c>
      <c r="AW223" s="13" t="s">
        <v>33</v>
      </c>
      <c r="AX223" s="13" t="s">
        <v>72</v>
      </c>
      <c r="AY223" s="212" t="s">
        <v>168</v>
      </c>
    </row>
    <row r="224" spans="1:65" s="14" customFormat="1" ht="11.25">
      <c r="B224" s="213"/>
      <c r="C224" s="214"/>
      <c r="D224" s="195" t="s">
        <v>182</v>
      </c>
      <c r="E224" s="215" t="s">
        <v>19</v>
      </c>
      <c r="F224" s="216" t="s">
        <v>185</v>
      </c>
      <c r="G224" s="214"/>
      <c r="H224" s="217">
        <v>255.00200000000001</v>
      </c>
      <c r="I224" s="218"/>
      <c r="J224" s="214"/>
      <c r="K224" s="214"/>
      <c r="L224" s="219"/>
      <c r="M224" s="220"/>
      <c r="N224" s="221"/>
      <c r="O224" s="221"/>
      <c r="P224" s="221"/>
      <c r="Q224" s="221"/>
      <c r="R224" s="221"/>
      <c r="S224" s="221"/>
      <c r="T224" s="222"/>
      <c r="AT224" s="223" t="s">
        <v>182</v>
      </c>
      <c r="AU224" s="223" t="s">
        <v>81</v>
      </c>
      <c r="AV224" s="14" t="s">
        <v>176</v>
      </c>
      <c r="AW224" s="14" t="s">
        <v>33</v>
      </c>
      <c r="AX224" s="14" t="s">
        <v>79</v>
      </c>
      <c r="AY224" s="223" t="s">
        <v>168</v>
      </c>
    </row>
    <row r="225" spans="1:65" s="2" customFormat="1" ht="21.75" customHeight="1">
      <c r="A225" s="38"/>
      <c r="B225" s="39"/>
      <c r="C225" s="182" t="s">
        <v>344</v>
      </c>
      <c r="D225" s="182" t="s">
        <v>171</v>
      </c>
      <c r="E225" s="183" t="s">
        <v>345</v>
      </c>
      <c r="F225" s="184" t="s">
        <v>346</v>
      </c>
      <c r="G225" s="185" t="s">
        <v>281</v>
      </c>
      <c r="H225" s="186">
        <v>255.00200000000001</v>
      </c>
      <c r="I225" s="187"/>
      <c r="J225" s="188">
        <f>ROUND(I225*H225,2)</f>
        <v>0</v>
      </c>
      <c r="K225" s="184" t="s">
        <v>175</v>
      </c>
      <c r="L225" s="43"/>
      <c r="M225" s="189" t="s">
        <v>19</v>
      </c>
      <c r="N225" s="190" t="s">
        <v>43</v>
      </c>
      <c r="O225" s="68"/>
      <c r="P225" s="191">
        <f>O225*H225</f>
        <v>0</v>
      </c>
      <c r="Q225" s="191">
        <v>3.0000000000000001E-3</v>
      </c>
      <c r="R225" s="191">
        <f>Q225*H225</f>
        <v>0.76500600000000007</v>
      </c>
      <c r="S225" s="191">
        <v>0</v>
      </c>
      <c r="T225" s="192">
        <f>S225*H225</f>
        <v>0</v>
      </c>
      <c r="U225" s="38"/>
      <c r="V225" s="38"/>
      <c r="W225" s="38"/>
      <c r="X225" s="38"/>
      <c r="Y225" s="38"/>
      <c r="Z225" s="38"/>
      <c r="AA225" s="38"/>
      <c r="AB225" s="38"/>
      <c r="AC225" s="38"/>
      <c r="AD225" s="38"/>
      <c r="AE225" s="38"/>
      <c r="AR225" s="193" t="s">
        <v>176</v>
      </c>
      <c r="AT225" s="193" t="s">
        <v>171</v>
      </c>
      <c r="AU225" s="193" t="s">
        <v>81</v>
      </c>
      <c r="AY225" s="21" t="s">
        <v>168</v>
      </c>
      <c r="BE225" s="194">
        <f>IF(N225="základní",J225,0)</f>
        <v>0</v>
      </c>
      <c r="BF225" s="194">
        <f>IF(N225="snížená",J225,0)</f>
        <v>0</v>
      </c>
      <c r="BG225" s="194">
        <f>IF(N225="zákl. přenesená",J225,0)</f>
        <v>0</v>
      </c>
      <c r="BH225" s="194">
        <f>IF(N225="sníž. přenesená",J225,0)</f>
        <v>0</v>
      </c>
      <c r="BI225" s="194">
        <f>IF(N225="nulová",J225,0)</f>
        <v>0</v>
      </c>
      <c r="BJ225" s="21" t="s">
        <v>79</v>
      </c>
      <c r="BK225" s="194">
        <f>ROUND(I225*H225,2)</f>
        <v>0</v>
      </c>
      <c r="BL225" s="21" t="s">
        <v>176</v>
      </c>
      <c r="BM225" s="193" t="s">
        <v>347</v>
      </c>
    </row>
    <row r="226" spans="1:65" s="2" customFormat="1" ht="19.5">
      <c r="A226" s="38"/>
      <c r="B226" s="39"/>
      <c r="C226" s="40"/>
      <c r="D226" s="195" t="s">
        <v>178</v>
      </c>
      <c r="E226" s="40"/>
      <c r="F226" s="196" t="s">
        <v>348</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1" t="s">
        <v>178</v>
      </c>
      <c r="AU226" s="21" t="s">
        <v>81</v>
      </c>
    </row>
    <row r="227" spans="1:65" s="2" customFormat="1" ht="11.25">
      <c r="A227" s="38"/>
      <c r="B227" s="39"/>
      <c r="C227" s="40"/>
      <c r="D227" s="200" t="s">
        <v>180</v>
      </c>
      <c r="E227" s="40"/>
      <c r="F227" s="201" t="s">
        <v>349</v>
      </c>
      <c r="G227" s="40"/>
      <c r="H227" s="40"/>
      <c r="I227" s="197"/>
      <c r="J227" s="40"/>
      <c r="K227" s="40"/>
      <c r="L227" s="43"/>
      <c r="M227" s="198"/>
      <c r="N227" s="199"/>
      <c r="O227" s="68"/>
      <c r="P227" s="68"/>
      <c r="Q227" s="68"/>
      <c r="R227" s="68"/>
      <c r="S227" s="68"/>
      <c r="T227" s="69"/>
      <c r="U227" s="38"/>
      <c r="V227" s="38"/>
      <c r="W227" s="38"/>
      <c r="X227" s="38"/>
      <c r="Y227" s="38"/>
      <c r="Z227" s="38"/>
      <c r="AA227" s="38"/>
      <c r="AB227" s="38"/>
      <c r="AC227" s="38"/>
      <c r="AD227" s="38"/>
      <c r="AE227" s="38"/>
      <c r="AT227" s="21" t="s">
        <v>180</v>
      </c>
      <c r="AU227" s="21" t="s">
        <v>81</v>
      </c>
    </row>
    <row r="228" spans="1:65" s="13" customFormat="1" ht="11.25">
      <c r="B228" s="202"/>
      <c r="C228" s="203"/>
      <c r="D228" s="195" t="s">
        <v>182</v>
      </c>
      <c r="E228" s="204" t="s">
        <v>19</v>
      </c>
      <c r="F228" s="205" t="s">
        <v>326</v>
      </c>
      <c r="G228" s="203"/>
      <c r="H228" s="206">
        <v>256.59500000000003</v>
      </c>
      <c r="I228" s="207"/>
      <c r="J228" s="203"/>
      <c r="K228" s="203"/>
      <c r="L228" s="208"/>
      <c r="M228" s="209"/>
      <c r="N228" s="210"/>
      <c r="O228" s="210"/>
      <c r="P228" s="210"/>
      <c r="Q228" s="210"/>
      <c r="R228" s="210"/>
      <c r="S228" s="210"/>
      <c r="T228" s="211"/>
      <c r="AT228" s="212" t="s">
        <v>182</v>
      </c>
      <c r="AU228" s="212" t="s">
        <v>81</v>
      </c>
      <c r="AV228" s="13" t="s">
        <v>81</v>
      </c>
      <c r="AW228" s="13" t="s">
        <v>33</v>
      </c>
      <c r="AX228" s="13" t="s">
        <v>72</v>
      </c>
      <c r="AY228" s="212" t="s">
        <v>168</v>
      </c>
    </row>
    <row r="229" spans="1:65" s="13" customFormat="1" ht="11.25">
      <c r="B229" s="202"/>
      <c r="C229" s="203"/>
      <c r="D229" s="195" t="s">
        <v>182</v>
      </c>
      <c r="E229" s="204" t="s">
        <v>19</v>
      </c>
      <c r="F229" s="205" t="s">
        <v>327</v>
      </c>
      <c r="G229" s="203"/>
      <c r="H229" s="206">
        <v>33.234000000000002</v>
      </c>
      <c r="I229" s="207"/>
      <c r="J229" s="203"/>
      <c r="K229" s="203"/>
      <c r="L229" s="208"/>
      <c r="M229" s="209"/>
      <c r="N229" s="210"/>
      <c r="O229" s="210"/>
      <c r="P229" s="210"/>
      <c r="Q229" s="210"/>
      <c r="R229" s="210"/>
      <c r="S229" s="210"/>
      <c r="T229" s="211"/>
      <c r="AT229" s="212" t="s">
        <v>182</v>
      </c>
      <c r="AU229" s="212" t="s">
        <v>81</v>
      </c>
      <c r="AV229" s="13" t="s">
        <v>81</v>
      </c>
      <c r="AW229" s="13" t="s">
        <v>33</v>
      </c>
      <c r="AX229" s="13" t="s">
        <v>72</v>
      </c>
      <c r="AY229" s="212" t="s">
        <v>168</v>
      </c>
    </row>
    <row r="230" spans="1:65" s="13" customFormat="1" ht="11.25">
      <c r="B230" s="202"/>
      <c r="C230" s="203"/>
      <c r="D230" s="195" t="s">
        <v>182</v>
      </c>
      <c r="E230" s="204" t="s">
        <v>19</v>
      </c>
      <c r="F230" s="205" t="s">
        <v>328</v>
      </c>
      <c r="G230" s="203"/>
      <c r="H230" s="206">
        <v>-23.76</v>
      </c>
      <c r="I230" s="207"/>
      <c r="J230" s="203"/>
      <c r="K230" s="203"/>
      <c r="L230" s="208"/>
      <c r="M230" s="209"/>
      <c r="N230" s="210"/>
      <c r="O230" s="210"/>
      <c r="P230" s="210"/>
      <c r="Q230" s="210"/>
      <c r="R230" s="210"/>
      <c r="S230" s="210"/>
      <c r="T230" s="211"/>
      <c r="AT230" s="212" t="s">
        <v>182</v>
      </c>
      <c r="AU230" s="212" t="s">
        <v>81</v>
      </c>
      <c r="AV230" s="13" t="s">
        <v>81</v>
      </c>
      <c r="AW230" s="13" t="s">
        <v>33</v>
      </c>
      <c r="AX230" s="13" t="s">
        <v>72</v>
      </c>
      <c r="AY230" s="212" t="s">
        <v>168</v>
      </c>
    </row>
    <row r="231" spans="1:65" s="13" customFormat="1" ht="11.25">
      <c r="B231" s="202"/>
      <c r="C231" s="203"/>
      <c r="D231" s="195" t="s">
        <v>182</v>
      </c>
      <c r="E231" s="204" t="s">
        <v>19</v>
      </c>
      <c r="F231" s="205" t="s">
        <v>329</v>
      </c>
      <c r="G231" s="203"/>
      <c r="H231" s="206">
        <v>-2.6040000000000001</v>
      </c>
      <c r="I231" s="207"/>
      <c r="J231" s="203"/>
      <c r="K231" s="203"/>
      <c r="L231" s="208"/>
      <c r="M231" s="209"/>
      <c r="N231" s="210"/>
      <c r="O231" s="210"/>
      <c r="P231" s="210"/>
      <c r="Q231" s="210"/>
      <c r="R231" s="210"/>
      <c r="S231" s="210"/>
      <c r="T231" s="211"/>
      <c r="AT231" s="212" t="s">
        <v>182</v>
      </c>
      <c r="AU231" s="212" t="s">
        <v>81</v>
      </c>
      <c r="AV231" s="13" t="s">
        <v>81</v>
      </c>
      <c r="AW231" s="13" t="s">
        <v>33</v>
      </c>
      <c r="AX231" s="13" t="s">
        <v>72</v>
      </c>
      <c r="AY231" s="212" t="s">
        <v>168</v>
      </c>
    </row>
    <row r="232" spans="1:65" s="13" customFormat="1" ht="11.25">
      <c r="B232" s="202"/>
      <c r="C232" s="203"/>
      <c r="D232" s="195" t="s">
        <v>182</v>
      </c>
      <c r="E232" s="204" t="s">
        <v>19</v>
      </c>
      <c r="F232" s="205" t="s">
        <v>330</v>
      </c>
      <c r="G232" s="203"/>
      <c r="H232" s="206">
        <v>-8.4629999999999992</v>
      </c>
      <c r="I232" s="207"/>
      <c r="J232" s="203"/>
      <c r="K232" s="203"/>
      <c r="L232" s="208"/>
      <c r="M232" s="209"/>
      <c r="N232" s="210"/>
      <c r="O232" s="210"/>
      <c r="P232" s="210"/>
      <c r="Q232" s="210"/>
      <c r="R232" s="210"/>
      <c r="S232" s="210"/>
      <c r="T232" s="211"/>
      <c r="AT232" s="212" t="s">
        <v>182</v>
      </c>
      <c r="AU232" s="212" t="s">
        <v>81</v>
      </c>
      <c r="AV232" s="13" t="s">
        <v>81</v>
      </c>
      <c r="AW232" s="13" t="s">
        <v>33</v>
      </c>
      <c r="AX232" s="13" t="s">
        <v>72</v>
      </c>
      <c r="AY232" s="212" t="s">
        <v>168</v>
      </c>
    </row>
    <row r="233" spans="1:65" s="14" customFormat="1" ht="11.25">
      <c r="B233" s="213"/>
      <c r="C233" s="214"/>
      <c r="D233" s="195" t="s">
        <v>182</v>
      </c>
      <c r="E233" s="215" t="s">
        <v>19</v>
      </c>
      <c r="F233" s="216" t="s">
        <v>185</v>
      </c>
      <c r="G233" s="214"/>
      <c r="H233" s="217">
        <v>255.00200000000001</v>
      </c>
      <c r="I233" s="218"/>
      <c r="J233" s="214"/>
      <c r="K233" s="214"/>
      <c r="L233" s="219"/>
      <c r="M233" s="220"/>
      <c r="N233" s="221"/>
      <c r="O233" s="221"/>
      <c r="P233" s="221"/>
      <c r="Q233" s="221"/>
      <c r="R233" s="221"/>
      <c r="S233" s="221"/>
      <c r="T233" s="222"/>
      <c r="AT233" s="223" t="s">
        <v>182</v>
      </c>
      <c r="AU233" s="223" t="s">
        <v>81</v>
      </c>
      <c r="AV233" s="14" t="s">
        <v>176</v>
      </c>
      <c r="AW233" s="14" t="s">
        <v>33</v>
      </c>
      <c r="AX233" s="14" t="s">
        <v>79</v>
      </c>
      <c r="AY233" s="223" t="s">
        <v>168</v>
      </c>
    </row>
    <row r="234" spans="1:65" s="2" customFormat="1" ht="24.2" customHeight="1">
      <c r="A234" s="38"/>
      <c r="B234" s="39"/>
      <c r="C234" s="182" t="s">
        <v>350</v>
      </c>
      <c r="D234" s="182" t="s">
        <v>171</v>
      </c>
      <c r="E234" s="183" t="s">
        <v>351</v>
      </c>
      <c r="F234" s="184" t="s">
        <v>352</v>
      </c>
      <c r="G234" s="185" t="s">
        <v>281</v>
      </c>
      <c r="H234" s="186">
        <v>25.602</v>
      </c>
      <c r="I234" s="187"/>
      <c r="J234" s="188">
        <f>ROUND(I234*H234,2)</f>
        <v>0</v>
      </c>
      <c r="K234" s="184" t="s">
        <v>175</v>
      </c>
      <c r="L234" s="43"/>
      <c r="M234" s="189" t="s">
        <v>19</v>
      </c>
      <c r="N234" s="190" t="s">
        <v>43</v>
      </c>
      <c r="O234" s="68"/>
      <c r="P234" s="191">
        <f>O234*H234</f>
        <v>0</v>
      </c>
      <c r="Q234" s="191">
        <v>1.8380000000000001E-2</v>
      </c>
      <c r="R234" s="191">
        <f>Q234*H234</f>
        <v>0.47056476000000003</v>
      </c>
      <c r="S234" s="191">
        <v>0</v>
      </c>
      <c r="T234" s="192">
        <f>S234*H234</f>
        <v>0</v>
      </c>
      <c r="U234" s="38"/>
      <c r="V234" s="38"/>
      <c r="W234" s="38"/>
      <c r="X234" s="38"/>
      <c r="Y234" s="38"/>
      <c r="Z234" s="38"/>
      <c r="AA234" s="38"/>
      <c r="AB234" s="38"/>
      <c r="AC234" s="38"/>
      <c r="AD234" s="38"/>
      <c r="AE234" s="38"/>
      <c r="AR234" s="193" t="s">
        <v>176</v>
      </c>
      <c r="AT234" s="193" t="s">
        <v>171</v>
      </c>
      <c r="AU234" s="193" t="s">
        <v>81</v>
      </c>
      <c r="AY234" s="21" t="s">
        <v>168</v>
      </c>
      <c r="BE234" s="194">
        <f>IF(N234="základní",J234,0)</f>
        <v>0</v>
      </c>
      <c r="BF234" s="194">
        <f>IF(N234="snížená",J234,0)</f>
        <v>0</v>
      </c>
      <c r="BG234" s="194">
        <f>IF(N234="zákl. přenesená",J234,0)</f>
        <v>0</v>
      </c>
      <c r="BH234" s="194">
        <f>IF(N234="sníž. přenesená",J234,0)</f>
        <v>0</v>
      </c>
      <c r="BI234" s="194">
        <f>IF(N234="nulová",J234,0)</f>
        <v>0</v>
      </c>
      <c r="BJ234" s="21" t="s">
        <v>79</v>
      </c>
      <c r="BK234" s="194">
        <f>ROUND(I234*H234,2)</f>
        <v>0</v>
      </c>
      <c r="BL234" s="21" t="s">
        <v>176</v>
      </c>
      <c r="BM234" s="193" t="s">
        <v>353</v>
      </c>
    </row>
    <row r="235" spans="1:65" s="2" customFormat="1" ht="29.25">
      <c r="A235" s="38"/>
      <c r="B235" s="39"/>
      <c r="C235" s="40"/>
      <c r="D235" s="195" t="s">
        <v>178</v>
      </c>
      <c r="E235" s="40"/>
      <c r="F235" s="196" t="s">
        <v>354</v>
      </c>
      <c r="G235" s="40"/>
      <c r="H235" s="40"/>
      <c r="I235" s="197"/>
      <c r="J235" s="40"/>
      <c r="K235" s="40"/>
      <c r="L235" s="43"/>
      <c r="M235" s="198"/>
      <c r="N235" s="199"/>
      <c r="O235" s="68"/>
      <c r="P235" s="68"/>
      <c r="Q235" s="68"/>
      <c r="R235" s="68"/>
      <c r="S235" s="68"/>
      <c r="T235" s="69"/>
      <c r="U235" s="38"/>
      <c r="V235" s="38"/>
      <c r="W235" s="38"/>
      <c r="X235" s="38"/>
      <c r="Y235" s="38"/>
      <c r="Z235" s="38"/>
      <c r="AA235" s="38"/>
      <c r="AB235" s="38"/>
      <c r="AC235" s="38"/>
      <c r="AD235" s="38"/>
      <c r="AE235" s="38"/>
      <c r="AT235" s="21" t="s">
        <v>178</v>
      </c>
      <c r="AU235" s="21" t="s">
        <v>81</v>
      </c>
    </row>
    <row r="236" spans="1:65" s="2" customFormat="1" ht="11.25">
      <c r="A236" s="38"/>
      <c r="B236" s="39"/>
      <c r="C236" s="40"/>
      <c r="D236" s="200" t="s">
        <v>180</v>
      </c>
      <c r="E236" s="40"/>
      <c r="F236" s="201" t="s">
        <v>355</v>
      </c>
      <c r="G236" s="40"/>
      <c r="H236" s="40"/>
      <c r="I236" s="197"/>
      <c r="J236" s="40"/>
      <c r="K236" s="40"/>
      <c r="L236" s="43"/>
      <c r="M236" s="198"/>
      <c r="N236" s="199"/>
      <c r="O236" s="68"/>
      <c r="P236" s="68"/>
      <c r="Q236" s="68"/>
      <c r="R236" s="68"/>
      <c r="S236" s="68"/>
      <c r="T236" s="69"/>
      <c r="U236" s="38"/>
      <c r="V236" s="38"/>
      <c r="W236" s="38"/>
      <c r="X236" s="38"/>
      <c r="Y236" s="38"/>
      <c r="Z236" s="38"/>
      <c r="AA236" s="38"/>
      <c r="AB236" s="38"/>
      <c r="AC236" s="38"/>
      <c r="AD236" s="38"/>
      <c r="AE236" s="38"/>
      <c r="AT236" s="21" t="s">
        <v>180</v>
      </c>
      <c r="AU236" s="21" t="s">
        <v>81</v>
      </c>
    </row>
    <row r="237" spans="1:65" s="2" customFormat="1" ht="19.5">
      <c r="A237" s="38"/>
      <c r="B237" s="39"/>
      <c r="C237" s="40"/>
      <c r="D237" s="195" t="s">
        <v>206</v>
      </c>
      <c r="E237" s="40"/>
      <c r="F237" s="224" t="s">
        <v>356</v>
      </c>
      <c r="G237" s="40"/>
      <c r="H237" s="40"/>
      <c r="I237" s="197"/>
      <c r="J237" s="40"/>
      <c r="K237" s="40"/>
      <c r="L237" s="43"/>
      <c r="M237" s="198"/>
      <c r="N237" s="199"/>
      <c r="O237" s="68"/>
      <c r="P237" s="68"/>
      <c r="Q237" s="68"/>
      <c r="R237" s="68"/>
      <c r="S237" s="68"/>
      <c r="T237" s="69"/>
      <c r="U237" s="38"/>
      <c r="V237" s="38"/>
      <c r="W237" s="38"/>
      <c r="X237" s="38"/>
      <c r="Y237" s="38"/>
      <c r="Z237" s="38"/>
      <c r="AA237" s="38"/>
      <c r="AB237" s="38"/>
      <c r="AC237" s="38"/>
      <c r="AD237" s="38"/>
      <c r="AE237" s="38"/>
      <c r="AT237" s="21" t="s">
        <v>206</v>
      </c>
      <c r="AU237" s="21" t="s">
        <v>81</v>
      </c>
    </row>
    <row r="238" spans="1:65" s="13" customFormat="1" ht="11.25">
      <c r="B238" s="202"/>
      <c r="C238" s="203"/>
      <c r="D238" s="195" t="s">
        <v>182</v>
      </c>
      <c r="E238" s="204" t="s">
        <v>19</v>
      </c>
      <c r="F238" s="205" t="s">
        <v>357</v>
      </c>
      <c r="G238" s="203"/>
      <c r="H238" s="206">
        <v>5.4</v>
      </c>
      <c r="I238" s="207"/>
      <c r="J238" s="203"/>
      <c r="K238" s="203"/>
      <c r="L238" s="208"/>
      <c r="M238" s="209"/>
      <c r="N238" s="210"/>
      <c r="O238" s="210"/>
      <c r="P238" s="210"/>
      <c r="Q238" s="210"/>
      <c r="R238" s="210"/>
      <c r="S238" s="210"/>
      <c r="T238" s="211"/>
      <c r="AT238" s="212" t="s">
        <v>182</v>
      </c>
      <c r="AU238" s="212" t="s">
        <v>81</v>
      </c>
      <c r="AV238" s="13" t="s">
        <v>81</v>
      </c>
      <c r="AW238" s="13" t="s">
        <v>33</v>
      </c>
      <c r="AX238" s="13" t="s">
        <v>72</v>
      </c>
      <c r="AY238" s="212" t="s">
        <v>168</v>
      </c>
    </row>
    <row r="239" spans="1:65" s="13" customFormat="1" ht="11.25">
      <c r="B239" s="202"/>
      <c r="C239" s="203"/>
      <c r="D239" s="195" t="s">
        <v>182</v>
      </c>
      <c r="E239" s="204" t="s">
        <v>19</v>
      </c>
      <c r="F239" s="205" t="s">
        <v>358</v>
      </c>
      <c r="G239" s="203"/>
      <c r="H239" s="206">
        <v>1.998</v>
      </c>
      <c r="I239" s="207"/>
      <c r="J239" s="203"/>
      <c r="K239" s="203"/>
      <c r="L239" s="208"/>
      <c r="M239" s="209"/>
      <c r="N239" s="210"/>
      <c r="O239" s="210"/>
      <c r="P239" s="210"/>
      <c r="Q239" s="210"/>
      <c r="R239" s="210"/>
      <c r="S239" s="210"/>
      <c r="T239" s="211"/>
      <c r="AT239" s="212" t="s">
        <v>182</v>
      </c>
      <c r="AU239" s="212" t="s">
        <v>81</v>
      </c>
      <c r="AV239" s="13" t="s">
        <v>81</v>
      </c>
      <c r="AW239" s="13" t="s">
        <v>33</v>
      </c>
      <c r="AX239" s="13" t="s">
        <v>72</v>
      </c>
      <c r="AY239" s="212" t="s">
        <v>168</v>
      </c>
    </row>
    <row r="240" spans="1:65" s="13" customFormat="1" ht="11.25">
      <c r="B240" s="202"/>
      <c r="C240" s="203"/>
      <c r="D240" s="195" t="s">
        <v>182</v>
      </c>
      <c r="E240" s="204" t="s">
        <v>19</v>
      </c>
      <c r="F240" s="205" t="s">
        <v>359</v>
      </c>
      <c r="G240" s="203"/>
      <c r="H240" s="206">
        <v>1.9139999999999999</v>
      </c>
      <c r="I240" s="207"/>
      <c r="J240" s="203"/>
      <c r="K240" s="203"/>
      <c r="L240" s="208"/>
      <c r="M240" s="209"/>
      <c r="N240" s="210"/>
      <c r="O240" s="210"/>
      <c r="P240" s="210"/>
      <c r="Q240" s="210"/>
      <c r="R240" s="210"/>
      <c r="S240" s="210"/>
      <c r="T240" s="211"/>
      <c r="AT240" s="212" t="s">
        <v>182</v>
      </c>
      <c r="AU240" s="212" t="s">
        <v>81</v>
      </c>
      <c r="AV240" s="13" t="s">
        <v>81</v>
      </c>
      <c r="AW240" s="13" t="s">
        <v>33</v>
      </c>
      <c r="AX240" s="13" t="s">
        <v>72</v>
      </c>
      <c r="AY240" s="212" t="s">
        <v>168</v>
      </c>
    </row>
    <row r="241" spans="1:65" s="13" customFormat="1" ht="11.25">
      <c r="B241" s="202"/>
      <c r="C241" s="203"/>
      <c r="D241" s="195" t="s">
        <v>182</v>
      </c>
      <c r="E241" s="204" t="s">
        <v>19</v>
      </c>
      <c r="F241" s="205" t="s">
        <v>360</v>
      </c>
      <c r="G241" s="203"/>
      <c r="H241" s="206">
        <v>1.89</v>
      </c>
      <c r="I241" s="207"/>
      <c r="J241" s="203"/>
      <c r="K241" s="203"/>
      <c r="L241" s="208"/>
      <c r="M241" s="209"/>
      <c r="N241" s="210"/>
      <c r="O241" s="210"/>
      <c r="P241" s="210"/>
      <c r="Q241" s="210"/>
      <c r="R241" s="210"/>
      <c r="S241" s="210"/>
      <c r="T241" s="211"/>
      <c r="AT241" s="212" t="s">
        <v>182</v>
      </c>
      <c r="AU241" s="212" t="s">
        <v>81</v>
      </c>
      <c r="AV241" s="13" t="s">
        <v>81</v>
      </c>
      <c r="AW241" s="13" t="s">
        <v>33</v>
      </c>
      <c r="AX241" s="13" t="s">
        <v>72</v>
      </c>
      <c r="AY241" s="212" t="s">
        <v>168</v>
      </c>
    </row>
    <row r="242" spans="1:65" s="13" customFormat="1" ht="11.25">
      <c r="B242" s="202"/>
      <c r="C242" s="203"/>
      <c r="D242" s="195" t="s">
        <v>182</v>
      </c>
      <c r="E242" s="204" t="s">
        <v>19</v>
      </c>
      <c r="F242" s="205" t="s">
        <v>361</v>
      </c>
      <c r="G242" s="203"/>
      <c r="H242" s="206">
        <v>14.4</v>
      </c>
      <c r="I242" s="207"/>
      <c r="J242" s="203"/>
      <c r="K242" s="203"/>
      <c r="L242" s="208"/>
      <c r="M242" s="209"/>
      <c r="N242" s="210"/>
      <c r="O242" s="210"/>
      <c r="P242" s="210"/>
      <c r="Q242" s="210"/>
      <c r="R242" s="210"/>
      <c r="S242" s="210"/>
      <c r="T242" s="211"/>
      <c r="AT242" s="212" t="s">
        <v>182</v>
      </c>
      <c r="AU242" s="212" t="s">
        <v>81</v>
      </c>
      <c r="AV242" s="13" t="s">
        <v>81</v>
      </c>
      <c r="AW242" s="13" t="s">
        <v>33</v>
      </c>
      <c r="AX242" s="13" t="s">
        <v>72</v>
      </c>
      <c r="AY242" s="212" t="s">
        <v>168</v>
      </c>
    </row>
    <row r="243" spans="1:65" s="14" customFormat="1" ht="11.25">
      <c r="B243" s="213"/>
      <c r="C243" s="214"/>
      <c r="D243" s="195" t="s">
        <v>182</v>
      </c>
      <c r="E243" s="215" t="s">
        <v>19</v>
      </c>
      <c r="F243" s="216" t="s">
        <v>185</v>
      </c>
      <c r="G243" s="214"/>
      <c r="H243" s="217">
        <v>25.602</v>
      </c>
      <c r="I243" s="218"/>
      <c r="J243" s="214"/>
      <c r="K243" s="214"/>
      <c r="L243" s="219"/>
      <c r="M243" s="220"/>
      <c r="N243" s="221"/>
      <c r="O243" s="221"/>
      <c r="P243" s="221"/>
      <c r="Q243" s="221"/>
      <c r="R243" s="221"/>
      <c r="S243" s="221"/>
      <c r="T243" s="222"/>
      <c r="AT243" s="223" t="s">
        <v>182</v>
      </c>
      <c r="AU243" s="223" t="s">
        <v>81</v>
      </c>
      <c r="AV243" s="14" t="s">
        <v>176</v>
      </c>
      <c r="AW243" s="14" t="s">
        <v>33</v>
      </c>
      <c r="AX243" s="14" t="s">
        <v>79</v>
      </c>
      <c r="AY243" s="223" t="s">
        <v>168</v>
      </c>
    </row>
    <row r="244" spans="1:65" s="2" customFormat="1" ht="16.5" customHeight="1">
      <c r="A244" s="38"/>
      <c r="B244" s="39"/>
      <c r="C244" s="182" t="s">
        <v>362</v>
      </c>
      <c r="D244" s="182" t="s">
        <v>171</v>
      </c>
      <c r="E244" s="183" t="s">
        <v>363</v>
      </c>
      <c r="F244" s="184" t="s">
        <v>364</v>
      </c>
      <c r="G244" s="185" t="s">
        <v>281</v>
      </c>
      <c r="H244" s="186">
        <v>81.918999999999997</v>
      </c>
      <c r="I244" s="187"/>
      <c r="J244" s="188">
        <f>ROUND(I244*H244,2)</f>
        <v>0</v>
      </c>
      <c r="K244" s="184" t="s">
        <v>175</v>
      </c>
      <c r="L244" s="43"/>
      <c r="M244" s="189" t="s">
        <v>19</v>
      </c>
      <c r="N244" s="190" t="s">
        <v>43</v>
      </c>
      <c r="O244" s="68"/>
      <c r="P244" s="191">
        <f>O244*H244</f>
        <v>0</v>
      </c>
      <c r="Q244" s="191">
        <v>9.8999999999999999E-4</v>
      </c>
      <c r="R244" s="191">
        <f>Q244*H244</f>
        <v>8.1099809999999994E-2</v>
      </c>
      <c r="S244" s="191">
        <v>6.0000000000000002E-5</v>
      </c>
      <c r="T244" s="192">
        <f>S244*H244</f>
        <v>4.9151400000000001E-3</v>
      </c>
      <c r="U244" s="38"/>
      <c r="V244" s="38"/>
      <c r="W244" s="38"/>
      <c r="X244" s="38"/>
      <c r="Y244" s="38"/>
      <c r="Z244" s="38"/>
      <c r="AA244" s="38"/>
      <c r="AB244" s="38"/>
      <c r="AC244" s="38"/>
      <c r="AD244" s="38"/>
      <c r="AE244" s="38"/>
      <c r="AR244" s="193" t="s">
        <v>176</v>
      </c>
      <c r="AT244" s="193" t="s">
        <v>171</v>
      </c>
      <c r="AU244" s="193" t="s">
        <v>81</v>
      </c>
      <c r="AY244" s="21" t="s">
        <v>168</v>
      </c>
      <c r="BE244" s="194">
        <f>IF(N244="základní",J244,0)</f>
        <v>0</v>
      </c>
      <c r="BF244" s="194">
        <f>IF(N244="snížená",J244,0)</f>
        <v>0</v>
      </c>
      <c r="BG244" s="194">
        <f>IF(N244="zákl. přenesená",J244,0)</f>
        <v>0</v>
      </c>
      <c r="BH244" s="194">
        <f>IF(N244="sníž. přenesená",J244,0)</f>
        <v>0</v>
      </c>
      <c r="BI244" s="194">
        <f>IF(N244="nulová",J244,0)</f>
        <v>0</v>
      </c>
      <c r="BJ244" s="21" t="s">
        <v>79</v>
      </c>
      <c r="BK244" s="194">
        <f>ROUND(I244*H244,2)</f>
        <v>0</v>
      </c>
      <c r="BL244" s="21" t="s">
        <v>176</v>
      </c>
      <c r="BM244" s="193" t="s">
        <v>365</v>
      </c>
    </row>
    <row r="245" spans="1:65" s="2" customFormat="1" ht="19.5">
      <c r="A245" s="38"/>
      <c r="B245" s="39"/>
      <c r="C245" s="40"/>
      <c r="D245" s="195" t="s">
        <v>178</v>
      </c>
      <c r="E245" s="40"/>
      <c r="F245" s="196" t="s">
        <v>366</v>
      </c>
      <c r="G245" s="40"/>
      <c r="H245" s="40"/>
      <c r="I245" s="197"/>
      <c r="J245" s="40"/>
      <c r="K245" s="40"/>
      <c r="L245" s="43"/>
      <c r="M245" s="198"/>
      <c r="N245" s="199"/>
      <c r="O245" s="68"/>
      <c r="P245" s="68"/>
      <c r="Q245" s="68"/>
      <c r="R245" s="68"/>
      <c r="S245" s="68"/>
      <c r="T245" s="69"/>
      <c r="U245" s="38"/>
      <c r="V245" s="38"/>
      <c r="W245" s="38"/>
      <c r="X245" s="38"/>
      <c r="Y245" s="38"/>
      <c r="Z245" s="38"/>
      <c r="AA245" s="38"/>
      <c r="AB245" s="38"/>
      <c r="AC245" s="38"/>
      <c r="AD245" s="38"/>
      <c r="AE245" s="38"/>
      <c r="AT245" s="21" t="s">
        <v>178</v>
      </c>
      <c r="AU245" s="21" t="s">
        <v>81</v>
      </c>
    </row>
    <row r="246" spans="1:65" s="2" customFormat="1" ht="11.25">
      <c r="A246" s="38"/>
      <c r="B246" s="39"/>
      <c r="C246" s="40"/>
      <c r="D246" s="200" t="s">
        <v>180</v>
      </c>
      <c r="E246" s="40"/>
      <c r="F246" s="201" t="s">
        <v>367</v>
      </c>
      <c r="G246" s="40"/>
      <c r="H246" s="40"/>
      <c r="I246" s="197"/>
      <c r="J246" s="40"/>
      <c r="K246" s="40"/>
      <c r="L246" s="43"/>
      <c r="M246" s="198"/>
      <c r="N246" s="199"/>
      <c r="O246" s="68"/>
      <c r="P246" s="68"/>
      <c r="Q246" s="68"/>
      <c r="R246" s="68"/>
      <c r="S246" s="68"/>
      <c r="T246" s="69"/>
      <c r="U246" s="38"/>
      <c r="V246" s="38"/>
      <c r="W246" s="38"/>
      <c r="X246" s="38"/>
      <c r="Y246" s="38"/>
      <c r="Z246" s="38"/>
      <c r="AA246" s="38"/>
      <c r="AB246" s="38"/>
      <c r="AC246" s="38"/>
      <c r="AD246" s="38"/>
      <c r="AE246" s="38"/>
      <c r="AT246" s="21" t="s">
        <v>180</v>
      </c>
      <c r="AU246" s="21" t="s">
        <v>81</v>
      </c>
    </row>
    <row r="247" spans="1:65" s="13" customFormat="1" ht="11.25">
      <c r="B247" s="202"/>
      <c r="C247" s="203"/>
      <c r="D247" s="195" t="s">
        <v>182</v>
      </c>
      <c r="E247" s="204" t="s">
        <v>19</v>
      </c>
      <c r="F247" s="205" t="s">
        <v>368</v>
      </c>
      <c r="G247" s="203"/>
      <c r="H247" s="206">
        <v>81.918999999999997</v>
      </c>
      <c r="I247" s="207"/>
      <c r="J247" s="203"/>
      <c r="K247" s="203"/>
      <c r="L247" s="208"/>
      <c r="M247" s="209"/>
      <c r="N247" s="210"/>
      <c r="O247" s="210"/>
      <c r="P247" s="210"/>
      <c r="Q247" s="210"/>
      <c r="R247" s="210"/>
      <c r="S247" s="210"/>
      <c r="T247" s="211"/>
      <c r="AT247" s="212" t="s">
        <v>182</v>
      </c>
      <c r="AU247" s="212" t="s">
        <v>81</v>
      </c>
      <c r="AV247" s="13" t="s">
        <v>81</v>
      </c>
      <c r="AW247" s="13" t="s">
        <v>33</v>
      </c>
      <c r="AX247" s="13" t="s">
        <v>72</v>
      </c>
      <c r="AY247" s="212" t="s">
        <v>168</v>
      </c>
    </row>
    <row r="248" spans="1:65" s="14" customFormat="1" ht="11.25">
      <c r="B248" s="213"/>
      <c r="C248" s="214"/>
      <c r="D248" s="195" t="s">
        <v>182</v>
      </c>
      <c r="E248" s="215" t="s">
        <v>19</v>
      </c>
      <c r="F248" s="216" t="s">
        <v>185</v>
      </c>
      <c r="G248" s="214"/>
      <c r="H248" s="217">
        <v>81.918999999999997</v>
      </c>
      <c r="I248" s="218"/>
      <c r="J248" s="214"/>
      <c r="K248" s="214"/>
      <c r="L248" s="219"/>
      <c r="M248" s="220"/>
      <c r="N248" s="221"/>
      <c r="O248" s="221"/>
      <c r="P248" s="221"/>
      <c r="Q248" s="221"/>
      <c r="R248" s="221"/>
      <c r="S248" s="221"/>
      <c r="T248" s="222"/>
      <c r="AT248" s="223" t="s">
        <v>182</v>
      </c>
      <c r="AU248" s="223" t="s">
        <v>81</v>
      </c>
      <c r="AV248" s="14" t="s">
        <v>176</v>
      </c>
      <c r="AW248" s="14" t="s">
        <v>33</v>
      </c>
      <c r="AX248" s="14" t="s">
        <v>79</v>
      </c>
      <c r="AY248" s="223" t="s">
        <v>168</v>
      </c>
    </row>
    <row r="249" spans="1:65" s="2" customFormat="1" ht="16.5" customHeight="1">
      <c r="A249" s="38"/>
      <c r="B249" s="39"/>
      <c r="C249" s="182" t="s">
        <v>369</v>
      </c>
      <c r="D249" s="182" t="s">
        <v>171</v>
      </c>
      <c r="E249" s="183" t="s">
        <v>370</v>
      </c>
      <c r="F249" s="184" t="s">
        <v>371</v>
      </c>
      <c r="G249" s="185" t="s">
        <v>281</v>
      </c>
      <c r="H249" s="186">
        <v>34.243000000000002</v>
      </c>
      <c r="I249" s="187"/>
      <c r="J249" s="188">
        <f>ROUND(I249*H249,2)</f>
        <v>0</v>
      </c>
      <c r="K249" s="184" t="s">
        <v>175</v>
      </c>
      <c r="L249" s="43"/>
      <c r="M249" s="189" t="s">
        <v>19</v>
      </c>
      <c r="N249" s="190" t="s">
        <v>43</v>
      </c>
      <c r="O249" s="68"/>
      <c r="P249" s="191">
        <f>O249*H249</f>
        <v>0</v>
      </c>
      <c r="Q249" s="191">
        <v>1.98E-3</v>
      </c>
      <c r="R249" s="191">
        <f>Q249*H249</f>
        <v>6.780114000000001E-2</v>
      </c>
      <c r="S249" s="191">
        <v>6.0000000000000002E-5</v>
      </c>
      <c r="T249" s="192">
        <f>S249*H249</f>
        <v>2.0545800000000003E-3</v>
      </c>
      <c r="U249" s="38"/>
      <c r="V249" s="38"/>
      <c r="W249" s="38"/>
      <c r="X249" s="38"/>
      <c r="Y249" s="38"/>
      <c r="Z249" s="38"/>
      <c r="AA249" s="38"/>
      <c r="AB249" s="38"/>
      <c r="AC249" s="38"/>
      <c r="AD249" s="38"/>
      <c r="AE249" s="38"/>
      <c r="AR249" s="193" t="s">
        <v>176</v>
      </c>
      <c r="AT249" s="193" t="s">
        <v>171</v>
      </c>
      <c r="AU249" s="193" t="s">
        <v>81</v>
      </c>
      <c r="AY249" s="21" t="s">
        <v>168</v>
      </c>
      <c r="BE249" s="194">
        <f>IF(N249="základní",J249,0)</f>
        <v>0</v>
      </c>
      <c r="BF249" s="194">
        <f>IF(N249="snížená",J249,0)</f>
        <v>0</v>
      </c>
      <c r="BG249" s="194">
        <f>IF(N249="zákl. přenesená",J249,0)</f>
        <v>0</v>
      </c>
      <c r="BH249" s="194">
        <f>IF(N249="sníž. přenesená",J249,0)</f>
        <v>0</v>
      </c>
      <c r="BI249" s="194">
        <f>IF(N249="nulová",J249,0)</f>
        <v>0</v>
      </c>
      <c r="BJ249" s="21" t="s">
        <v>79</v>
      </c>
      <c r="BK249" s="194">
        <f>ROUND(I249*H249,2)</f>
        <v>0</v>
      </c>
      <c r="BL249" s="21" t="s">
        <v>176</v>
      </c>
      <c r="BM249" s="193" t="s">
        <v>372</v>
      </c>
    </row>
    <row r="250" spans="1:65" s="2" customFormat="1" ht="19.5">
      <c r="A250" s="38"/>
      <c r="B250" s="39"/>
      <c r="C250" s="40"/>
      <c r="D250" s="195" t="s">
        <v>178</v>
      </c>
      <c r="E250" s="40"/>
      <c r="F250" s="196" t="s">
        <v>373</v>
      </c>
      <c r="G250" s="40"/>
      <c r="H250" s="40"/>
      <c r="I250" s="197"/>
      <c r="J250" s="40"/>
      <c r="K250" s="40"/>
      <c r="L250" s="43"/>
      <c r="M250" s="198"/>
      <c r="N250" s="199"/>
      <c r="O250" s="68"/>
      <c r="P250" s="68"/>
      <c r="Q250" s="68"/>
      <c r="R250" s="68"/>
      <c r="S250" s="68"/>
      <c r="T250" s="69"/>
      <c r="U250" s="38"/>
      <c r="V250" s="38"/>
      <c r="W250" s="38"/>
      <c r="X250" s="38"/>
      <c r="Y250" s="38"/>
      <c r="Z250" s="38"/>
      <c r="AA250" s="38"/>
      <c r="AB250" s="38"/>
      <c r="AC250" s="38"/>
      <c r="AD250" s="38"/>
      <c r="AE250" s="38"/>
      <c r="AT250" s="21" t="s">
        <v>178</v>
      </c>
      <c r="AU250" s="21" t="s">
        <v>81</v>
      </c>
    </row>
    <row r="251" spans="1:65" s="2" customFormat="1" ht="11.25">
      <c r="A251" s="38"/>
      <c r="B251" s="39"/>
      <c r="C251" s="40"/>
      <c r="D251" s="200" t="s">
        <v>180</v>
      </c>
      <c r="E251" s="40"/>
      <c r="F251" s="201" t="s">
        <v>374</v>
      </c>
      <c r="G251" s="40"/>
      <c r="H251" s="40"/>
      <c r="I251" s="197"/>
      <c r="J251" s="40"/>
      <c r="K251" s="40"/>
      <c r="L251" s="43"/>
      <c r="M251" s="198"/>
      <c r="N251" s="199"/>
      <c r="O251" s="68"/>
      <c r="P251" s="68"/>
      <c r="Q251" s="68"/>
      <c r="R251" s="68"/>
      <c r="S251" s="68"/>
      <c r="T251" s="69"/>
      <c r="U251" s="38"/>
      <c r="V251" s="38"/>
      <c r="W251" s="38"/>
      <c r="X251" s="38"/>
      <c r="Y251" s="38"/>
      <c r="Z251" s="38"/>
      <c r="AA251" s="38"/>
      <c r="AB251" s="38"/>
      <c r="AC251" s="38"/>
      <c r="AD251" s="38"/>
      <c r="AE251" s="38"/>
      <c r="AT251" s="21" t="s">
        <v>180</v>
      </c>
      <c r="AU251" s="21" t="s">
        <v>81</v>
      </c>
    </row>
    <row r="252" spans="1:65" s="13" customFormat="1" ht="11.25">
      <c r="B252" s="202"/>
      <c r="C252" s="203"/>
      <c r="D252" s="195" t="s">
        <v>182</v>
      </c>
      <c r="E252" s="204" t="s">
        <v>19</v>
      </c>
      <c r="F252" s="205" t="s">
        <v>375</v>
      </c>
      <c r="G252" s="203"/>
      <c r="H252" s="206">
        <v>23.76</v>
      </c>
      <c r="I252" s="207"/>
      <c r="J252" s="203"/>
      <c r="K252" s="203"/>
      <c r="L252" s="208"/>
      <c r="M252" s="209"/>
      <c r="N252" s="210"/>
      <c r="O252" s="210"/>
      <c r="P252" s="210"/>
      <c r="Q252" s="210"/>
      <c r="R252" s="210"/>
      <c r="S252" s="210"/>
      <c r="T252" s="211"/>
      <c r="AT252" s="212" t="s">
        <v>182</v>
      </c>
      <c r="AU252" s="212" t="s">
        <v>81</v>
      </c>
      <c r="AV252" s="13" t="s">
        <v>81</v>
      </c>
      <c r="AW252" s="13" t="s">
        <v>33</v>
      </c>
      <c r="AX252" s="13" t="s">
        <v>72</v>
      </c>
      <c r="AY252" s="212" t="s">
        <v>168</v>
      </c>
    </row>
    <row r="253" spans="1:65" s="13" customFormat="1" ht="11.25">
      <c r="B253" s="202"/>
      <c r="C253" s="203"/>
      <c r="D253" s="195" t="s">
        <v>182</v>
      </c>
      <c r="E253" s="204" t="s">
        <v>19</v>
      </c>
      <c r="F253" s="205" t="s">
        <v>376</v>
      </c>
      <c r="G253" s="203"/>
      <c r="H253" s="206">
        <v>10.483000000000001</v>
      </c>
      <c r="I253" s="207"/>
      <c r="J253" s="203"/>
      <c r="K253" s="203"/>
      <c r="L253" s="208"/>
      <c r="M253" s="209"/>
      <c r="N253" s="210"/>
      <c r="O253" s="210"/>
      <c r="P253" s="210"/>
      <c r="Q253" s="210"/>
      <c r="R253" s="210"/>
      <c r="S253" s="210"/>
      <c r="T253" s="211"/>
      <c r="AT253" s="212" t="s">
        <v>182</v>
      </c>
      <c r="AU253" s="212" t="s">
        <v>81</v>
      </c>
      <c r="AV253" s="13" t="s">
        <v>81</v>
      </c>
      <c r="AW253" s="13" t="s">
        <v>33</v>
      </c>
      <c r="AX253" s="13" t="s">
        <v>72</v>
      </c>
      <c r="AY253" s="212" t="s">
        <v>168</v>
      </c>
    </row>
    <row r="254" spans="1:65" s="14" customFormat="1" ht="11.25">
      <c r="B254" s="213"/>
      <c r="C254" s="214"/>
      <c r="D254" s="195" t="s">
        <v>182</v>
      </c>
      <c r="E254" s="215" t="s">
        <v>19</v>
      </c>
      <c r="F254" s="216" t="s">
        <v>185</v>
      </c>
      <c r="G254" s="214"/>
      <c r="H254" s="217">
        <v>34.243000000000002</v>
      </c>
      <c r="I254" s="218"/>
      <c r="J254" s="214"/>
      <c r="K254" s="214"/>
      <c r="L254" s="219"/>
      <c r="M254" s="220"/>
      <c r="N254" s="221"/>
      <c r="O254" s="221"/>
      <c r="P254" s="221"/>
      <c r="Q254" s="221"/>
      <c r="R254" s="221"/>
      <c r="S254" s="221"/>
      <c r="T254" s="222"/>
      <c r="AT254" s="223" t="s">
        <v>182</v>
      </c>
      <c r="AU254" s="223" t="s">
        <v>81</v>
      </c>
      <c r="AV254" s="14" t="s">
        <v>176</v>
      </c>
      <c r="AW254" s="14" t="s">
        <v>33</v>
      </c>
      <c r="AX254" s="14" t="s">
        <v>79</v>
      </c>
      <c r="AY254" s="223" t="s">
        <v>168</v>
      </c>
    </row>
    <row r="255" spans="1:65" s="2" customFormat="1" ht="24.2" customHeight="1">
      <c r="A255" s="38"/>
      <c r="B255" s="39"/>
      <c r="C255" s="182" t="s">
        <v>377</v>
      </c>
      <c r="D255" s="182" t="s">
        <v>171</v>
      </c>
      <c r="E255" s="183" t="s">
        <v>378</v>
      </c>
      <c r="F255" s="184" t="s">
        <v>379</v>
      </c>
      <c r="G255" s="185" t="s">
        <v>281</v>
      </c>
      <c r="H255" s="186">
        <v>34.243000000000002</v>
      </c>
      <c r="I255" s="187"/>
      <c r="J255" s="188">
        <f>ROUND(I255*H255,2)</f>
        <v>0</v>
      </c>
      <c r="K255" s="184" t="s">
        <v>175</v>
      </c>
      <c r="L255" s="43"/>
      <c r="M255" s="189" t="s">
        <v>19</v>
      </c>
      <c r="N255" s="190" t="s">
        <v>43</v>
      </c>
      <c r="O255" s="68"/>
      <c r="P255" s="191">
        <f>O255*H255</f>
        <v>0</v>
      </c>
      <c r="Q255" s="191">
        <v>3.8999999999999999E-4</v>
      </c>
      <c r="R255" s="191">
        <f>Q255*H255</f>
        <v>1.335477E-2</v>
      </c>
      <c r="S255" s="191">
        <v>1.0000000000000001E-5</v>
      </c>
      <c r="T255" s="192">
        <f>S255*H255</f>
        <v>3.4243000000000007E-4</v>
      </c>
      <c r="U255" s="38"/>
      <c r="V255" s="38"/>
      <c r="W255" s="38"/>
      <c r="X255" s="38"/>
      <c r="Y255" s="38"/>
      <c r="Z255" s="38"/>
      <c r="AA255" s="38"/>
      <c r="AB255" s="38"/>
      <c r="AC255" s="38"/>
      <c r="AD255" s="38"/>
      <c r="AE255" s="38"/>
      <c r="AR255" s="193" t="s">
        <v>176</v>
      </c>
      <c r="AT255" s="193" t="s">
        <v>171</v>
      </c>
      <c r="AU255" s="193" t="s">
        <v>81</v>
      </c>
      <c r="AY255" s="21" t="s">
        <v>168</v>
      </c>
      <c r="BE255" s="194">
        <f>IF(N255="základní",J255,0)</f>
        <v>0</v>
      </c>
      <c r="BF255" s="194">
        <f>IF(N255="snížená",J255,0)</f>
        <v>0</v>
      </c>
      <c r="BG255" s="194">
        <f>IF(N255="zákl. přenesená",J255,0)</f>
        <v>0</v>
      </c>
      <c r="BH255" s="194">
        <f>IF(N255="sníž. přenesená",J255,0)</f>
        <v>0</v>
      </c>
      <c r="BI255" s="194">
        <f>IF(N255="nulová",J255,0)</f>
        <v>0</v>
      </c>
      <c r="BJ255" s="21" t="s">
        <v>79</v>
      </c>
      <c r="BK255" s="194">
        <f>ROUND(I255*H255,2)</f>
        <v>0</v>
      </c>
      <c r="BL255" s="21" t="s">
        <v>176</v>
      </c>
      <c r="BM255" s="193" t="s">
        <v>380</v>
      </c>
    </row>
    <row r="256" spans="1:65" s="2" customFormat="1" ht="19.5">
      <c r="A256" s="38"/>
      <c r="B256" s="39"/>
      <c r="C256" s="40"/>
      <c r="D256" s="195" t="s">
        <v>178</v>
      </c>
      <c r="E256" s="40"/>
      <c r="F256" s="196" t="s">
        <v>381</v>
      </c>
      <c r="G256" s="40"/>
      <c r="H256" s="40"/>
      <c r="I256" s="197"/>
      <c r="J256" s="40"/>
      <c r="K256" s="40"/>
      <c r="L256" s="43"/>
      <c r="M256" s="198"/>
      <c r="N256" s="199"/>
      <c r="O256" s="68"/>
      <c r="P256" s="68"/>
      <c r="Q256" s="68"/>
      <c r="R256" s="68"/>
      <c r="S256" s="68"/>
      <c r="T256" s="69"/>
      <c r="U256" s="38"/>
      <c r="V256" s="38"/>
      <c r="W256" s="38"/>
      <c r="X256" s="38"/>
      <c r="Y256" s="38"/>
      <c r="Z256" s="38"/>
      <c r="AA256" s="38"/>
      <c r="AB256" s="38"/>
      <c r="AC256" s="38"/>
      <c r="AD256" s="38"/>
      <c r="AE256" s="38"/>
      <c r="AT256" s="21" t="s">
        <v>178</v>
      </c>
      <c r="AU256" s="21" t="s">
        <v>81</v>
      </c>
    </row>
    <row r="257" spans="1:65" s="2" customFormat="1" ht="11.25">
      <c r="A257" s="38"/>
      <c r="B257" s="39"/>
      <c r="C257" s="40"/>
      <c r="D257" s="200" t="s">
        <v>180</v>
      </c>
      <c r="E257" s="40"/>
      <c r="F257" s="201" t="s">
        <v>382</v>
      </c>
      <c r="G257" s="40"/>
      <c r="H257" s="40"/>
      <c r="I257" s="197"/>
      <c r="J257" s="40"/>
      <c r="K257" s="40"/>
      <c r="L257" s="43"/>
      <c r="M257" s="198"/>
      <c r="N257" s="199"/>
      <c r="O257" s="68"/>
      <c r="P257" s="68"/>
      <c r="Q257" s="68"/>
      <c r="R257" s="68"/>
      <c r="S257" s="68"/>
      <c r="T257" s="69"/>
      <c r="U257" s="38"/>
      <c r="V257" s="38"/>
      <c r="W257" s="38"/>
      <c r="X257" s="38"/>
      <c r="Y257" s="38"/>
      <c r="Z257" s="38"/>
      <c r="AA257" s="38"/>
      <c r="AB257" s="38"/>
      <c r="AC257" s="38"/>
      <c r="AD257" s="38"/>
      <c r="AE257" s="38"/>
      <c r="AT257" s="21" t="s">
        <v>180</v>
      </c>
      <c r="AU257" s="21" t="s">
        <v>81</v>
      </c>
    </row>
    <row r="258" spans="1:65" s="13" customFormat="1" ht="11.25">
      <c r="B258" s="202"/>
      <c r="C258" s="203"/>
      <c r="D258" s="195" t="s">
        <v>182</v>
      </c>
      <c r="E258" s="204" t="s">
        <v>19</v>
      </c>
      <c r="F258" s="205" t="s">
        <v>375</v>
      </c>
      <c r="G258" s="203"/>
      <c r="H258" s="206">
        <v>23.76</v>
      </c>
      <c r="I258" s="207"/>
      <c r="J258" s="203"/>
      <c r="K258" s="203"/>
      <c r="L258" s="208"/>
      <c r="M258" s="209"/>
      <c r="N258" s="210"/>
      <c r="O258" s="210"/>
      <c r="P258" s="210"/>
      <c r="Q258" s="210"/>
      <c r="R258" s="210"/>
      <c r="S258" s="210"/>
      <c r="T258" s="211"/>
      <c r="AT258" s="212" t="s">
        <v>182</v>
      </c>
      <c r="AU258" s="212" t="s">
        <v>81</v>
      </c>
      <c r="AV258" s="13" t="s">
        <v>81</v>
      </c>
      <c r="AW258" s="13" t="s">
        <v>33</v>
      </c>
      <c r="AX258" s="13" t="s">
        <v>72</v>
      </c>
      <c r="AY258" s="212" t="s">
        <v>168</v>
      </c>
    </row>
    <row r="259" spans="1:65" s="13" customFormat="1" ht="11.25">
      <c r="B259" s="202"/>
      <c r="C259" s="203"/>
      <c r="D259" s="195" t="s">
        <v>182</v>
      </c>
      <c r="E259" s="204" t="s">
        <v>19</v>
      </c>
      <c r="F259" s="205" t="s">
        <v>376</v>
      </c>
      <c r="G259" s="203"/>
      <c r="H259" s="206">
        <v>10.483000000000001</v>
      </c>
      <c r="I259" s="207"/>
      <c r="J259" s="203"/>
      <c r="K259" s="203"/>
      <c r="L259" s="208"/>
      <c r="M259" s="209"/>
      <c r="N259" s="210"/>
      <c r="O259" s="210"/>
      <c r="P259" s="210"/>
      <c r="Q259" s="210"/>
      <c r="R259" s="210"/>
      <c r="S259" s="210"/>
      <c r="T259" s="211"/>
      <c r="AT259" s="212" t="s">
        <v>182</v>
      </c>
      <c r="AU259" s="212" t="s">
        <v>81</v>
      </c>
      <c r="AV259" s="13" t="s">
        <v>81</v>
      </c>
      <c r="AW259" s="13" t="s">
        <v>33</v>
      </c>
      <c r="AX259" s="13" t="s">
        <v>72</v>
      </c>
      <c r="AY259" s="212" t="s">
        <v>168</v>
      </c>
    </row>
    <row r="260" spans="1:65" s="14" customFormat="1" ht="11.25">
      <c r="B260" s="213"/>
      <c r="C260" s="214"/>
      <c r="D260" s="195" t="s">
        <v>182</v>
      </c>
      <c r="E260" s="215" t="s">
        <v>19</v>
      </c>
      <c r="F260" s="216" t="s">
        <v>185</v>
      </c>
      <c r="G260" s="214"/>
      <c r="H260" s="217">
        <v>34.243000000000002</v>
      </c>
      <c r="I260" s="218"/>
      <c r="J260" s="214"/>
      <c r="K260" s="214"/>
      <c r="L260" s="219"/>
      <c r="M260" s="220"/>
      <c r="N260" s="221"/>
      <c r="O260" s="221"/>
      <c r="P260" s="221"/>
      <c r="Q260" s="221"/>
      <c r="R260" s="221"/>
      <c r="S260" s="221"/>
      <c r="T260" s="222"/>
      <c r="AT260" s="223" t="s">
        <v>182</v>
      </c>
      <c r="AU260" s="223" t="s">
        <v>81</v>
      </c>
      <c r="AV260" s="14" t="s">
        <v>176</v>
      </c>
      <c r="AW260" s="14" t="s">
        <v>33</v>
      </c>
      <c r="AX260" s="14" t="s">
        <v>79</v>
      </c>
      <c r="AY260" s="223" t="s">
        <v>168</v>
      </c>
    </row>
    <row r="261" spans="1:65" s="2" customFormat="1" ht="24.2" customHeight="1">
      <c r="A261" s="38"/>
      <c r="B261" s="39"/>
      <c r="C261" s="182" t="s">
        <v>383</v>
      </c>
      <c r="D261" s="182" t="s">
        <v>171</v>
      </c>
      <c r="E261" s="183" t="s">
        <v>384</v>
      </c>
      <c r="F261" s="184" t="s">
        <v>385</v>
      </c>
      <c r="G261" s="185" t="s">
        <v>281</v>
      </c>
      <c r="H261" s="186">
        <v>16.045999999999999</v>
      </c>
      <c r="I261" s="187"/>
      <c r="J261" s="188">
        <f>ROUND(I261*H261,2)</f>
        <v>0</v>
      </c>
      <c r="K261" s="184" t="s">
        <v>175</v>
      </c>
      <c r="L261" s="43"/>
      <c r="M261" s="189" t="s">
        <v>19</v>
      </c>
      <c r="N261" s="190" t="s">
        <v>43</v>
      </c>
      <c r="O261" s="68"/>
      <c r="P261" s="191">
        <f>O261*H261</f>
        <v>0</v>
      </c>
      <c r="Q261" s="191">
        <v>2.3099999999999999E-2</v>
      </c>
      <c r="R261" s="191">
        <f>Q261*H261</f>
        <v>0.37066259999999995</v>
      </c>
      <c r="S261" s="191">
        <v>0</v>
      </c>
      <c r="T261" s="192">
        <f>S261*H261</f>
        <v>0</v>
      </c>
      <c r="U261" s="38"/>
      <c r="V261" s="38"/>
      <c r="W261" s="38"/>
      <c r="X261" s="38"/>
      <c r="Y261" s="38"/>
      <c r="Z261" s="38"/>
      <c r="AA261" s="38"/>
      <c r="AB261" s="38"/>
      <c r="AC261" s="38"/>
      <c r="AD261" s="38"/>
      <c r="AE261" s="38"/>
      <c r="AR261" s="193" t="s">
        <v>176</v>
      </c>
      <c r="AT261" s="193" t="s">
        <v>171</v>
      </c>
      <c r="AU261" s="193" t="s">
        <v>81</v>
      </c>
      <c r="AY261" s="21" t="s">
        <v>168</v>
      </c>
      <c r="BE261" s="194">
        <f>IF(N261="základní",J261,0)</f>
        <v>0</v>
      </c>
      <c r="BF261" s="194">
        <f>IF(N261="snížená",J261,0)</f>
        <v>0</v>
      </c>
      <c r="BG261" s="194">
        <f>IF(N261="zákl. přenesená",J261,0)</f>
        <v>0</v>
      </c>
      <c r="BH261" s="194">
        <f>IF(N261="sníž. přenesená",J261,0)</f>
        <v>0</v>
      </c>
      <c r="BI261" s="194">
        <f>IF(N261="nulová",J261,0)</f>
        <v>0</v>
      </c>
      <c r="BJ261" s="21" t="s">
        <v>79</v>
      </c>
      <c r="BK261" s="194">
        <f>ROUND(I261*H261,2)</f>
        <v>0</v>
      </c>
      <c r="BL261" s="21" t="s">
        <v>176</v>
      </c>
      <c r="BM261" s="193" t="s">
        <v>386</v>
      </c>
    </row>
    <row r="262" spans="1:65" s="2" customFormat="1" ht="19.5">
      <c r="A262" s="38"/>
      <c r="B262" s="39"/>
      <c r="C262" s="40"/>
      <c r="D262" s="195" t="s">
        <v>178</v>
      </c>
      <c r="E262" s="40"/>
      <c r="F262" s="196" t="s">
        <v>387</v>
      </c>
      <c r="G262" s="40"/>
      <c r="H262" s="40"/>
      <c r="I262" s="197"/>
      <c r="J262" s="40"/>
      <c r="K262" s="40"/>
      <c r="L262" s="43"/>
      <c r="M262" s="198"/>
      <c r="N262" s="199"/>
      <c r="O262" s="68"/>
      <c r="P262" s="68"/>
      <c r="Q262" s="68"/>
      <c r="R262" s="68"/>
      <c r="S262" s="68"/>
      <c r="T262" s="69"/>
      <c r="U262" s="38"/>
      <c r="V262" s="38"/>
      <c r="W262" s="38"/>
      <c r="X262" s="38"/>
      <c r="Y262" s="38"/>
      <c r="Z262" s="38"/>
      <c r="AA262" s="38"/>
      <c r="AB262" s="38"/>
      <c r="AC262" s="38"/>
      <c r="AD262" s="38"/>
      <c r="AE262" s="38"/>
      <c r="AT262" s="21" t="s">
        <v>178</v>
      </c>
      <c r="AU262" s="21" t="s">
        <v>81</v>
      </c>
    </row>
    <row r="263" spans="1:65" s="2" customFormat="1" ht="11.25">
      <c r="A263" s="38"/>
      <c r="B263" s="39"/>
      <c r="C263" s="40"/>
      <c r="D263" s="200" t="s">
        <v>180</v>
      </c>
      <c r="E263" s="40"/>
      <c r="F263" s="201" t="s">
        <v>388</v>
      </c>
      <c r="G263" s="40"/>
      <c r="H263" s="40"/>
      <c r="I263" s="197"/>
      <c r="J263" s="40"/>
      <c r="K263" s="40"/>
      <c r="L263" s="43"/>
      <c r="M263" s="198"/>
      <c r="N263" s="199"/>
      <c r="O263" s="68"/>
      <c r="P263" s="68"/>
      <c r="Q263" s="68"/>
      <c r="R263" s="68"/>
      <c r="S263" s="68"/>
      <c r="T263" s="69"/>
      <c r="U263" s="38"/>
      <c r="V263" s="38"/>
      <c r="W263" s="38"/>
      <c r="X263" s="38"/>
      <c r="Y263" s="38"/>
      <c r="Z263" s="38"/>
      <c r="AA263" s="38"/>
      <c r="AB263" s="38"/>
      <c r="AC263" s="38"/>
      <c r="AD263" s="38"/>
      <c r="AE263" s="38"/>
      <c r="AT263" s="21" t="s">
        <v>180</v>
      </c>
      <c r="AU263" s="21" t="s">
        <v>81</v>
      </c>
    </row>
    <row r="264" spans="1:65" s="13" customFormat="1" ht="11.25">
      <c r="B264" s="202"/>
      <c r="C264" s="203"/>
      <c r="D264" s="195" t="s">
        <v>182</v>
      </c>
      <c r="E264" s="204" t="s">
        <v>19</v>
      </c>
      <c r="F264" s="205" t="s">
        <v>389</v>
      </c>
      <c r="G264" s="203"/>
      <c r="H264" s="206">
        <v>16.045999999999999</v>
      </c>
      <c r="I264" s="207"/>
      <c r="J264" s="203"/>
      <c r="K264" s="203"/>
      <c r="L264" s="208"/>
      <c r="M264" s="209"/>
      <c r="N264" s="210"/>
      <c r="O264" s="210"/>
      <c r="P264" s="210"/>
      <c r="Q264" s="210"/>
      <c r="R264" s="210"/>
      <c r="S264" s="210"/>
      <c r="T264" s="211"/>
      <c r="AT264" s="212" t="s">
        <v>182</v>
      </c>
      <c r="AU264" s="212" t="s">
        <v>81</v>
      </c>
      <c r="AV264" s="13" t="s">
        <v>81</v>
      </c>
      <c r="AW264" s="13" t="s">
        <v>33</v>
      </c>
      <c r="AX264" s="13" t="s">
        <v>72</v>
      </c>
      <c r="AY264" s="212" t="s">
        <v>168</v>
      </c>
    </row>
    <row r="265" spans="1:65" s="14" customFormat="1" ht="11.25">
      <c r="B265" s="213"/>
      <c r="C265" s="214"/>
      <c r="D265" s="195" t="s">
        <v>182</v>
      </c>
      <c r="E265" s="215" t="s">
        <v>19</v>
      </c>
      <c r="F265" s="216" t="s">
        <v>185</v>
      </c>
      <c r="G265" s="214"/>
      <c r="H265" s="217">
        <v>16.045999999999999</v>
      </c>
      <c r="I265" s="218"/>
      <c r="J265" s="214"/>
      <c r="K265" s="214"/>
      <c r="L265" s="219"/>
      <c r="M265" s="220"/>
      <c r="N265" s="221"/>
      <c r="O265" s="221"/>
      <c r="P265" s="221"/>
      <c r="Q265" s="221"/>
      <c r="R265" s="221"/>
      <c r="S265" s="221"/>
      <c r="T265" s="222"/>
      <c r="AT265" s="223" t="s">
        <v>182</v>
      </c>
      <c r="AU265" s="223" t="s">
        <v>81</v>
      </c>
      <c r="AV265" s="14" t="s">
        <v>176</v>
      </c>
      <c r="AW265" s="14" t="s">
        <v>33</v>
      </c>
      <c r="AX265" s="14" t="s">
        <v>79</v>
      </c>
      <c r="AY265" s="223" t="s">
        <v>168</v>
      </c>
    </row>
    <row r="266" spans="1:65" s="2" customFormat="1" ht="16.5" customHeight="1">
      <c r="A266" s="38"/>
      <c r="B266" s="39"/>
      <c r="C266" s="182" t="s">
        <v>390</v>
      </c>
      <c r="D266" s="182" t="s">
        <v>171</v>
      </c>
      <c r="E266" s="183" t="s">
        <v>391</v>
      </c>
      <c r="F266" s="184" t="s">
        <v>392</v>
      </c>
      <c r="G266" s="185" t="s">
        <v>281</v>
      </c>
      <c r="H266" s="186">
        <v>220.35</v>
      </c>
      <c r="I266" s="187"/>
      <c r="J266" s="188">
        <f>ROUND(I266*H266,2)</f>
        <v>0</v>
      </c>
      <c r="K266" s="184" t="s">
        <v>175</v>
      </c>
      <c r="L266" s="43"/>
      <c r="M266" s="189" t="s">
        <v>19</v>
      </c>
      <c r="N266" s="190" t="s">
        <v>43</v>
      </c>
      <c r="O266" s="68"/>
      <c r="P266" s="191">
        <f>O266*H266</f>
        <v>0</v>
      </c>
      <c r="Q266" s="191">
        <v>0</v>
      </c>
      <c r="R266" s="191">
        <f>Q266*H266</f>
        <v>0</v>
      </c>
      <c r="S266" s="191">
        <v>0</v>
      </c>
      <c r="T266" s="192">
        <f>S266*H266</f>
        <v>0</v>
      </c>
      <c r="U266" s="38"/>
      <c r="V266" s="38"/>
      <c r="W266" s="38"/>
      <c r="X266" s="38"/>
      <c r="Y266" s="38"/>
      <c r="Z266" s="38"/>
      <c r="AA266" s="38"/>
      <c r="AB266" s="38"/>
      <c r="AC266" s="38"/>
      <c r="AD266" s="38"/>
      <c r="AE266" s="38"/>
      <c r="AR266" s="193" t="s">
        <v>176</v>
      </c>
      <c r="AT266" s="193" t="s">
        <v>171</v>
      </c>
      <c r="AU266" s="193" t="s">
        <v>81</v>
      </c>
      <c r="AY266" s="21" t="s">
        <v>168</v>
      </c>
      <c r="BE266" s="194">
        <f>IF(N266="základní",J266,0)</f>
        <v>0</v>
      </c>
      <c r="BF266" s="194">
        <f>IF(N266="snížená",J266,0)</f>
        <v>0</v>
      </c>
      <c r="BG266" s="194">
        <f>IF(N266="zákl. přenesená",J266,0)</f>
        <v>0</v>
      </c>
      <c r="BH266" s="194">
        <f>IF(N266="sníž. přenesená",J266,0)</f>
        <v>0</v>
      </c>
      <c r="BI266" s="194">
        <f>IF(N266="nulová",J266,0)</f>
        <v>0</v>
      </c>
      <c r="BJ266" s="21" t="s">
        <v>79</v>
      </c>
      <c r="BK266" s="194">
        <f>ROUND(I266*H266,2)</f>
        <v>0</v>
      </c>
      <c r="BL266" s="21" t="s">
        <v>176</v>
      </c>
      <c r="BM266" s="193" t="s">
        <v>393</v>
      </c>
    </row>
    <row r="267" spans="1:65" s="2" customFormat="1" ht="11.25">
      <c r="A267" s="38"/>
      <c r="B267" s="39"/>
      <c r="C267" s="40"/>
      <c r="D267" s="195" t="s">
        <v>178</v>
      </c>
      <c r="E267" s="40"/>
      <c r="F267" s="196" t="s">
        <v>394</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1" t="s">
        <v>178</v>
      </c>
      <c r="AU267" s="21" t="s">
        <v>81</v>
      </c>
    </row>
    <row r="268" spans="1:65" s="2" customFormat="1" ht="11.25">
      <c r="A268" s="38"/>
      <c r="B268" s="39"/>
      <c r="C268" s="40"/>
      <c r="D268" s="200" t="s">
        <v>180</v>
      </c>
      <c r="E268" s="40"/>
      <c r="F268" s="201" t="s">
        <v>395</v>
      </c>
      <c r="G268" s="40"/>
      <c r="H268" s="40"/>
      <c r="I268" s="197"/>
      <c r="J268" s="40"/>
      <c r="K268" s="40"/>
      <c r="L268" s="43"/>
      <c r="M268" s="198"/>
      <c r="N268" s="199"/>
      <c r="O268" s="68"/>
      <c r="P268" s="68"/>
      <c r="Q268" s="68"/>
      <c r="R268" s="68"/>
      <c r="S268" s="68"/>
      <c r="T268" s="69"/>
      <c r="U268" s="38"/>
      <c r="V268" s="38"/>
      <c r="W268" s="38"/>
      <c r="X268" s="38"/>
      <c r="Y268" s="38"/>
      <c r="Z268" s="38"/>
      <c r="AA268" s="38"/>
      <c r="AB268" s="38"/>
      <c r="AC268" s="38"/>
      <c r="AD268" s="38"/>
      <c r="AE268" s="38"/>
      <c r="AT268" s="21" t="s">
        <v>180</v>
      </c>
      <c r="AU268" s="21" t="s">
        <v>81</v>
      </c>
    </row>
    <row r="269" spans="1:65" s="2" customFormat="1" ht="24.2" customHeight="1">
      <c r="A269" s="38"/>
      <c r="B269" s="39"/>
      <c r="C269" s="182" t="s">
        <v>396</v>
      </c>
      <c r="D269" s="182" t="s">
        <v>171</v>
      </c>
      <c r="E269" s="183" t="s">
        <v>397</v>
      </c>
      <c r="F269" s="184" t="s">
        <v>398</v>
      </c>
      <c r="G269" s="185" t="s">
        <v>281</v>
      </c>
      <c r="H269" s="186">
        <v>220.35</v>
      </c>
      <c r="I269" s="187"/>
      <c r="J269" s="188">
        <f>ROUND(I269*H269,2)</f>
        <v>0</v>
      </c>
      <c r="K269" s="184" t="s">
        <v>175</v>
      </c>
      <c r="L269" s="43"/>
      <c r="M269" s="189" t="s">
        <v>19</v>
      </c>
      <c r="N269" s="190" t="s">
        <v>43</v>
      </c>
      <c r="O269" s="68"/>
      <c r="P269" s="191">
        <f>O269*H269</f>
        <v>0</v>
      </c>
      <c r="Q269" s="191">
        <v>1.9390000000000001E-2</v>
      </c>
      <c r="R269" s="191">
        <f>Q269*H269</f>
        <v>4.2725865000000001</v>
      </c>
      <c r="S269" s="191">
        <v>0</v>
      </c>
      <c r="T269" s="192">
        <f>S269*H269</f>
        <v>0</v>
      </c>
      <c r="U269" s="38"/>
      <c r="V269" s="38"/>
      <c r="W269" s="38"/>
      <c r="X269" s="38"/>
      <c r="Y269" s="38"/>
      <c r="Z269" s="38"/>
      <c r="AA269" s="38"/>
      <c r="AB269" s="38"/>
      <c r="AC269" s="38"/>
      <c r="AD269" s="38"/>
      <c r="AE269" s="38"/>
      <c r="AR269" s="193" t="s">
        <v>176</v>
      </c>
      <c r="AT269" s="193" t="s">
        <v>171</v>
      </c>
      <c r="AU269" s="193" t="s">
        <v>81</v>
      </c>
      <c r="AY269" s="21" t="s">
        <v>168</v>
      </c>
      <c r="BE269" s="194">
        <f>IF(N269="základní",J269,0)</f>
        <v>0</v>
      </c>
      <c r="BF269" s="194">
        <f>IF(N269="snížená",J269,0)</f>
        <v>0</v>
      </c>
      <c r="BG269" s="194">
        <f>IF(N269="zákl. přenesená",J269,0)</f>
        <v>0</v>
      </c>
      <c r="BH269" s="194">
        <f>IF(N269="sníž. přenesená",J269,0)</f>
        <v>0</v>
      </c>
      <c r="BI269" s="194">
        <f>IF(N269="nulová",J269,0)</f>
        <v>0</v>
      </c>
      <c r="BJ269" s="21" t="s">
        <v>79</v>
      </c>
      <c r="BK269" s="194">
        <f>ROUND(I269*H269,2)</f>
        <v>0</v>
      </c>
      <c r="BL269" s="21" t="s">
        <v>176</v>
      </c>
      <c r="BM269" s="193" t="s">
        <v>399</v>
      </c>
    </row>
    <row r="270" spans="1:65" s="2" customFormat="1" ht="19.5">
      <c r="A270" s="38"/>
      <c r="B270" s="39"/>
      <c r="C270" s="40"/>
      <c r="D270" s="195" t="s">
        <v>178</v>
      </c>
      <c r="E270" s="40"/>
      <c r="F270" s="196" t="s">
        <v>400</v>
      </c>
      <c r="G270" s="40"/>
      <c r="H270" s="40"/>
      <c r="I270" s="197"/>
      <c r="J270" s="40"/>
      <c r="K270" s="40"/>
      <c r="L270" s="43"/>
      <c r="M270" s="198"/>
      <c r="N270" s="199"/>
      <c r="O270" s="68"/>
      <c r="P270" s="68"/>
      <c r="Q270" s="68"/>
      <c r="R270" s="68"/>
      <c r="S270" s="68"/>
      <c r="T270" s="69"/>
      <c r="U270" s="38"/>
      <c r="V270" s="38"/>
      <c r="W270" s="38"/>
      <c r="X270" s="38"/>
      <c r="Y270" s="38"/>
      <c r="Z270" s="38"/>
      <c r="AA270" s="38"/>
      <c r="AB270" s="38"/>
      <c r="AC270" s="38"/>
      <c r="AD270" s="38"/>
      <c r="AE270" s="38"/>
      <c r="AT270" s="21" t="s">
        <v>178</v>
      </c>
      <c r="AU270" s="21" t="s">
        <v>81</v>
      </c>
    </row>
    <row r="271" spans="1:65" s="2" customFormat="1" ht="11.25">
      <c r="A271" s="38"/>
      <c r="B271" s="39"/>
      <c r="C271" s="40"/>
      <c r="D271" s="200" t="s">
        <v>180</v>
      </c>
      <c r="E271" s="40"/>
      <c r="F271" s="201" t="s">
        <v>401</v>
      </c>
      <c r="G271" s="40"/>
      <c r="H271" s="40"/>
      <c r="I271" s="197"/>
      <c r="J271" s="40"/>
      <c r="K271" s="40"/>
      <c r="L271" s="43"/>
      <c r="M271" s="198"/>
      <c r="N271" s="199"/>
      <c r="O271" s="68"/>
      <c r="P271" s="68"/>
      <c r="Q271" s="68"/>
      <c r="R271" s="68"/>
      <c r="S271" s="68"/>
      <c r="T271" s="69"/>
      <c r="U271" s="38"/>
      <c r="V271" s="38"/>
      <c r="W271" s="38"/>
      <c r="X271" s="38"/>
      <c r="Y271" s="38"/>
      <c r="Z271" s="38"/>
      <c r="AA271" s="38"/>
      <c r="AB271" s="38"/>
      <c r="AC271" s="38"/>
      <c r="AD271" s="38"/>
      <c r="AE271" s="38"/>
      <c r="AT271" s="21" t="s">
        <v>180</v>
      </c>
      <c r="AU271" s="21" t="s">
        <v>81</v>
      </c>
    </row>
    <row r="272" spans="1:65" s="13" customFormat="1" ht="11.25">
      <c r="B272" s="202"/>
      <c r="C272" s="203"/>
      <c r="D272" s="195" t="s">
        <v>182</v>
      </c>
      <c r="E272" s="204" t="s">
        <v>19</v>
      </c>
      <c r="F272" s="205" t="s">
        <v>402</v>
      </c>
      <c r="G272" s="203"/>
      <c r="H272" s="206">
        <v>278.88</v>
      </c>
      <c r="I272" s="207"/>
      <c r="J272" s="203"/>
      <c r="K272" s="203"/>
      <c r="L272" s="208"/>
      <c r="M272" s="209"/>
      <c r="N272" s="210"/>
      <c r="O272" s="210"/>
      <c r="P272" s="210"/>
      <c r="Q272" s="210"/>
      <c r="R272" s="210"/>
      <c r="S272" s="210"/>
      <c r="T272" s="211"/>
      <c r="AT272" s="212" t="s">
        <v>182</v>
      </c>
      <c r="AU272" s="212" t="s">
        <v>81</v>
      </c>
      <c r="AV272" s="13" t="s">
        <v>81</v>
      </c>
      <c r="AW272" s="13" t="s">
        <v>33</v>
      </c>
      <c r="AX272" s="13" t="s">
        <v>72</v>
      </c>
      <c r="AY272" s="212" t="s">
        <v>168</v>
      </c>
    </row>
    <row r="273" spans="1:65" s="13" customFormat="1" ht="11.25">
      <c r="B273" s="202"/>
      <c r="C273" s="203"/>
      <c r="D273" s="195" t="s">
        <v>182</v>
      </c>
      <c r="E273" s="204" t="s">
        <v>19</v>
      </c>
      <c r="F273" s="205" t="s">
        <v>403</v>
      </c>
      <c r="G273" s="203"/>
      <c r="H273" s="206">
        <v>18.09</v>
      </c>
      <c r="I273" s="207"/>
      <c r="J273" s="203"/>
      <c r="K273" s="203"/>
      <c r="L273" s="208"/>
      <c r="M273" s="209"/>
      <c r="N273" s="210"/>
      <c r="O273" s="210"/>
      <c r="P273" s="210"/>
      <c r="Q273" s="210"/>
      <c r="R273" s="210"/>
      <c r="S273" s="210"/>
      <c r="T273" s="211"/>
      <c r="AT273" s="212" t="s">
        <v>182</v>
      </c>
      <c r="AU273" s="212" t="s">
        <v>81</v>
      </c>
      <c r="AV273" s="13" t="s">
        <v>81</v>
      </c>
      <c r="AW273" s="13" t="s">
        <v>33</v>
      </c>
      <c r="AX273" s="13" t="s">
        <v>72</v>
      </c>
      <c r="AY273" s="212" t="s">
        <v>168</v>
      </c>
    </row>
    <row r="274" spans="1:65" s="13" customFormat="1" ht="11.25">
      <c r="B274" s="202"/>
      <c r="C274" s="203"/>
      <c r="D274" s="195" t="s">
        <v>182</v>
      </c>
      <c r="E274" s="204" t="s">
        <v>19</v>
      </c>
      <c r="F274" s="205" t="s">
        <v>404</v>
      </c>
      <c r="G274" s="203"/>
      <c r="H274" s="206">
        <v>-41.792999999999999</v>
      </c>
      <c r="I274" s="207"/>
      <c r="J274" s="203"/>
      <c r="K274" s="203"/>
      <c r="L274" s="208"/>
      <c r="M274" s="209"/>
      <c r="N274" s="210"/>
      <c r="O274" s="210"/>
      <c r="P274" s="210"/>
      <c r="Q274" s="210"/>
      <c r="R274" s="210"/>
      <c r="S274" s="210"/>
      <c r="T274" s="211"/>
      <c r="AT274" s="212" t="s">
        <v>182</v>
      </c>
      <c r="AU274" s="212" t="s">
        <v>81</v>
      </c>
      <c r="AV274" s="13" t="s">
        <v>81</v>
      </c>
      <c r="AW274" s="13" t="s">
        <v>33</v>
      </c>
      <c r="AX274" s="13" t="s">
        <v>72</v>
      </c>
      <c r="AY274" s="212" t="s">
        <v>168</v>
      </c>
    </row>
    <row r="275" spans="1:65" s="13" customFormat="1" ht="11.25">
      <c r="B275" s="202"/>
      <c r="C275" s="203"/>
      <c r="D275" s="195" t="s">
        <v>182</v>
      </c>
      <c r="E275" s="204" t="s">
        <v>19</v>
      </c>
      <c r="F275" s="205" t="s">
        <v>328</v>
      </c>
      <c r="G275" s="203"/>
      <c r="H275" s="206">
        <v>-23.76</v>
      </c>
      <c r="I275" s="207"/>
      <c r="J275" s="203"/>
      <c r="K275" s="203"/>
      <c r="L275" s="208"/>
      <c r="M275" s="209"/>
      <c r="N275" s="210"/>
      <c r="O275" s="210"/>
      <c r="P275" s="210"/>
      <c r="Q275" s="210"/>
      <c r="R275" s="210"/>
      <c r="S275" s="210"/>
      <c r="T275" s="211"/>
      <c r="AT275" s="212" t="s">
        <v>182</v>
      </c>
      <c r="AU275" s="212" t="s">
        <v>81</v>
      </c>
      <c r="AV275" s="13" t="s">
        <v>81</v>
      </c>
      <c r="AW275" s="13" t="s">
        <v>33</v>
      </c>
      <c r="AX275" s="13" t="s">
        <v>72</v>
      </c>
      <c r="AY275" s="212" t="s">
        <v>168</v>
      </c>
    </row>
    <row r="276" spans="1:65" s="13" customFormat="1" ht="11.25">
      <c r="B276" s="202"/>
      <c r="C276" s="203"/>
      <c r="D276" s="195" t="s">
        <v>182</v>
      </c>
      <c r="E276" s="204" t="s">
        <v>19</v>
      </c>
      <c r="F276" s="205" t="s">
        <v>329</v>
      </c>
      <c r="G276" s="203"/>
      <c r="H276" s="206">
        <v>-2.6040000000000001</v>
      </c>
      <c r="I276" s="207"/>
      <c r="J276" s="203"/>
      <c r="K276" s="203"/>
      <c r="L276" s="208"/>
      <c r="M276" s="209"/>
      <c r="N276" s="210"/>
      <c r="O276" s="210"/>
      <c r="P276" s="210"/>
      <c r="Q276" s="210"/>
      <c r="R276" s="210"/>
      <c r="S276" s="210"/>
      <c r="T276" s="211"/>
      <c r="AT276" s="212" t="s">
        <v>182</v>
      </c>
      <c r="AU276" s="212" t="s">
        <v>81</v>
      </c>
      <c r="AV276" s="13" t="s">
        <v>81</v>
      </c>
      <c r="AW276" s="13" t="s">
        <v>33</v>
      </c>
      <c r="AX276" s="13" t="s">
        <v>72</v>
      </c>
      <c r="AY276" s="212" t="s">
        <v>168</v>
      </c>
    </row>
    <row r="277" spans="1:65" s="13" customFormat="1" ht="11.25">
      <c r="B277" s="202"/>
      <c r="C277" s="203"/>
      <c r="D277" s="195" t="s">
        <v>182</v>
      </c>
      <c r="E277" s="204" t="s">
        <v>19</v>
      </c>
      <c r="F277" s="205" t="s">
        <v>330</v>
      </c>
      <c r="G277" s="203"/>
      <c r="H277" s="206">
        <v>-8.4629999999999992</v>
      </c>
      <c r="I277" s="207"/>
      <c r="J277" s="203"/>
      <c r="K277" s="203"/>
      <c r="L277" s="208"/>
      <c r="M277" s="209"/>
      <c r="N277" s="210"/>
      <c r="O277" s="210"/>
      <c r="P277" s="210"/>
      <c r="Q277" s="210"/>
      <c r="R277" s="210"/>
      <c r="S277" s="210"/>
      <c r="T277" s="211"/>
      <c r="AT277" s="212" t="s">
        <v>182</v>
      </c>
      <c r="AU277" s="212" t="s">
        <v>81</v>
      </c>
      <c r="AV277" s="13" t="s">
        <v>81</v>
      </c>
      <c r="AW277" s="13" t="s">
        <v>33</v>
      </c>
      <c r="AX277" s="13" t="s">
        <v>72</v>
      </c>
      <c r="AY277" s="212" t="s">
        <v>168</v>
      </c>
    </row>
    <row r="278" spans="1:65" s="14" customFormat="1" ht="11.25">
      <c r="B278" s="213"/>
      <c r="C278" s="214"/>
      <c r="D278" s="195" t="s">
        <v>182</v>
      </c>
      <c r="E278" s="215" t="s">
        <v>19</v>
      </c>
      <c r="F278" s="216" t="s">
        <v>185</v>
      </c>
      <c r="G278" s="214"/>
      <c r="H278" s="217">
        <v>220.35</v>
      </c>
      <c r="I278" s="218"/>
      <c r="J278" s="214"/>
      <c r="K278" s="214"/>
      <c r="L278" s="219"/>
      <c r="M278" s="220"/>
      <c r="N278" s="221"/>
      <c r="O278" s="221"/>
      <c r="P278" s="221"/>
      <c r="Q278" s="221"/>
      <c r="R278" s="221"/>
      <c r="S278" s="221"/>
      <c r="T278" s="222"/>
      <c r="AT278" s="223" t="s">
        <v>182</v>
      </c>
      <c r="AU278" s="223" t="s">
        <v>81</v>
      </c>
      <c r="AV278" s="14" t="s">
        <v>176</v>
      </c>
      <c r="AW278" s="14" t="s">
        <v>33</v>
      </c>
      <c r="AX278" s="14" t="s">
        <v>79</v>
      </c>
      <c r="AY278" s="223" t="s">
        <v>168</v>
      </c>
    </row>
    <row r="279" spans="1:65" s="2" customFormat="1" ht="16.5" customHeight="1">
      <c r="A279" s="38"/>
      <c r="B279" s="39"/>
      <c r="C279" s="182" t="s">
        <v>405</v>
      </c>
      <c r="D279" s="182" t="s">
        <v>171</v>
      </c>
      <c r="E279" s="183" t="s">
        <v>406</v>
      </c>
      <c r="F279" s="184" t="s">
        <v>407</v>
      </c>
      <c r="G279" s="185" t="s">
        <v>281</v>
      </c>
      <c r="H279" s="186">
        <v>220.35</v>
      </c>
      <c r="I279" s="187"/>
      <c r="J279" s="188">
        <f>ROUND(I279*H279,2)</f>
        <v>0</v>
      </c>
      <c r="K279" s="184" t="s">
        <v>175</v>
      </c>
      <c r="L279" s="43"/>
      <c r="M279" s="189" t="s">
        <v>19</v>
      </c>
      <c r="N279" s="190" t="s">
        <v>43</v>
      </c>
      <c r="O279" s="68"/>
      <c r="P279" s="191">
        <f>O279*H279</f>
        <v>0</v>
      </c>
      <c r="Q279" s="191">
        <v>2.5999999999999998E-4</v>
      </c>
      <c r="R279" s="191">
        <f>Q279*H279</f>
        <v>5.7290999999999995E-2</v>
      </c>
      <c r="S279" s="191">
        <v>0</v>
      </c>
      <c r="T279" s="192">
        <f>S279*H279</f>
        <v>0</v>
      </c>
      <c r="U279" s="38"/>
      <c r="V279" s="38"/>
      <c r="W279" s="38"/>
      <c r="X279" s="38"/>
      <c r="Y279" s="38"/>
      <c r="Z279" s="38"/>
      <c r="AA279" s="38"/>
      <c r="AB279" s="38"/>
      <c r="AC279" s="38"/>
      <c r="AD279" s="38"/>
      <c r="AE279" s="38"/>
      <c r="AR279" s="193" t="s">
        <v>176</v>
      </c>
      <c r="AT279" s="193" t="s">
        <v>171</v>
      </c>
      <c r="AU279" s="193" t="s">
        <v>81</v>
      </c>
      <c r="AY279" s="21" t="s">
        <v>168</v>
      </c>
      <c r="BE279" s="194">
        <f>IF(N279="základní",J279,0)</f>
        <v>0</v>
      </c>
      <c r="BF279" s="194">
        <f>IF(N279="snížená",J279,0)</f>
        <v>0</v>
      </c>
      <c r="BG279" s="194">
        <f>IF(N279="zákl. přenesená",J279,0)</f>
        <v>0</v>
      </c>
      <c r="BH279" s="194">
        <f>IF(N279="sníž. přenesená",J279,0)</f>
        <v>0</v>
      </c>
      <c r="BI279" s="194">
        <f>IF(N279="nulová",J279,0)</f>
        <v>0</v>
      </c>
      <c r="BJ279" s="21" t="s">
        <v>79</v>
      </c>
      <c r="BK279" s="194">
        <f>ROUND(I279*H279,2)</f>
        <v>0</v>
      </c>
      <c r="BL279" s="21" t="s">
        <v>176</v>
      </c>
      <c r="BM279" s="193" t="s">
        <v>408</v>
      </c>
    </row>
    <row r="280" spans="1:65" s="2" customFormat="1" ht="19.5">
      <c r="A280" s="38"/>
      <c r="B280" s="39"/>
      <c r="C280" s="40"/>
      <c r="D280" s="195" t="s">
        <v>178</v>
      </c>
      <c r="E280" s="40"/>
      <c r="F280" s="196" t="s">
        <v>409</v>
      </c>
      <c r="G280" s="40"/>
      <c r="H280" s="40"/>
      <c r="I280" s="197"/>
      <c r="J280" s="40"/>
      <c r="K280" s="40"/>
      <c r="L280" s="43"/>
      <c r="M280" s="198"/>
      <c r="N280" s="199"/>
      <c r="O280" s="68"/>
      <c r="P280" s="68"/>
      <c r="Q280" s="68"/>
      <c r="R280" s="68"/>
      <c r="S280" s="68"/>
      <c r="T280" s="69"/>
      <c r="U280" s="38"/>
      <c r="V280" s="38"/>
      <c r="W280" s="38"/>
      <c r="X280" s="38"/>
      <c r="Y280" s="38"/>
      <c r="Z280" s="38"/>
      <c r="AA280" s="38"/>
      <c r="AB280" s="38"/>
      <c r="AC280" s="38"/>
      <c r="AD280" s="38"/>
      <c r="AE280" s="38"/>
      <c r="AT280" s="21" t="s">
        <v>178</v>
      </c>
      <c r="AU280" s="21" t="s">
        <v>81</v>
      </c>
    </row>
    <row r="281" spans="1:65" s="2" customFormat="1" ht="11.25">
      <c r="A281" s="38"/>
      <c r="B281" s="39"/>
      <c r="C281" s="40"/>
      <c r="D281" s="200" t="s">
        <v>180</v>
      </c>
      <c r="E281" s="40"/>
      <c r="F281" s="201" t="s">
        <v>410</v>
      </c>
      <c r="G281" s="40"/>
      <c r="H281" s="40"/>
      <c r="I281" s="197"/>
      <c r="J281" s="40"/>
      <c r="K281" s="40"/>
      <c r="L281" s="43"/>
      <c r="M281" s="198"/>
      <c r="N281" s="199"/>
      <c r="O281" s="68"/>
      <c r="P281" s="68"/>
      <c r="Q281" s="68"/>
      <c r="R281" s="68"/>
      <c r="S281" s="68"/>
      <c r="T281" s="69"/>
      <c r="U281" s="38"/>
      <c r="V281" s="38"/>
      <c r="W281" s="38"/>
      <c r="X281" s="38"/>
      <c r="Y281" s="38"/>
      <c r="Z281" s="38"/>
      <c r="AA281" s="38"/>
      <c r="AB281" s="38"/>
      <c r="AC281" s="38"/>
      <c r="AD281" s="38"/>
      <c r="AE281" s="38"/>
      <c r="AT281" s="21" t="s">
        <v>180</v>
      </c>
      <c r="AU281" s="21" t="s">
        <v>81</v>
      </c>
    </row>
    <row r="282" spans="1:65" s="2" customFormat="1" ht="33" customHeight="1">
      <c r="A282" s="38"/>
      <c r="B282" s="39"/>
      <c r="C282" s="182" t="s">
        <v>411</v>
      </c>
      <c r="D282" s="182" t="s">
        <v>171</v>
      </c>
      <c r="E282" s="183" t="s">
        <v>412</v>
      </c>
      <c r="F282" s="184" t="s">
        <v>413</v>
      </c>
      <c r="G282" s="185" t="s">
        <v>281</v>
      </c>
      <c r="H282" s="186">
        <v>220.35</v>
      </c>
      <c r="I282" s="187"/>
      <c r="J282" s="188">
        <f>ROUND(I282*H282,2)</f>
        <v>0</v>
      </c>
      <c r="K282" s="184" t="s">
        <v>175</v>
      </c>
      <c r="L282" s="43"/>
      <c r="M282" s="189" t="s">
        <v>19</v>
      </c>
      <c r="N282" s="190" t="s">
        <v>43</v>
      </c>
      <c r="O282" s="68"/>
      <c r="P282" s="191">
        <f>O282*H282</f>
        <v>0</v>
      </c>
      <c r="Q282" s="191">
        <v>8.4899999999999993E-3</v>
      </c>
      <c r="R282" s="191">
        <f>Q282*H282</f>
        <v>1.8707714999999998</v>
      </c>
      <c r="S282" s="191">
        <v>0</v>
      </c>
      <c r="T282" s="192">
        <f>S282*H282</f>
        <v>0</v>
      </c>
      <c r="U282" s="38"/>
      <c r="V282" s="38"/>
      <c r="W282" s="38"/>
      <c r="X282" s="38"/>
      <c r="Y282" s="38"/>
      <c r="Z282" s="38"/>
      <c r="AA282" s="38"/>
      <c r="AB282" s="38"/>
      <c r="AC282" s="38"/>
      <c r="AD282" s="38"/>
      <c r="AE282" s="38"/>
      <c r="AR282" s="193" t="s">
        <v>176</v>
      </c>
      <c r="AT282" s="193" t="s">
        <v>171</v>
      </c>
      <c r="AU282" s="193" t="s">
        <v>81</v>
      </c>
      <c r="AY282" s="21" t="s">
        <v>168</v>
      </c>
      <c r="BE282" s="194">
        <f>IF(N282="základní",J282,0)</f>
        <v>0</v>
      </c>
      <c r="BF282" s="194">
        <f>IF(N282="snížená",J282,0)</f>
        <v>0</v>
      </c>
      <c r="BG282" s="194">
        <f>IF(N282="zákl. přenesená",J282,0)</f>
        <v>0</v>
      </c>
      <c r="BH282" s="194">
        <f>IF(N282="sníž. přenesená",J282,0)</f>
        <v>0</v>
      </c>
      <c r="BI282" s="194">
        <f>IF(N282="nulová",J282,0)</f>
        <v>0</v>
      </c>
      <c r="BJ282" s="21" t="s">
        <v>79</v>
      </c>
      <c r="BK282" s="194">
        <f>ROUND(I282*H282,2)</f>
        <v>0</v>
      </c>
      <c r="BL282" s="21" t="s">
        <v>176</v>
      </c>
      <c r="BM282" s="193" t="s">
        <v>414</v>
      </c>
    </row>
    <row r="283" spans="1:65" s="2" customFormat="1" ht="29.25">
      <c r="A283" s="38"/>
      <c r="B283" s="39"/>
      <c r="C283" s="40"/>
      <c r="D283" s="195" t="s">
        <v>178</v>
      </c>
      <c r="E283" s="40"/>
      <c r="F283" s="196" t="s">
        <v>415</v>
      </c>
      <c r="G283" s="40"/>
      <c r="H283" s="40"/>
      <c r="I283" s="197"/>
      <c r="J283" s="40"/>
      <c r="K283" s="40"/>
      <c r="L283" s="43"/>
      <c r="M283" s="198"/>
      <c r="N283" s="199"/>
      <c r="O283" s="68"/>
      <c r="P283" s="68"/>
      <c r="Q283" s="68"/>
      <c r="R283" s="68"/>
      <c r="S283" s="68"/>
      <c r="T283" s="69"/>
      <c r="U283" s="38"/>
      <c r="V283" s="38"/>
      <c r="W283" s="38"/>
      <c r="X283" s="38"/>
      <c r="Y283" s="38"/>
      <c r="Z283" s="38"/>
      <c r="AA283" s="38"/>
      <c r="AB283" s="38"/>
      <c r="AC283" s="38"/>
      <c r="AD283" s="38"/>
      <c r="AE283" s="38"/>
      <c r="AT283" s="21" t="s">
        <v>178</v>
      </c>
      <c r="AU283" s="21" t="s">
        <v>81</v>
      </c>
    </row>
    <row r="284" spans="1:65" s="2" customFormat="1" ht="11.25">
      <c r="A284" s="38"/>
      <c r="B284" s="39"/>
      <c r="C284" s="40"/>
      <c r="D284" s="200" t="s">
        <v>180</v>
      </c>
      <c r="E284" s="40"/>
      <c r="F284" s="201" t="s">
        <v>416</v>
      </c>
      <c r="G284" s="40"/>
      <c r="H284" s="40"/>
      <c r="I284" s="197"/>
      <c r="J284" s="40"/>
      <c r="K284" s="40"/>
      <c r="L284" s="43"/>
      <c r="M284" s="198"/>
      <c r="N284" s="199"/>
      <c r="O284" s="68"/>
      <c r="P284" s="68"/>
      <c r="Q284" s="68"/>
      <c r="R284" s="68"/>
      <c r="S284" s="68"/>
      <c r="T284" s="69"/>
      <c r="U284" s="38"/>
      <c r="V284" s="38"/>
      <c r="W284" s="38"/>
      <c r="X284" s="38"/>
      <c r="Y284" s="38"/>
      <c r="Z284" s="38"/>
      <c r="AA284" s="38"/>
      <c r="AB284" s="38"/>
      <c r="AC284" s="38"/>
      <c r="AD284" s="38"/>
      <c r="AE284" s="38"/>
      <c r="AT284" s="21" t="s">
        <v>180</v>
      </c>
      <c r="AU284" s="21" t="s">
        <v>81</v>
      </c>
    </row>
    <row r="285" spans="1:65" s="13" customFormat="1" ht="11.25">
      <c r="B285" s="202"/>
      <c r="C285" s="203"/>
      <c r="D285" s="195" t="s">
        <v>182</v>
      </c>
      <c r="E285" s="204" t="s">
        <v>19</v>
      </c>
      <c r="F285" s="205" t="s">
        <v>402</v>
      </c>
      <c r="G285" s="203"/>
      <c r="H285" s="206">
        <v>278.88</v>
      </c>
      <c r="I285" s="207"/>
      <c r="J285" s="203"/>
      <c r="K285" s="203"/>
      <c r="L285" s="208"/>
      <c r="M285" s="209"/>
      <c r="N285" s="210"/>
      <c r="O285" s="210"/>
      <c r="P285" s="210"/>
      <c r="Q285" s="210"/>
      <c r="R285" s="210"/>
      <c r="S285" s="210"/>
      <c r="T285" s="211"/>
      <c r="AT285" s="212" t="s">
        <v>182</v>
      </c>
      <c r="AU285" s="212" t="s">
        <v>81</v>
      </c>
      <c r="AV285" s="13" t="s">
        <v>81</v>
      </c>
      <c r="AW285" s="13" t="s">
        <v>33</v>
      </c>
      <c r="AX285" s="13" t="s">
        <v>72</v>
      </c>
      <c r="AY285" s="212" t="s">
        <v>168</v>
      </c>
    </row>
    <row r="286" spans="1:65" s="13" customFormat="1" ht="11.25">
      <c r="B286" s="202"/>
      <c r="C286" s="203"/>
      <c r="D286" s="195" t="s">
        <v>182</v>
      </c>
      <c r="E286" s="204" t="s">
        <v>19</v>
      </c>
      <c r="F286" s="205" t="s">
        <v>403</v>
      </c>
      <c r="G286" s="203"/>
      <c r="H286" s="206">
        <v>18.09</v>
      </c>
      <c r="I286" s="207"/>
      <c r="J286" s="203"/>
      <c r="K286" s="203"/>
      <c r="L286" s="208"/>
      <c r="M286" s="209"/>
      <c r="N286" s="210"/>
      <c r="O286" s="210"/>
      <c r="P286" s="210"/>
      <c r="Q286" s="210"/>
      <c r="R286" s="210"/>
      <c r="S286" s="210"/>
      <c r="T286" s="211"/>
      <c r="AT286" s="212" t="s">
        <v>182</v>
      </c>
      <c r="AU286" s="212" t="s">
        <v>81</v>
      </c>
      <c r="AV286" s="13" t="s">
        <v>81</v>
      </c>
      <c r="AW286" s="13" t="s">
        <v>33</v>
      </c>
      <c r="AX286" s="13" t="s">
        <v>72</v>
      </c>
      <c r="AY286" s="212" t="s">
        <v>168</v>
      </c>
    </row>
    <row r="287" spans="1:65" s="13" customFormat="1" ht="11.25">
      <c r="B287" s="202"/>
      <c r="C287" s="203"/>
      <c r="D287" s="195" t="s">
        <v>182</v>
      </c>
      <c r="E287" s="204" t="s">
        <v>19</v>
      </c>
      <c r="F287" s="205" t="s">
        <v>404</v>
      </c>
      <c r="G287" s="203"/>
      <c r="H287" s="206">
        <v>-41.792999999999999</v>
      </c>
      <c r="I287" s="207"/>
      <c r="J287" s="203"/>
      <c r="K287" s="203"/>
      <c r="L287" s="208"/>
      <c r="M287" s="209"/>
      <c r="N287" s="210"/>
      <c r="O287" s="210"/>
      <c r="P287" s="210"/>
      <c r="Q287" s="210"/>
      <c r="R287" s="210"/>
      <c r="S287" s="210"/>
      <c r="T287" s="211"/>
      <c r="AT287" s="212" t="s">
        <v>182</v>
      </c>
      <c r="AU287" s="212" t="s">
        <v>81</v>
      </c>
      <c r="AV287" s="13" t="s">
        <v>81</v>
      </c>
      <c r="AW287" s="13" t="s">
        <v>33</v>
      </c>
      <c r="AX287" s="13" t="s">
        <v>72</v>
      </c>
      <c r="AY287" s="212" t="s">
        <v>168</v>
      </c>
    </row>
    <row r="288" spans="1:65" s="13" customFormat="1" ht="11.25">
      <c r="B288" s="202"/>
      <c r="C288" s="203"/>
      <c r="D288" s="195" t="s">
        <v>182</v>
      </c>
      <c r="E288" s="204" t="s">
        <v>19</v>
      </c>
      <c r="F288" s="205" t="s">
        <v>328</v>
      </c>
      <c r="G288" s="203"/>
      <c r="H288" s="206">
        <v>-23.76</v>
      </c>
      <c r="I288" s="207"/>
      <c r="J288" s="203"/>
      <c r="K288" s="203"/>
      <c r="L288" s="208"/>
      <c r="M288" s="209"/>
      <c r="N288" s="210"/>
      <c r="O288" s="210"/>
      <c r="P288" s="210"/>
      <c r="Q288" s="210"/>
      <c r="R288" s="210"/>
      <c r="S288" s="210"/>
      <c r="T288" s="211"/>
      <c r="AT288" s="212" t="s">
        <v>182</v>
      </c>
      <c r="AU288" s="212" t="s">
        <v>81</v>
      </c>
      <c r="AV288" s="13" t="s">
        <v>81</v>
      </c>
      <c r="AW288" s="13" t="s">
        <v>33</v>
      </c>
      <c r="AX288" s="13" t="s">
        <v>72</v>
      </c>
      <c r="AY288" s="212" t="s">
        <v>168</v>
      </c>
    </row>
    <row r="289" spans="1:65" s="13" customFormat="1" ht="11.25">
      <c r="B289" s="202"/>
      <c r="C289" s="203"/>
      <c r="D289" s="195" t="s">
        <v>182</v>
      </c>
      <c r="E289" s="204" t="s">
        <v>19</v>
      </c>
      <c r="F289" s="205" t="s">
        <v>329</v>
      </c>
      <c r="G289" s="203"/>
      <c r="H289" s="206">
        <v>-2.6040000000000001</v>
      </c>
      <c r="I289" s="207"/>
      <c r="J289" s="203"/>
      <c r="K289" s="203"/>
      <c r="L289" s="208"/>
      <c r="M289" s="209"/>
      <c r="N289" s="210"/>
      <c r="O289" s="210"/>
      <c r="P289" s="210"/>
      <c r="Q289" s="210"/>
      <c r="R289" s="210"/>
      <c r="S289" s="210"/>
      <c r="T289" s="211"/>
      <c r="AT289" s="212" t="s">
        <v>182</v>
      </c>
      <c r="AU289" s="212" t="s">
        <v>81</v>
      </c>
      <c r="AV289" s="13" t="s">
        <v>81</v>
      </c>
      <c r="AW289" s="13" t="s">
        <v>33</v>
      </c>
      <c r="AX289" s="13" t="s">
        <v>72</v>
      </c>
      <c r="AY289" s="212" t="s">
        <v>168</v>
      </c>
    </row>
    <row r="290" spans="1:65" s="13" customFormat="1" ht="11.25">
      <c r="B290" s="202"/>
      <c r="C290" s="203"/>
      <c r="D290" s="195" t="s">
        <v>182</v>
      </c>
      <c r="E290" s="204" t="s">
        <v>19</v>
      </c>
      <c r="F290" s="205" t="s">
        <v>330</v>
      </c>
      <c r="G290" s="203"/>
      <c r="H290" s="206">
        <v>-8.4629999999999992</v>
      </c>
      <c r="I290" s="207"/>
      <c r="J290" s="203"/>
      <c r="K290" s="203"/>
      <c r="L290" s="208"/>
      <c r="M290" s="209"/>
      <c r="N290" s="210"/>
      <c r="O290" s="210"/>
      <c r="P290" s="210"/>
      <c r="Q290" s="210"/>
      <c r="R290" s="210"/>
      <c r="S290" s="210"/>
      <c r="T290" s="211"/>
      <c r="AT290" s="212" t="s">
        <v>182</v>
      </c>
      <c r="AU290" s="212" t="s">
        <v>81</v>
      </c>
      <c r="AV290" s="13" t="s">
        <v>81</v>
      </c>
      <c r="AW290" s="13" t="s">
        <v>33</v>
      </c>
      <c r="AX290" s="13" t="s">
        <v>72</v>
      </c>
      <c r="AY290" s="212" t="s">
        <v>168</v>
      </c>
    </row>
    <row r="291" spans="1:65" s="14" customFormat="1" ht="11.25">
      <c r="B291" s="213"/>
      <c r="C291" s="214"/>
      <c r="D291" s="195" t="s">
        <v>182</v>
      </c>
      <c r="E291" s="215" t="s">
        <v>19</v>
      </c>
      <c r="F291" s="216" t="s">
        <v>185</v>
      </c>
      <c r="G291" s="214"/>
      <c r="H291" s="217">
        <v>220.35</v>
      </c>
      <c r="I291" s="218"/>
      <c r="J291" s="214"/>
      <c r="K291" s="214"/>
      <c r="L291" s="219"/>
      <c r="M291" s="220"/>
      <c r="N291" s="221"/>
      <c r="O291" s="221"/>
      <c r="P291" s="221"/>
      <c r="Q291" s="221"/>
      <c r="R291" s="221"/>
      <c r="S291" s="221"/>
      <c r="T291" s="222"/>
      <c r="AT291" s="223" t="s">
        <v>182</v>
      </c>
      <c r="AU291" s="223" t="s">
        <v>81</v>
      </c>
      <c r="AV291" s="14" t="s">
        <v>176</v>
      </c>
      <c r="AW291" s="14" t="s">
        <v>33</v>
      </c>
      <c r="AX291" s="14" t="s">
        <v>79</v>
      </c>
      <c r="AY291" s="223" t="s">
        <v>168</v>
      </c>
    </row>
    <row r="292" spans="1:65" s="2" customFormat="1" ht="16.5" customHeight="1">
      <c r="A292" s="38"/>
      <c r="B292" s="39"/>
      <c r="C292" s="225" t="s">
        <v>417</v>
      </c>
      <c r="D292" s="225" t="s">
        <v>234</v>
      </c>
      <c r="E292" s="226" t="s">
        <v>418</v>
      </c>
      <c r="F292" s="227" t="s">
        <v>419</v>
      </c>
      <c r="G292" s="228" t="s">
        <v>281</v>
      </c>
      <c r="H292" s="229">
        <v>243.48699999999999</v>
      </c>
      <c r="I292" s="230"/>
      <c r="J292" s="231">
        <f>ROUND(I292*H292,2)</f>
        <v>0</v>
      </c>
      <c r="K292" s="227" t="s">
        <v>420</v>
      </c>
      <c r="L292" s="232"/>
      <c r="M292" s="233" t="s">
        <v>19</v>
      </c>
      <c r="N292" s="234" t="s">
        <v>43</v>
      </c>
      <c r="O292" s="68"/>
      <c r="P292" s="191">
        <f>O292*H292</f>
        <v>0</v>
      </c>
      <c r="Q292" s="191">
        <v>1.4E-3</v>
      </c>
      <c r="R292" s="191">
        <f>Q292*H292</f>
        <v>0.34088180000000001</v>
      </c>
      <c r="S292" s="191">
        <v>0</v>
      </c>
      <c r="T292" s="192">
        <f>S292*H292</f>
        <v>0</v>
      </c>
      <c r="U292" s="38"/>
      <c r="V292" s="38"/>
      <c r="W292" s="38"/>
      <c r="X292" s="38"/>
      <c r="Y292" s="38"/>
      <c r="Z292" s="38"/>
      <c r="AA292" s="38"/>
      <c r="AB292" s="38"/>
      <c r="AC292" s="38"/>
      <c r="AD292" s="38"/>
      <c r="AE292" s="38"/>
      <c r="AR292" s="193" t="s">
        <v>238</v>
      </c>
      <c r="AT292" s="193" t="s">
        <v>234</v>
      </c>
      <c r="AU292" s="193" t="s">
        <v>81</v>
      </c>
      <c r="AY292" s="21" t="s">
        <v>168</v>
      </c>
      <c r="BE292" s="194">
        <f>IF(N292="základní",J292,0)</f>
        <v>0</v>
      </c>
      <c r="BF292" s="194">
        <f>IF(N292="snížená",J292,0)</f>
        <v>0</v>
      </c>
      <c r="BG292" s="194">
        <f>IF(N292="zákl. přenesená",J292,0)</f>
        <v>0</v>
      </c>
      <c r="BH292" s="194">
        <f>IF(N292="sníž. přenesená",J292,0)</f>
        <v>0</v>
      </c>
      <c r="BI292" s="194">
        <f>IF(N292="nulová",J292,0)</f>
        <v>0</v>
      </c>
      <c r="BJ292" s="21" t="s">
        <v>79</v>
      </c>
      <c r="BK292" s="194">
        <f>ROUND(I292*H292,2)</f>
        <v>0</v>
      </c>
      <c r="BL292" s="21" t="s">
        <v>176</v>
      </c>
      <c r="BM292" s="193" t="s">
        <v>421</v>
      </c>
    </row>
    <row r="293" spans="1:65" s="2" customFormat="1" ht="11.25">
      <c r="A293" s="38"/>
      <c r="B293" s="39"/>
      <c r="C293" s="40"/>
      <c r="D293" s="195" t="s">
        <v>178</v>
      </c>
      <c r="E293" s="40"/>
      <c r="F293" s="196" t="s">
        <v>419</v>
      </c>
      <c r="G293" s="40"/>
      <c r="H293" s="40"/>
      <c r="I293" s="197"/>
      <c r="J293" s="40"/>
      <c r="K293" s="40"/>
      <c r="L293" s="43"/>
      <c r="M293" s="198"/>
      <c r="N293" s="199"/>
      <c r="O293" s="68"/>
      <c r="P293" s="68"/>
      <c r="Q293" s="68"/>
      <c r="R293" s="68"/>
      <c r="S293" s="68"/>
      <c r="T293" s="69"/>
      <c r="U293" s="38"/>
      <c r="V293" s="38"/>
      <c r="W293" s="38"/>
      <c r="X293" s="38"/>
      <c r="Y293" s="38"/>
      <c r="Z293" s="38"/>
      <c r="AA293" s="38"/>
      <c r="AB293" s="38"/>
      <c r="AC293" s="38"/>
      <c r="AD293" s="38"/>
      <c r="AE293" s="38"/>
      <c r="AT293" s="21" t="s">
        <v>178</v>
      </c>
      <c r="AU293" s="21" t="s">
        <v>81</v>
      </c>
    </row>
    <row r="294" spans="1:65" s="13" customFormat="1" ht="11.25">
      <c r="B294" s="202"/>
      <c r="C294" s="203"/>
      <c r="D294" s="195" t="s">
        <v>182</v>
      </c>
      <c r="E294" s="204" t="s">
        <v>19</v>
      </c>
      <c r="F294" s="205" t="s">
        <v>422</v>
      </c>
      <c r="G294" s="203"/>
      <c r="H294" s="206">
        <v>243.48699999999999</v>
      </c>
      <c r="I294" s="207"/>
      <c r="J294" s="203"/>
      <c r="K294" s="203"/>
      <c r="L294" s="208"/>
      <c r="M294" s="209"/>
      <c r="N294" s="210"/>
      <c r="O294" s="210"/>
      <c r="P294" s="210"/>
      <c r="Q294" s="210"/>
      <c r="R294" s="210"/>
      <c r="S294" s="210"/>
      <c r="T294" s="211"/>
      <c r="AT294" s="212" t="s">
        <v>182</v>
      </c>
      <c r="AU294" s="212" t="s">
        <v>81</v>
      </c>
      <c r="AV294" s="13" t="s">
        <v>81</v>
      </c>
      <c r="AW294" s="13" t="s">
        <v>33</v>
      </c>
      <c r="AX294" s="13" t="s">
        <v>79</v>
      </c>
      <c r="AY294" s="212" t="s">
        <v>168</v>
      </c>
    </row>
    <row r="295" spans="1:65" s="2" customFormat="1" ht="44.25" customHeight="1">
      <c r="A295" s="38"/>
      <c r="B295" s="39"/>
      <c r="C295" s="182" t="s">
        <v>423</v>
      </c>
      <c r="D295" s="182" t="s">
        <v>171</v>
      </c>
      <c r="E295" s="183" t="s">
        <v>424</v>
      </c>
      <c r="F295" s="184" t="s">
        <v>425</v>
      </c>
      <c r="G295" s="185" t="s">
        <v>281</v>
      </c>
      <c r="H295" s="186">
        <v>220.35</v>
      </c>
      <c r="I295" s="187"/>
      <c r="J295" s="188">
        <f>ROUND(I295*H295,2)</f>
        <v>0</v>
      </c>
      <c r="K295" s="184" t="s">
        <v>175</v>
      </c>
      <c r="L295" s="43"/>
      <c r="M295" s="189" t="s">
        <v>19</v>
      </c>
      <c r="N295" s="190" t="s">
        <v>43</v>
      </c>
      <c r="O295" s="68"/>
      <c r="P295" s="191">
        <f>O295*H295</f>
        <v>0</v>
      </c>
      <c r="Q295" s="191">
        <v>6.1799999999999997E-3</v>
      </c>
      <c r="R295" s="191">
        <f>Q295*H295</f>
        <v>1.3617629999999998</v>
      </c>
      <c r="S295" s="191">
        <v>0</v>
      </c>
      <c r="T295" s="192">
        <f>S295*H295</f>
        <v>0</v>
      </c>
      <c r="U295" s="38"/>
      <c r="V295" s="38"/>
      <c r="W295" s="38"/>
      <c r="X295" s="38"/>
      <c r="Y295" s="38"/>
      <c r="Z295" s="38"/>
      <c r="AA295" s="38"/>
      <c r="AB295" s="38"/>
      <c r="AC295" s="38"/>
      <c r="AD295" s="38"/>
      <c r="AE295" s="38"/>
      <c r="AR295" s="193" t="s">
        <v>176</v>
      </c>
      <c r="AT295" s="193" t="s">
        <v>171</v>
      </c>
      <c r="AU295" s="193" t="s">
        <v>81</v>
      </c>
      <c r="AY295" s="21" t="s">
        <v>168</v>
      </c>
      <c r="BE295" s="194">
        <f>IF(N295="základní",J295,0)</f>
        <v>0</v>
      </c>
      <c r="BF295" s="194">
        <f>IF(N295="snížená",J295,0)</f>
        <v>0</v>
      </c>
      <c r="BG295" s="194">
        <f>IF(N295="zákl. přenesená",J295,0)</f>
        <v>0</v>
      </c>
      <c r="BH295" s="194">
        <f>IF(N295="sníž. přenesená",J295,0)</f>
        <v>0</v>
      </c>
      <c r="BI295" s="194">
        <f>IF(N295="nulová",J295,0)</f>
        <v>0</v>
      </c>
      <c r="BJ295" s="21" t="s">
        <v>79</v>
      </c>
      <c r="BK295" s="194">
        <f>ROUND(I295*H295,2)</f>
        <v>0</v>
      </c>
      <c r="BL295" s="21" t="s">
        <v>176</v>
      </c>
      <c r="BM295" s="193" t="s">
        <v>426</v>
      </c>
    </row>
    <row r="296" spans="1:65" s="2" customFormat="1" ht="29.25">
      <c r="A296" s="38"/>
      <c r="B296" s="39"/>
      <c r="C296" s="40"/>
      <c r="D296" s="195" t="s">
        <v>178</v>
      </c>
      <c r="E296" s="40"/>
      <c r="F296" s="196" t="s">
        <v>427</v>
      </c>
      <c r="G296" s="40"/>
      <c r="H296" s="40"/>
      <c r="I296" s="197"/>
      <c r="J296" s="40"/>
      <c r="K296" s="40"/>
      <c r="L296" s="43"/>
      <c r="M296" s="198"/>
      <c r="N296" s="199"/>
      <c r="O296" s="68"/>
      <c r="P296" s="68"/>
      <c r="Q296" s="68"/>
      <c r="R296" s="68"/>
      <c r="S296" s="68"/>
      <c r="T296" s="69"/>
      <c r="U296" s="38"/>
      <c r="V296" s="38"/>
      <c r="W296" s="38"/>
      <c r="X296" s="38"/>
      <c r="Y296" s="38"/>
      <c r="Z296" s="38"/>
      <c r="AA296" s="38"/>
      <c r="AB296" s="38"/>
      <c r="AC296" s="38"/>
      <c r="AD296" s="38"/>
      <c r="AE296" s="38"/>
      <c r="AT296" s="21" t="s">
        <v>178</v>
      </c>
      <c r="AU296" s="21" t="s">
        <v>81</v>
      </c>
    </row>
    <row r="297" spans="1:65" s="2" customFormat="1" ht="11.25">
      <c r="A297" s="38"/>
      <c r="B297" s="39"/>
      <c r="C297" s="40"/>
      <c r="D297" s="200" t="s">
        <v>180</v>
      </c>
      <c r="E297" s="40"/>
      <c r="F297" s="201" t="s">
        <v>428</v>
      </c>
      <c r="G297" s="40"/>
      <c r="H297" s="40"/>
      <c r="I297" s="197"/>
      <c r="J297" s="40"/>
      <c r="K297" s="40"/>
      <c r="L297" s="43"/>
      <c r="M297" s="198"/>
      <c r="N297" s="199"/>
      <c r="O297" s="68"/>
      <c r="P297" s="68"/>
      <c r="Q297" s="68"/>
      <c r="R297" s="68"/>
      <c r="S297" s="68"/>
      <c r="T297" s="69"/>
      <c r="U297" s="38"/>
      <c r="V297" s="38"/>
      <c r="W297" s="38"/>
      <c r="X297" s="38"/>
      <c r="Y297" s="38"/>
      <c r="Z297" s="38"/>
      <c r="AA297" s="38"/>
      <c r="AB297" s="38"/>
      <c r="AC297" s="38"/>
      <c r="AD297" s="38"/>
      <c r="AE297" s="38"/>
      <c r="AT297" s="21" t="s">
        <v>180</v>
      </c>
      <c r="AU297" s="21" t="s">
        <v>81</v>
      </c>
    </row>
    <row r="298" spans="1:65" s="2" customFormat="1" ht="16.5" customHeight="1">
      <c r="A298" s="38"/>
      <c r="B298" s="39"/>
      <c r="C298" s="225" t="s">
        <v>429</v>
      </c>
      <c r="D298" s="225" t="s">
        <v>234</v>
      </c>
      <c r="E298" s="226" t="s">
        <v>430</v>
      </c>
      <c r="F298" s="227" t="s">
        <v>419</v>
      </c>
      <c r="G298" s="228" t="s">
        <v>281</v>
      </c>
      <c r="H298" s="229">
        <v>243.48699999999999</v>
      </c>
      <c r="I298" s="230"/>
      <c r="J298" s="231">
        <f>ROUND(I298*H298,2)</f>
        <v>0</v>
      </c>
      <c r="K298" s="227" t="s">
        <v>420</v>
      </c>
      <c r="L298" s="232"/>
      <c r="M298" s="233" t="s">
        <v>19</v>
      </c>
      <c r="N298" s="234" t="s">
        <v>43</v>
      </c>
      <c r="O298" s="68"/>
      <c r="P298" s="191">
        <f>O298*H298</f>
        <v>0</v>
      </c>
      <c r="Q298" s="191">
        <v>1.4E-3</v>
      </c>
      <c r="R298" s="191">
        <f>Q298*H298</f>
        <v>0.34088180000000001</v>
      </c>
      <c r="S298" s="191">
        <v>0</v>
      </c>
      <c r="T298" s="192">
        <f>S298*H298</f>
        <v>0</v>
      </c>
      <c r="U298" s="38"/>
      <c r="V298" s="38"/>
      <c r="W298" s="38"/>
      <c r="X298" s="38"/>
      <c r="Y298" s="38"/>
      <c r="Z298" s="38"/>
      <c r="AA298" s="38"/>
      <c r="AB298" s="38"/>
      <c r="AC298" s="38"/>
      <c r="AD298" s="38"/>
      <c r="AE298" s="38"/>
      <c r="AR298" s="193" t="s">
        <v>238</v>
      </c>
      <c r="AT298" s="193" t="s">
        <v>234</v>
      </c>
      <c r="AU298" s="193" t="s">
        <v>81</v>
      </c>
      <c r="AY298" s="21" t="s">
        <v>168</v>
      </c>
      <c r="BE298" s="194">
        <f>IF(N298="základní",J298,0)</f>
        <v>0</v>
      </c>
      <c r="BF298" s="194">
        <f>IF(N298="snížená",J298,0)</f>
        <v>0</v>
      </c>
      <c r="BG298" s="194">
        <f>IF(N298="zákl. přenesená",J298,0)</f>
        <v>0</v>
      </c>
      <c r="BH298" s="194">
        <f>IF(N298="sníž. přenesená",J298,0)</f>
        <v>0</v>
      </c>
      <c r="BI298" s="194">
        <f>IF(N298="nulová",J298,0)</f>
        <v>0</v>
      </c>
      <c r="BJ298" s="21" t="s">
        <v>79</v>
      </c>
      <c r="BK298" s="194">
        <f>ROUND(I298*H298,2)</f>
        <v>0</v>
      </c>
      <c r="BL298" s="21" t="s">
        <v>176</v>
      </c>
      <c r="BM298" s="193" t="s">
        <v>431</v>
      </c>
    </row>
    <row r="299" spans="1:65" s="2" customFormat="1" ht="11.25">
      <c r="A299" s="38"/>
      <c r="B299" s="39"/>
      <c r="C299" s="40"/>
      <c r="D299" s="195" t="s">
        <v>178</v>
      </c>
      <c r="E299" s="40"/>
      <c r="F299" s="196" t="s">
        <v>419</v>
      </c>
      <c r="G299" s="40"/>
      <c r="H299" s="40"/>
      <c r="I299" s="197"/>
      <c r="J299" s="40"/>
      <c r="K299" s="40"/>
      <c r="L299" s="43"/>
      <c r="M299" s="198"/>
      <c r="N299" s="199"/>
      <c r="O299" s="68"/>
      <c r="P299" s="68"/>
      <c r="Q299" s="68"/>
      <c r="R299" s="68"/>
      <c r="S299" s="68"/>
      <c r="T299" s="69"/>
      <c r="U299" s="38"/>
      <c r="V299" s="38"/>
      <c r="W299" s="38"/>
      <c r="X299" s="38"/>
      <c r="Y299" s="38"/>
      <c r="Z299" s="38"/>
      <c r="AA299" s="38"/>
      <c r="AB299" s="38"/>
      <c r="AC299" s="38"/>
      <c r="AD299" s="38"/>
      <c r="AE299" s="38"/>
      <c r="AT299" s="21" t="s">
        <v>178</v>
      </c>
      <c r="AU299" s="21" t="s">
        <v>81</v>
      </c>
    </row>
    <row r="300" spans="1:65" s="13" customFormat="1" ht="11.25">
      <c r="B300" s="202"/>
      <c r="C300" s="203"/>
      <c r="D300" s="195" t="s">
        <v>182</v>
      </c>
      <c r="E300" s="204" t="s">
        <v>19</v>
      </c>
      <c r="F300" s="205" t="s">
        <v>422</v>
      </c>
      <c r="G300" s="203"/>
      <c r="H300" s="206">
        <v>243.48699999999999</v>
      </c>
      <c r="I300" s="207"/>
      <c r="J300" s="203"/>
      <c r="K300" s="203"/>
      <c r="L300" s="208"/>
      <c r="M300" s="209"/>
      <c r="N300" s="210"/>
      <c r="O300" s="210"/>
      <c r="P300" s="210"/>
      <c r="Q300" s="210"/>
      <c r="R300" s="210"/>
      <c r="S300" s="210"/>
      <c r="T300" s="211"/>
      <c r="AT300" s="212" t="s">
        <v>182</v>
      </c>
      <c r="AU300" s="212" t="s">
        <v>81</v>
      </c>
      <c r="AV300" s="13" t="s">
        <v>81</v>
      </c>
      <c r="AW300" s="13" t="s">
        <v>33</v>
      </c>
      <c r="AX300" s="13" t="s">
        <v>79</v>
      </c>
      <c r="AY300" s="212" t="s">
        <v>168</v>
      </c>
    </row>
    <row r="301" spans="1:65" s="2" customFormat="1" ht="37.9" customHeight="1">
      <c r="A301" s="38"/>
      <c r="B301" s="39"/>
      <c r="C301" s="182" t="s">
        <v>432</v>
      </c>
      <c r="D301" s="182" t="s">
        <v>171</v>
      </c>
      <c r="E301" s="183" t="s">
        <v>433</v>
      </c>
      <c r="F301" s="184" t="s">
        <v>434</v>
      </c>
      <c r="G301" s="185" t="s">
        <v>245</v>
      </c>
      <c r="H301" s="186">
        <v>19.8</v>
      </c>
      <c r="I301" s="187"/>
      <c r="J301" s="188">
        <f>ROUND(I301*H301,2)</f>
        <v>0</v>
      </c>
      <c r="K301" s="184" t="s">
        <v>175</v>
      </c>
      <c r="L301" s="43"/>
      <c r="M301" s="189" t="s">
        <v>19</v>
      </c>
      <c r="N301" s="190" t="s">
        <v>43</v>
      </c>
      <c r="O301" s="68"/>
      <c r="P301" s="191">
        <f>O301*H301</f>
        <v>0</v>
      </c>
      <c r="Q301" s="191">
        <v>3.3899999999999998E-3</v>
      </c>
      <c r="R301" s="191">
        <f>Q301*H301</f>
        <v>6.7122000000000001E-2</v>
      </c>
      <c r="S301" s="191">
        <v>0</v>
      </c>
      <c r="T301" s="192">
        <f>S301*H301</f>
        <v>0</v>
      </c>
      <c r="U301" s="38"/>
      <c r="V301" s="38"/>
      <c r="W301" s="38"/>
      <c r="X301" s="38"/>
      <c r="Y301" s="38"/>
      <c r="Z301" s="38"/>
      <c r="AA301" s="38"/>
      <c r="AB301" s="38"/>
      <c r="AC301" s="38"/>
      <c r="AD301" s="38"/>
      <c r="AE301" s="38"/>
      <c r="AR301" s="193" t="s">
        <v>176</v>
      </c>
      <c r="AT301" s="193" t="s">
        <v>171</v>
      </c>
      <c r="AU301" s="193" t="s">
        <v>81</v>
      </c>
      <c r="AY301" s="21" t="s">
        <v>168</v>
      </c>
      <c r="BE301" s="194">
        <f>IF(N301="základní",J301,0)</f>
        <v>0</v>
      </c>
      <c r="BF301" s="194">
        <f>IF(N301="snížená",J301,0)</f>
        <v>0</v>
      </c>
      <c r="BG301" s="194">
        <f>IF(N301="zákl. přenesená",J301,0)</f>
        <v>0</v>
      </c>
      <c r="BH301" s="194">
        <f>IF(N301="sníž. přenesená",J301,0)</f>
        <v>0</v>
      </c>
      <c r="BI301" s="194">
        <f>IF(N301="nulová",J301,0)</f>
        <v>0</v>
      </c>
      <c r="BJ301" s="21" t="s">
        <v>79</v>
      </c>
      <c r="BK301" s="194">
        <f>ROUND(I301*H301,2)</f>
        <v>0</v>
      </c>
      <c r="BL301" s="21" t="s">
        <v>176</v>
      </c>
      <c r="BM301" s="193" t="s">
        <v>435</v>
      </c>
    </row>
    <row r="302" spans="1:65" s="2" customFormat="1" ht="29.25">
      <c r="A302" s="38"/>
      <c r="B302" s="39"/>
      <c r="C302" s="40"/>
      <c r="D302" s="195" t="s">
        <v>178</v>
      </c>
      <c r="E302" s="40"/>
      <c r="F302" s="196" t="s">
        <v>436</v>
      </c>
      <c r="G302" s="40"/>
      <c r="H302" s="40"/>
      <c r="I302" s="197"/>
      <c r="J302" s="40"/>
      <c r="K302" s="40"/>
      <c r="L302" s="43"/>
      <c r="M302" s="198"/>
      <c r="N302" s="199"/>
      <c r="O302" s="68"/>
      <c r="P302" s="68"/>
      <c r="Q302" s="68"/>
      <c r="R302" s="68"/>
      <c r="S302" s="68"/>
      <c r="T302" s="69"/>
      <c r="U302" s="38"/>
      <c r="V302" s="38"/>
      <c r="W302" s="38"/>
      <c r="X302" s="38"/>
      <c r="Y302" s="38"/>
      <c r="Z302" s="38"/>
      <c r="AA302" s="38"/>
      <c r="AB302" s="38"/>
      <c r="AC302" s="38"/>
      <c r="AD302" s="38"/>
      <c r="AE302" s="38"/>
      <c r="AT302" s="21" t="s">
        <v>178</v>
      </c>
      <c r="AU302" s="21" t="s">
        <v>81</v>
      </c>
    </row>
    <row r="303" spans="1:65" s="2" customFormat="1" ht="11.25">
      <c r="A303" s="38"/>
      <c r="B303" s="39"/>
      <c r="C303" s="40"/>
      <c r="D303" s="200" t="s">
        <v>180</v>
      </c>
      <c r="E303" s="40"/>
      <c r="F303" s="201" t="s">
        <v>437</v>
      </c>
      <c r="G303" s="40"/>
      <c r="H303" s="40"/>
      <c r="I303" s="197"/>
      <c r="J303" s="40"/>
      <c r="K303" s="40"/>
      <c r="L303" s="43"/>
      <c r="M303" s="198"/>
      <c r="N303" s="199"/>
      <c r="O303" s="68"/>
      <c r="P303" s="68"/>
      <c r="Q303" s="68"/>
      <c r="R303" s="68"/>
      <c r="S303" s="68"/>
      <c r="T303" s="69"/>
      <c r="U303" s="38"/>
      <c r="V303" s="38"/>
      <c r="W303" s="38"/>
      <c r="X303" s="38"/>
      <c r="Y303" s="38"/>
      <c r="Z303" s="38"/>
      <c r="AA303" s="38"/>
      <c r="AB303" s="38"/>
      <c r="AC303" s="38"/>
      <c r="AD303" s="38"/>
      <c r="AE303" s="38"/>
      <c r="AT303" s="21" t="s">
        <v>180</v>
      </c>
      <c r="AU303" s="21" t="s">
        <v>81</v>
      </c>
    </row>
    <row r="304" spans="1:65" s="13" customFormat="1" ht="11.25">
      <c r="B304" s="202"/>
      <c r="C304" s="203"/>
      <c r="D304" s="195" t="s">
        <v>182</v>
      </c>
      <c r="E304" s="204" t="s">
        <v>19</v>
      </c>
      <c r="F304" s="205" t="s">
        <v>438</v>
      </c>
      <c r="G304" s="203"/>
      <c r="H304" s="206">
        <v>19.8</v>
      </c>
      <c r="I304" s="207"/>
      <c r="J304" s="203"/>
      <c r="K304" s="203"/>
      <c r="L304" s="208"/>
      <c r="M304" s="209"/>
      <c r="N304" s="210"/>
      <c r="O304" s="210"/>
      <c r="P304" s="210"/>
      <c r="Q304" s="210"/>
      <c r="R304" s="210"/>
      <c r="S304" s="210"/>
      <c r="T304" s="211"/>
      <c r="AT304" s="212" t="s">
        <v>182</v>
      </c>
      <c r="AU304" s="212" t="s">
        <v>81</v>
      </c>
      <c r="AV304" s="13" t="s">
        <v>81</v>
      </c>
      <c r="AW304" s="13" t="s">
        <v>33</v>
      </c>
      <c r="AX304" s="13" t="s">
        <v>72</v>
      </c>
      <c r="AY304" s="212" t="s">
        <v>168</v>
      </c>
    </row>
    <row r="305" spans="1:65" s="14" customFormat="1" ht="11.25">
      <c r="B305" s="213"/>
      <c r="C305" s="214"/>
      <c r="D305" s="195" t="s">
        <v>182</v>
      </c>
      <c r="E305" s="215" t="s">
        <v>19</v>
      </c>
      <c r="F305" s="216" t="s">
        <v>185</v>
      </c>
      <c r="G305" s="214"/>
      <c r="H305" s="217">
        <v>19.8</v>
      </c>
      <c r="I305" s="218"/>
      <c r="J305" s="214"/>
      <c r="K305" s="214"/>
      <c r="L305" s="219"/>
      <c r="M305" s="220"/>
      <c r="N305" s="221"/>
      <c r="O305" s="221"/>
      <c r="P305" s="221"/>
      <c r="Q305" s="221"/>
      <c r="R305" s="221"/>
      <c r="S305" s="221"/>
      <c r="T305" s="222"/>
      <c r="AT305" s="223" t="s">
        <v>182</v>
      </c>
      <c r="AU305" s="223" t="s">
        <v>81</v>
      </c>
      <c r="AV305" s="14" t="s">
        <v>176</v>
      </c>
      <c r="AW305" s="14" t="s">
        <v>33</v>
      </c>
      <c r="AX305" s="14" t="s">
        <v>79</v>
      </c>
      <c r="AY305" s="223" t="s">
        <v>168</v>
      </c>
    </row>
    <row r="306" spans="1:65" s="2" customFormat="1" ht="16.5" customHeight="1">
      <c r="A306" s="38"/>
      <c r="B306" s="39"/>
      <c r="C306" s="225" t="s">
        <v>439</v>
      </c>
      <c r="D306" s="225" t="s">
        <v>234</v>
      </c>
      <c r="E306" s="226" t="s">
        <v>440</v>
      </c>
      <c r="F306" s="227" t="s">
        <v>441</v>
      </c>
      <c r="G306" s="228" t="s">
        <v>281</v>
      </c>
      <c r="H306" s="229">
        <v>21.78</v>
      </c>
      <c r="I306" s="230"/>
      <c r="J306" s="231">
        <f>ROUND(I306*H306,2)</f>
        <v>0</v>
      </c>
      <c r="K306" s="227" t="s">
        <v>420</v>
      </c>
      <c r="L306" s="232"/>
      <c r="M306" s="233" t="s">
        <v>19</v>
      </c>
      <c r="N306" s="234" t="s">
        <v>43</v>
      </c>
      <c r="O306" s="68"/>
      <c r="P306" s="191">
        <f>O306*H306</f>
        <v>0</v>
      </c>
      <c r="Q306" s="191">
        <v>2.7999999999999998E-4</v>
      </c>
      <c r="R306" s="191">
        <f>Q306*H306</f>
        <v>6.0983999999999995E-3</v>
      </c>
      <c r="S306" s="191">
        <v>0</v>
      </c>
      <c r="T306" s="192">
        <f>S306*H306</f>
        <v>0</v>
      </c>
      <c r="U306" s="38"/>
      <c r="V306" s="38"/>
      <c r="W306" s="38"/>
      <c r="X306" s="38"/>
      <c r="Y306" s="38"/>
      <c r="Z306" s="38"/>
      <c r="AA306" s="38"/>
      <c r="AB306" s="38"/>
      <c r="AC306" s="38"/>
      <c r="AD306" s="38"/>
      <c r="AE306" s="38"/>
      <c r="AR306" s="193" t="s">
        <v>238</v>
      </c>
      <c r="AT306" s="193" t="s">
        <v>234</v>
      </c>
      <c r="AU306" s="193" t="s">
        <v>81</v>
      </c>
      <c r="AY306" s="21" t="s">
        <v>168</v>
      </c>
      <c r="BE306" s="194">
        <f>IF(N306="základní",J306,0)</f>
        <v>0</v>
      </c>
      <c r="BF306" s="194">
        <f>IF(N306="snížená",J306,0)</f>
        <v>0</v>
      </c>
      <c r="BG306" s="194">
        <f>IF(N306="zákl. přenesená",J306,0)</f>
        <v>0</v>
      </c>
      <c r="BH306" s="194">
        <f>IF(N306="sníž. přenesená",J306,0)</f>
        <v>0</v>
      </c>
      <c r="BI306" s="194">
        <f>IF(N306="nulová",J306,0)</f>
        <v>0</v>
      </c>
      <c r="BJ306" s="21" t="s">
        <v>79</v>
      </c>
      <c r="BK306" s="194">
        <f>ROUND(I306*H306,2)</f>
        <v>0</v>
      </c>
      <c r="BL306" s="21" t="s">
        <v>176</v>
      </c>
      <c r="BM306" s="193" t="s">
        <v>442</v>
      </c>
    </row>
    <row r="307" spans="1:65" s="2" customFormat="1" ht="11.25">
      <c r="A307" s="38"/>
      <c r="B307" s="39"/>
      <c r="C307" s="40"/>
      <c r="D307" s="195" t="s">
        <v>178</v>
      </c>
      <c r="E307" s="40"/>
      <c r="F307" s="196" t="s">
        <v>441</v>
      </c>
      <c r="G307" s="40"/>
      <c r="H307" s="40"/>
      <c r="I307" s="197"/>
      <c r="J307" s="40"/>
      <c r="K307" s="40"/>
      <c r="L307" s="43"/>
      <c r="M307" s="198"/>
      <c r="N307" s="199"/>
      <c r="O307" s="68"/>
      <c r="P307" s="68"/>
      <c r="Q307" s="68"/>
      <c r="R307" s="68"/>
      <c r="S307" s="68"/>
      <c r="T307" s="69"/>
      <c r="U307" s="38"/>
      <c r="V307" s="38"/>
      <c r="W307" s="38"/>
      <c r="X307" s="38"/>
      <c r="Y307" s="38"/>
      <c r="Z307" s="38"/>
      <c r="AA307" s="38"/>
      <c r="AB307" s="38"/>
      <c r="AC307" s="38"/>
      <c r="AD307" s="38"/>
      <c r="AE307" s="38"/>
      <c r="AT307" s="21" t="s">
        <v>178</v>
      </c>
      <c r="AU307" s="21" t="s">
        <v>81</v>
      </c>
    </row>
    <row r="308" spans="1:65" s="13" customFormat="1" ht="11.25">
      <c r="B308" s="202"/>
      <c r="C308" s="203"/>
      <c r="D308" s="195" t="s">
        <v>182</v>
      </c>
      <c r="E308" s="204" t="s">
        <v>19</v>
      </c>
      <c r="F308" s="205" t="s">
        <v>443</v>
      </c>
      <c r="G308" s="203"/>
      <c r="H308" s="206">
        <v>21.78</v>
      </c>
      <c r="I308" s="207"/>
      <c r="J308" s="203"/>
      <c r="K308" s="203"/>
      <c r="L308" s="208"/>
      <c r="M308" s="209"/>
      <c r="N308" s="210"/>
      <c r="O308" s="210"/>
      <c r="P308" s="210"/>
      <c r="Q308" s="210"/>
      <c r="R308" s="210"/>
      <c r="S308" s="210"/>
      <c r="T308" s="211"/>
      <c r="AT308" s="212" t="s">
        <v>182</v>
      </c>
      <c r="AU308" s="212" t="s">
        <v>81</v>
      </c>
      <c r="AV308" s="13" t="s">
        <v>81</v>
      </c>
      <c r="AW308" s="13" t="s">
        <v>33</v>
      </c>
      <c r="AX308" s="13" t="s">
        <v>79</v>
      </c>
      <c r="AY308" s="212" t="s">
        <v>168</v>
      </c>
    </row>
    <row r="309" spans="1:65" s="2" customFormat="1" ht="24.2" customHeight="1">
      <c r="A309" s="38"/>
      <c r="B309" s="39"/>
      <c r="C309" s="182" t="s">
        <v>444</v>
      </c>
      <c r="D309" s="182" t="s">
        <v>171</v>
      </c>
      <c r="E309" s="183" t="s">
        <v>445</v>
      </c>
      <c r="F309" s="184" t="s">
        <v>446</v>
      </c>
      <c r="G309" s="185" t="s">
        <v>245</v>
      </c>
      <c r="H309" s="186">
        <v>26.62</v>
      </c>
      <c r="I309" s="187"/>
      <c r="J309" s="188">
        <f>ROUND(I309*H309,2)</f>
        <v>0</v>
      </c>
      <c r="K309" s="184" t="s">
        <v>175</v>
      </c>
      <c r="L309" s="43"/>
      <c r="M309" s="189" t="s">
        <v>19</v>
      </c>
      <c r="N309" s="190" t="s">
        <v>43</v>
      </c>
      <c r="O309" s="68"/>
      <c r="P309" s="191">
        <f>O309*H309</f>
        <v>0</v>
      </c>
      <c r="Q309" s="191">
        <v>5.0000000000000002E-5</v>
      </c>
      <c r="R309" s="191">
        <f>Q309*H309</f>
        <v>1.3310000000000002E-3</v>
      </c>
      <c r="S309" s="191">
        <v>0</v>
      </c>
      <c r="T309" s="192">
        <f>S309*H309</f>
        <v>0</v>
      </c>
      <c r="U309" s="38"/>
      <c r="V309" s="38"/>
      <c r="W309" s="38"/>
      <c r="X309" s="38"/>
      <c r="Y309" s="38"/>
      <c r="Z309" s="38"/>
      <c r="AA309" s="38"/>
      <c r="AB309" s="38"/>
      <c r="AC309" s="38"/>
      <c r="AD309" s="38"/>
      <c r="AE309" s="38"/>
      <c r="AR309" s="193" t="s">
        <v>176</v>
      </c>
      <c r="AT309" s="193" t="s">
        <v>171</v>
      </c>
      <c r="AU309" s="193" t="s">
        <v>81</v>
      </c>
      <c r="AY309" s="21" t="s">
        <v>168</v>
      </c>
      <c r="BE309" s="194">
        <f>IF(N309="základní",J309,0)</f>
        <v>0</v>
      </c>
      <c r="BF309" s="194">
        <f>IF(N309="snížená",J309,0)</f>
        <v>0</v>
      </c>
      <c r="BG309" s="194">
        <f>IF(N309="zákl. přenesená",J309,0)</f>
        <v>0</v>
      </c>
      <c r="BH309" s="194">
        <f>IF(N309="sníž. přenesená",J309,0)</f>
        <v>0</v>
      </c>
      <c r="BI309" s="194">
        <f>IF(N309="nulová",J309,0)</f>
        <v>0</v>
      </c>
      <c r="BJ309" s="21" t="s">
        <v>79</v>
      </c>
      <c r="BK309" s="194">
        <f>ROUND(I309*H309,2)</f>
        <v>0</v>
      </c>
      <c r="BL309" s="21" t="s">
        <v>176</v>
      </c>
      <c r="BM309" s="193" t="s">
        <v>447</v>
      </c>
    </row>
    <row r="310" spans="1:65" s="2" customFormat="1" ht="19.5">
      <c r="A310" s="38"/>
      <c r="B310" s="39"/>
      <c r="C310" s="40"/>
      <c r="D310" s="195" t="s">
        <v>178</v>
      </c>
      <c r="E310" s="40"/>
      <c r="F310" s="196" t="s">
        <v>448</v>
      </c>
      <c r="G310" s="40"/>
      <c r="H310" s="40"/>
      <c r="I310" s="197"/>
      <c r="J310" s="40"/>
      <c r="K310" s="40"/>
      <c r="L310" s="43"/>
      <c r="M310" s="198"/>
      <c r="N310" s="199"/>
      <c r="O310" s="68"/>
      <c r="P310" s="68"/>
      <c r="Q310" s="68"/>
      <c r="R310" s="68"/>
      <c r="S310" s="68"/>
      <c r="T310" s="69"/>
      <c r="U310" s="38"/>
      <c r="V310" s="38"/>
      <c r="W310" s="38"/>
      <c r="X310" s="38"/>
      <c r="Y310" s="38"/>
      <c r="Z310" s="38"/>
      <c r="AA310" s="38"/>
      <c r="AB310" s="38"/>
      <c r="AC310" s="38"/>
      <c r="AD310" s="38"/>
      <c r="AE310" s="38"/>
      <c r="AT310" s="21" t="s">
        <v>178</v>
      </c>
      <c r="AU310" s="21" t="s">
        <v>81</v>
      </c>
    </row>
    <row r="311" spans="1:65" s="2" customFormat="1" ht="11.25">
      <c r="A311" s="38"/>
      <c r="B311" s="39"/>
      <c r="C311" s="40"/>
      <c r="D311" s="200" t="s">
        <v>180</v>
      </c>
      <c r="E311" s="40"/>
      <c r="F311" s="201" t="s">
        <v>449</v>
      </c>
      <c r="G311" s="40"/>
      <c r="H311" s="40"/>
      <c r="I311" s="197"/>
      <c r="J311" s="40"/>
      <c r="K311" s="40"/>
      <c r="L311" s="43"/>
      <c r="M311" s="198"/>
      <c r="N311" s="199"/>
      <c r="O311" s="68"/>
      <c r="P311" s="68"/>
      <c r="Q311" s="68"/>
      <c r="R311" s="68"/>
      <c r="S311" s="68"/>
      <c r="T311" s="69"/>
      <c r="U311" s="38"/>
      <c r="V311" s="38"/>
      <c r="W311" s="38"/>
      <c r="X311" s="38"/>
      <c r="Y311" s="38"/>
      <c r="Z311" s="38"/>
      <c r="AA311" s="38"/>
      <c r="AB311" s="38"/>
      <c r="AC311" s="38"/>
      <c r="AD311" s="38"/>
      <c r="AE311" s="38"/>
      <c r="AT311" s="21" t="s">
        <v>180</v>
      </c>
      <c r="AU311" s="21" t="s">
        <v>81</v>
      </c>
    </row>
    <row r="312" spans="1:65" s="13" customFormat="1" ht="11.25">
      <c r="B312" s="202"/>
      <c r="C312" s="203"/>
      <c r="D312" s="195" t="s">
        <v>182</v>
      </c>
      <c r="E312" s="204" t="s">
        <v>19</v>
      </c>
      <c r="F312" s="205" t="s">
        <v>450</v>
      </c>
      <c r="G312" s="203"/>
      <c r="H312" s="206">
        <v>24.46</v>
      </c>
      <c r="I312" s="207"/>
      <c r="J312" s="203"/>
      <c r="K312" s="203"/>
      <c r="L312" s="208"/>
      <c r="M312" s="209"/>
      <c r="N312" s="210"/>
      <c r="O312" s="210"/>
      <c r="P312" s="210"/>
      <c r="Q312" s="210"/>
      <c r="R312" s="210"/>
      <c r="S312" s="210"/>
      <c r="T312" s="211"/>
      <c r="AT312" s="212" t="s">
        <v>182</v>
      </c>
      <c r="AU312" s="212" t="s">
        <v>81</v>
      </c>
      <c r="AV312" s="13" t="s">
        <v>81</v>
      </c>
      <c r="AW312" s="13" t="s">
        <v>33</v>
      </c>
      <c r="AX312" s="13" t="s">
        <v>72</v>
      </c>
      <c r="AY312" s="212" t="s">
        <v>168</v>
      </c>
    </row>
    <row r="313" spans="1:65" s="13" customFormat="1" ht="11.25">
      <c r="B313" s="202"/>
      <c r="C313" s="203"/>
      <c r="D313" s="195" t="s">
        <v>182</v>
      </c>
      <c r="E313" s="204" t="s">
        <v>19</v>
      </c>
      <c r="F313" s="205" t="s">
        <v>451</v>
      </c>
      <c r="G313" s="203"/>
      <c r="H313" s="206">
        <v>2.16</v>
      </c>
      <c r="I313" s="207"/>
      <c r="J313" s="203"/>
      <c r="K313" s="203"/>
      <c r="L313" s="208"/>
      <c r="M313" s="209"/>
      <c r="N313" s="210"/>
      <c r="O313" s="210"/>
      <c r="P313" s="210"/>
      <c r="Q313" s="210"/>
      <c r="R313" s="210"/>
      <c r="S313" s="210"/>
      <c r="T313" s="211"/>
      <c r="AT313" s="212" t="s">
        <v>182</v>
      </c>
      <c r="AU313" s="212" t="s">
        <v>81</v>
      </c>
      <c r="AV313" s="13" t="s">
        <v>81</v>
      </c>
      <c r="AW313" s="13" t="s">
        <v>33</v>
      </c>
      <c r="AX313" s="13" t="s">
        <v>72</v>
      </c>
      <c r="AY313" s="212" t="s">
        <v>168</v>
      </c>
    </row>
    <row r="314" spans="1:65" s="14" customFormat="1" ht="11.25">
      <c r="B314" s="213"/>
      <c r="C314" s="214"/>
      <c r="D314" s="195" t="s">
        <v>182</v>
      </c>
      <c r="E314" s="215" t="s">
        <v>19</v>
      </c>
      <c r="F314" s="216" t="s">
        <v>185</v>
      </c>
      <c r="G314" s="214"/>
      <c r="H314" s="217">
        <v>26.62</v>
      </c>
      <c r="I314" s="218"/>
      <c r="J314" s="214"/>
      <c r="K314" s="214"/>
      <c r="L314" s="219"/>
      <c r="M314" s="220"/>
      <c r="N314" s="221"/>
      <c r="O314" s="221"/>
      <c r="P314" s="221"/>
      <c r="Q314" s="221"/>
      <c r="R314" s="221"/>
      <c r="S314" s="221"/>
      <c r="T314" s="222"/>
      <c r="AT314" s="223" t="s">
        <v>182</v>
      </c>
      <c r="AU314" s="223" t="s">
        <v>81</v>
      </c>
      <c r="AV314" s="14" t="s">
        <v>176</v>
      </c>
      <c r="AW314" s="14" t="s">
        <v>33</v>
      </c>
      <c r="AX314" s="14" t="s">
        <v>79</v>
      </c>
      <c r="AY314" s="223" t="s">
        <v>168</v>
      </c>
    </row>
    <row r="315" spans="1:65" s="2" customFormat="1" ht="24.2" customHeight="1">
      <c r="A315" s="38"/>
      <c r="B315" s="39"/>
      <c r="C315" s="225" t="s">
        <v>452</v>
      </c>
      <c r="D315" s="225" t="s">
        <v>234</v>
      </c>
      <c r="E315" s="226" t="s">
        <v>453</v>
      </c>
      <c r="F315" s="227" t="s">
        <v>454</v>
      </c>
      <c r="G315" s="228" t="s">
        <v>245</v>
      </c>
      <c r="H315" s="229">
        <v>27.951000000000001</v>
      </c>
      <c r="I315" s="230"/>
      <c r="J315" s="231">
        <f>ROUND(I315*H315,2)</f>
        <v>0</v>
      </c>
      <c r="K315" s="227" t="s">
        <v>420</v>
      </c>
      <c r="L315" s="232"/>
      <c r="M315" s="233" t="s">
        <v>19</v>
      </c>
      <c r="N315" s="234" t="s">
        <v>43</v>
      </c>
      <c r="O315" s="68"/>
      <c r="P315" s="191">
        <f>O315*H315</f>
        <v>0</v>
      </c>
      <c r="Q315" s="191">
        <v>7.2000000000000005E-4</v>
      </c>
      <c r="R315" s="191">
        <f>Q315*H315</f>
        <v>2.0124720000000002E-2</v>
      </c>
      <c r="S315" s="191">
        <v>0</v>
      </c>
      <c r="T315" s="192">
        <f>S315*H315</f>
        <v>0</v>
      </c>
      <c r="U315" s="38"/>
      <c r="V315" s="38"/>
      <c r="W315" s="38"/>
      <c r="X315" s="38"/>
      <c r="Y315" s="38"/>
      <c r="Z315" s="38"/>
      <c r="AA315" s="38"/>
      <c r="AB315" s="38"/>
      <c r="AC315" s="38"/>
      <c r="AD315" s="38"/>
      <c r="AE315" s="38"/>
      <c r="AR315" s="193" t="s">
        <v>238</v>
      </c>
      <c r="AT315" s="193" t="s">
        <v>234</v>
      </c>
      <c r="AU315" s="193" t="s">
        <v>81</v>
      </c>
      <c r="AY315" s="21" t="s">
        <v>168</v>
      </c>
      <c r="BE315" s="194">
        <f>IF(N315="základní",J315,0)</f>
        <v>0</v>
      </c>
      <c r="BF315" s="194">
        <f>IF(N315="snížená",J315,0)</f>
        <v>0</v>
      </c>
      <c r="BG315" s="194">
        <f>IF(N315="zákl. přenesená",J315,0)</f>
        <v>0</v>
      </c>
      <c r="BH315" s="194">
        <f>IF(N315="sníž. přenesená",J315,0)</f>
        <v>0</v>
      </c>
      <c r="BI315" s="194">
        <f>IF(N315="nulová",J315,0)</f>
        <v>0</v>
      </c>
      <c r="BJ315" s="21" t="s">
        <v>79</v>
      </c>
      <c r="BK315" s="194">
        <f>ROUND(I315*H315,2)</f>
        <v>0</v>
      </c>
      <c r="BL315" s="21" t="s">
        <v>176</v>
      </c>
      <c r="BM315" s="193" t="s">
        <v>455</v>
      </c>
    </row>
    <row r="316" spans="1:65" s="2" customFormat="1" ht="11.25">
      <c r="A316" s="38"/>
      <c r="B316" s="39"/>
      <c r="C316" s="40"/>
      <c r="D316" s="195" t="s">
        <v>178</v>
      </c>
      <c r="E316" s="40"/>
      <c r="F316" s="196" t="s">
        <v>454</v>
      </c>
      <c r="G316" s="40"/>
      <c r="H316" s="40"/>
      <c r="I316" s="197"/>
      <c r="J316" s="40"/>
      <c r="K316" s="40"/>
      <c r="L316" s="43"/>
      <c r="M316" s="198"/>
      <c r="N316" s="199"/>
      <c r="O316" s="68"/>
      <c r="P316" s="68"/>
      <c r="Q316" s="68"/>
      <c r="R316" s="68"/>
      <c r="S316" s="68"/>
      <c r="T316" s="69"/>
      <c r="U316" s="38"/>
      <c r="V316" s="38"/>
      <c r="W316" s="38"/>
      <c r="X316" s="38"/>
      <c r="Y316" s="38"/>
      <c r="Z316" s="38"/>
      <c r="AA316" s="38"/>
      <c r="AB316" s="38"/>
      <c r="AC316" s="38"/>
      <c r="AD316" s="38"/>
      <c r="AE316" s="38"/>
      <c r="AT316" s="21" t="s">
        <v>178</v>
      </c>
      <c r="AU316" s="21" t="s">
        <v>81</v>
      </c>
    </row>
    <row r="317" spans="1:65" s="13" customFormat="1" ht="11.25">
      <c r="B317" s="202"/>
      <c r="C317" s="203"/>
      <c r="D317" s="195" t="s">
        <v>182</v>
      </c>
      <c r="E317" s="204" t="s">
        <v>19</v>
      </c>
      <c r="F317" s="205" t="s">
        <v>456</v>
      </c>
      <c r="G317" s="203"/>
      <c r="H317" s="206">
        <v>27.951000000000001</v>
      </c>
      <c r="I317" s="207"/>
      <c r="J317" s="203"/>
      <c r="K317" s="203"/>
      <c r="L317" s="208"/>
      <c r="M317" s="209"/>
      <c r="N317" s="210"/>
      <c r="O317" s="210"/>
      <c r="P317" s="210"/>
      <c r="Q317" s="210"/>
      <c r="R317" s="210"/>
      <c r="S317" s="210"/>
      <c r="T317" s="211"/>
      <c r="AT317" s="212" t="s">
        <v>182</v>
      </c>
      <c r="AU317" s="212" t="s">
        <v>81</v>
      </c>
      <c r="AV317" s="13" t="s">
        <v>81</v>
      </c>
      <c r="AW317" s="13" t="s">
        <v>33</v>
      </c>
      <c r="AX317" s="13" t="s">
        <v>79</v>
      </c>
      <c r="AY317" s="212" t="s">
        <v>168</v>
      </c>
    </row>
    <row r="318" spans="1:65" s="2" customFormat="1" ht="16.5" customHeight="1">
      <c r="A318" s="38"/>
      <c r="B318" s="39"/>
      <c r="C318" s="182" t="s">
        <v>457</v>
      </c>
      <c r="D318" s="182" t="s">
        <v>171</v>
      </c>
      <c r="E318" s="183" t="s">
        <v>458</v>
      </c>
      <c r="F318" s="184" t="s">
        <v>459</v>
      </c>
      <c r="G318" s="185" t="s">
        <v>245</v>
      </c>
      <c r="H318" s="186">
        <v>196.78800000000001</v>
      </c>
      <c r="I318" s="187"/>
      <c r="J318" s="188">
        <f>ROUND(I318*H318,2)</f>
        <v>0</v>
      </c>
      <c r="K318" s="184" t="s">
        <v>175</v>
      </c>
      <c r="L318" s="43"/>
      <c r="M318" s="189" t="s">
        <v>19</v>
      </c>
      <c r="N318" s="190" t="s">
        <v>43</v>
      </c>
      <c r="O318" s="68"/>
      <c r="P318" s="191">
        <f>O318*H318</f>
        <v>0</v>
      </c>
      <c r="Q318" s="191">
        <v>0</v>
      </c>
      <c r="R318" s="191">
        <f>Q318*H318</f>
        <v>0</v>
      </c>
      <c r="S318" s="191">
        <v>0</v>
      </c>
      <c r="T318" s="192">
        <f>S318*H318</f>
        <v>0</v>
      </c>
      <c r="U318" s="38"/>
      <c r="V318" s="38"/>
      <c r="W318" s="38"/>
      <c r="X318" s="38"/>
      <c r="Y318" s="38"/>
      <c r="Z318" s="38"/>
      <c r="AA318" s="38"/>
      <c r="AB318" s="38"/>
      <c r="AC318" s="38"/>
      <c r="AD318" s="38"/>
      <c r="AE318" s="38"/>
      <c r="AR318" s="193" t="s">
        <v>176</v>
      </c>
      <c r="AT318" s="193" t="s">
        <v>171</v>
      </c>
      <c r="AU318" s="193" t="s">
        <v>81</v>
      </c>
      <c r="AY318" s="21" t="s">
        <v>168</v>
      </c>
      <c r="BE318" s="194">
        <f>IF(N318="základní",J318,0)</f>
        <v>0</v>
      </c>
      <c r="BF318" s="194">
        <f>IF(N318="snížená",J318,0)</f>
        <v>0</v>
      </c>
      <c r="BG318" s="194">
        <f>IF(N318="zákl. přenesená",J318,0)</f>
        <v>0</v>
      </c>
      <c r="BH318" s="194">
        <f>IF(N318="sníž. přenesená",J318,0)</f>
        <v>0</v>
      </c>
      <c r="BI318" s="194">
        <f>IF(N318="nulová",J318,0)</f>
        <v>0</v>
      </c>
      <c r="BJ318" s="21" t="s">
        <v>79</v>
      </c>
      <c r="BK318" s="194">
        <f>ROUND(I318*H318,2)</f>
        <v>0</v>
      </c>
      <c r="BL318" s="21" t="s">
        <v>176</v>
      </c>
      <c r="BM318" s="193" t="s">
        <v>460</v>
      </c>
    </row>
    <row r="319" spans="1:65" s="2" customFormat="1" ht="19.5">
      <c r="A319" s="38"/>
      <c r="B319" s="39"/>
      <c r="C319" s="40"/>
      <c r="D319" s="195" t="s">
        <v>178</v>
      </c>
      <c r="E319" s="40"/>
      <c r="F319" s="196" t="s">
        <v>461</v>
      </c>
      <c r="G319" s="40"/>
      <c r="H319" s="40"/>
      <c r="I319" s="197"/>
      <c r="J319" s="40"/>
      <c r="K319" s="40"/>
      <c r="L319" s="43"/>
      <c r="M319" s="198"/>
      <c r="N319" s="199"/>
      <c r="O319" s="68"/>
      <c r="P319" s="68"/>
      <c r="Q319" s="68"/>
      <c r="R319" s="68"/>
      <c r="S319" s="68"/>
      <c r="T319" s="69"/>
      <c r="U319" s="38"/>
      <c r="V319" s="38"/>
      <c r="W319" s="38"/>
      <c r="X319" s="38"/>
      <c r="Y319" s="38"/>
      <c r="Z319" s="38"/>
      <c r="AA319" s="38"/>
      <c r="AB319" s="38"/>
      <c r="AC319" s="38"/>
      <c r="AD319" s="38"/>
      <c r="AE319" s="38"/>
      <c r="AT319" s="21" t="s">
        <v>178</v>
      </c>
      <c r="AU319" s="21" t="s">
        <v>81</v>
      </c>
    </row>
    <row r="320" spans="1:65" s="2" customFormat="1" ht="11.25">
      <c r="A320" s="38"/>
      <c r="B320" s="39"/>
      <c r="C320" s="40"/>
      <c r="D320" s="200" t="s">
        <v>180</v>
      </c>
      <c r="E320" s="40"/>
      <c r="F320" s="201" t="s">
        <v>462</v>
      </c>
      <c r="G320" s="40"/>
      <c r="H320" s="40"/>
      <c r="I320" s="197"/>
      <c r="J320" s="40"/>
      <c r="K320" s="40"/>
      <c r="L320" s="43"/>
      <c r="M320" s="198"/>
      <c r="N320" s="199"/>
      <c r="O320" s="68"/>
      <c r="P320" s="68"/>
      <c r="Q320" s="68"/>
      <c r="R320" s="68"/>
      <c r="S320" s="68"/>
      <c r="T320" s="69"/>
      <c r="U320" s="38"/>
      <c r="V320" s="38"/>
      <c r="W320" s="38"/>
      <c r="X320" s="38"/>
      <c r="Y320" s="38"/>
      <c r="Z320" s="38"/>
      <c r="AA320" s="38"/>
      <c r="AB320" s="38"/>
      <c r="AC320" s="38"/>
      <c r="AD320" s="38"/>
      <c r="AE320" s="38"/>
      <c r="AT320" s="21" t="s">
        <v>180</v>
      </c>
      <c r="AU320" s="21" t="s">
        <v>81</v>
      </c>
    </row>
    <row r="321" spans="1:65" s="13" customFormat="1" ht="11.25">
      <c r="B321" s="202"/>
      <c r="C321" s="203"/>
      <c r="D321" s="195" t="s">
        <v>182</v>
      </c>
      <c r="E321" s="204" t="s">
        <v>19</v>
      </c>
      <c r="F321" s="205" t="s">
        <v>463</v>
      </c>
      <c r="G321" s="203"/>
      <c r="H321" s="206">
        <v>66</v>
      </c>
      <c r="I321" s="207"/>
      <c r="J321" s="203"/>
      <c r="K321" s="203"/>
      <c r="L321" s="208"/>
      <c r="M321" s="209"/>
      <c r="N321" s="210"/>
      <c r="O321" s="210"/>
      <c r="P321" s="210"/>
      <c r="Q321" s="210"/>
      <c r="R321" s="210"/>
      <c r="S321" s="210"/>
      <c r="T321" s="211"/>
      <c r="AT321" s="212" t="s">
        <v>182</v>
      </c>
      <c r="AU321" s="212" t="s">
        <v>81</v>
      </c>
      <c r="AV321" s="13" t="s">
        <v>81</v>
      </c>
      <c r="AW321" s="13" t="s">
        <v>33</v>
      </c>
      <c r="AX321" s="13" t="s">
        <v>72</v>
      </c>
      <c r="AY321" s="212" t="s">
        <v>168</v>
      </c>
    </row>
    <row r="322" spans="1:65" s="13" customFormat="1" ht="11.25">
      <c r="B322" s="202"/>
      <c r="C322" s="203"/>
      <c r="D322" s="195" t="s">
        <v>182</v>
      </c>
      <c r="E322" s="204" t="s">
        <v>19</v>
      </c>
      <c r="F322" s="205" t="s">
        <v>464</v>
      </c>
      <c r="G322" s="203"/>
      <c r="H322" s="206">
        <v>12.76</v>
      </c>
      <c r="I322" s="207"/>
      <c r="J322" s="203"/>
      <c r="K322" s="203"/>
      <c r="L322" s="208"/>
      <c r="M322" s="209"/>
      <c r="N322" s="210"/>
      <c r="O322" s="210"/>
      <c r="P322" s="210"/>
      <c r="Q322" s="210"/>
      <c r="R322" s="210"/>
      <c r="S322" s="210"/>
      <c r="T322" s="211"/>
      <c r="AT322" s="212" t="s">
        <v>182</v>
      </c>
      <c r="AU322" s="212" t="s">
        <v>81</v>
      </c>
      <c r="AV322" s="13" t="s">
        <v>81</v>
      </c>
      <c r="AW322" s="13" t="s">
        <v>33</v>
      </c>
      <c r="AX322" s="13" t="s">
        <v>72</v>
      </c>
      <c r="AY322" s="212" t="s">
        <v>168</v>
      </c>
    </row>
    <row r="323" spans="1:65" s="13" customFormat="1" ht="11.25">
      <c r="B323" s="202"/>
      <c r="C323" s="203"/>
      <c r="D323" s="195" t="s">
        <v>182</v>
      </c>
      <c r="E323" s="204" t="s">
        <v>19</v>
      </c>
      <c r="F323" s="205" t="s">
        <v>465</v>
      </c>
      <c r="G323" s="203"/>
      <c r="H323" s="206">
        <v>6.74</v>
      </c>
      <c r="I323" s="207"/>
      <c r="J323" s="203"/>
      <c r="K323" s="203"/>
      <c r="L323" s="208"/>
      <c r="M323" s="209"/>
      <c r="N323" s="210"/>
      <c r="O323" s="210"/>
      <c r="P323" s="210"/>
      <c r="Q323" s="210"/>
      <c r="R323" s="210"/>
      <c r="S323" s="210"/>
      <c r="T323" s="211"/>
      <c r="AT323" s="212" t="s">
        <v>182</v>
      </c>
      <c r="AU323" s="212" t="s">
        <v>81</v>
      </c>
      <c r="AV323" s="13" t="s">
        <v>81</v>
      </c>
      <c r="AW323" s="13" t="s">
        <v>33</v>
      </c>
      <c r="AX323" s="13" t="s">
        <v>72</v>
      </c>
      <c r="AY323" s="212" t="s">
        <v>168</v>
      </c>
    </row>
    <row r="324" spans="1:65" s="13" customFormat="1" ht="11.25">
      <c r="B324" s="202"/>
      <c r="C324" s="203"/>
      <c r="D324" s="195" t="s">
        <v>182</v>
      </c>
      <c r="E324" s="204" t="s">
        <v>19</v>
      </c>
      <c r="F324" s="205" t="s">
        <v>466</v>
      </c>
      <c r="G324" s="203"/>
      <c r="H324" s="206">
        <v>25.788</v>
      </c>
      <c r="I324" s="207"/>
      <c r="J324" s="203"/>
      <c r="K324" s="203"/>
      <c r="L324" s="208"/>
      <c r="M324" s="209"/>
      <c r="N324" s="210"/>
      <c r="O324" s="210"/>
      <c r="P324" s="210"/>
      <c r="Q324" s="210"/>
      <c r="R324" s="210"/>
      <c r="S324" s="210"/>
      <c r="T324" s="211"/>
      <c r="AT324" s="212" t="s">
        <v>182</v>
      </c>
      <c r="AU324" s="212" t="s">
        <v>81</v>
      </c>
      <c r="AV324" s="13" t="s">
        <v>81</v>
      </c>
      <c r="AW324" s="13" t="s">
        <v>33</v>
      </c>
      <c r="AX324" s="13" t="s">
        <v>72</v>
      </c>
      <c r="AY324" s="212" t="s">
        <v>168</v>
      </c>
    </row>
    <row r="325" spans="1:65" s="13" customFormat="1" ht="11.25">
      <c r="B325" s="202"/>
      <c r="C325" s="203"/>
      <c r="D325" s="195" t="s">
        <v>182</v>
      </c>
      <c r="E325" s="204" t="s">
        <v>19</v>
      </c>
      <c r="F325" s="205" t="s">
        <v>467</v>
      </c>
      <c r="G325" s="203"/>
      <c r="H325" s="206">
        <v>85.5</v>
      </c>
      <c r="I325" s="207"/>
      <c r="J325" s="203"/>
      <c r="K325" s="203"/>
      <c r="L325" s="208"/>
      <c r="M325" s="209"/>
      <c r="N325" s="210"/>
      <c r="O325" s="210"/>
      <c r="P325" s="210"/>
      <c r="Q325" s="210"/>
      <c r="R325" s="210"/>
      <c r="S325" s="210"/>
      <c r="T325" s="211"/>
      <c r="AT325" s="212" t="s">
        <v>182</v>
      </c>
      <c r="AU325" s="212" t="s">
        <v>81</v>
      </c>
      <c r="AV325" s="13" t="s">
        <v>81</v>
      </c>
      <c r="AW325" s="13" t="s">
        <v>33</v>
      </c>
      <c r="AX325" s="13" t="s">
        <v>72</v>
      </c>
      <c r="AY325" s="212" t="s">
        <v>168</v>
      </c>
    </row>
    <row r="326" spans="1:65" s="14" customFormat="1" ht="11.25">
      <c r="B326" s="213"/>
      <c r="C326" s="214"/>
      <c r="D326" s="195" t="s">
        <v>182</v>
      </c>
      <c r="E326" s="215" t="s">
        <v>19</v>
      </c>
      <c r="F326" s="216" t="s">
        <v>185</v>
      </c>
      <c r="G326" s="214"/>
      <c r="H326" s="217">
        <v>196.78800000000001</v>
      </c>
      <c r="I326" s="218"/>
      <c r="J326" s="214"/>
      <c r="K326" s="214"/>
      <c r="L326" s="219"/>
      <c r="M326" s="220"/>
      <c r="N326" s="221"/>
      <c r="O326" s="221"/>
      <c r="P326" s="221"/>
      <c r="Q326" s="221"/>
      <c r="R326" s="221"/>
      <c r="S326" s="221"/>
      <c r="T326" s="222"/>
      <c r="AT326" s="223" t="s">
        <v>182</v>
      </c>
      <c r="AU326" s="223" t="s">
        <v>81</v>
      </c>
      <c r="AV326" s="14" t="s">
        <v>176</v>
      </c>
      <c r="AW326" s="14" t="s">
        <v>33</v>
      </c>
      <c r="AX326" s="14" t="s">
        <v>79</v>
      </c>
      <c r="AY326" s="223" t="s">
        <v>168</v>
      </c>
    </row>
    <row r="327" spans="1:65" s="2" customFormat="1" ht="21.75" customHeight="1">
      <c r="A327" s="38"/>
      <c r="B327" s="39"/>
      <c r="C327" s="225" t="s">
        <v>468</v>
      </c>
      <c r="D327" s="225" t="s">
        <v>234</v>
      </c>
      <c r="E327" s="226" t="s">
        <v>469</v>
      </c>
      <c r="F327" s="227" t="s">
        <v>470</v>
      </c>
      <c r="G327" s="228" t="s">
        <v>245</v>
      </c>
      <c r="H327" s="229">
        <v>116.852</v>
      </c>
      <c r="I327" s="230"/>
      <c r="J327" s="231">
        <f>ROUND(I327*H327,2)</f>
        <v>0</v>
      </c>
      <c r="K327" s="227" t="s">
        <v>420</v>
      </c>
      <c r="L327" s="232"/>
      <c r="M327" s="233" t="s">
        <v>19</v>
      </c>
      <c r="N327" s="234" t="s">
        <v>43</v>
      </c>
      <c r="O327" s="68"/>
      <c r="P327" s="191">
        <f>O327*H327</f>
        <v>0</v>
      </c>
      <c r="Q327" s="191">
        <v>1E-4</v>
      </c>
      <c r="R327" s="191">
        <f>Q327*H327</f>
        <v>1.1685200000000001E-2</v>
      </c>
      <c r="S327" s="191">
        <v>0</v>
      </c>
      <c r="T327" s="192">
        <f>S327*H327</f>
        <v>0</v>
      </c>
      <c r="U327" s="38"/>
      <c r="V327" s="38"/>
      <c r="W327" s="38"/>
      <c r="X327" s="38"/>
      <c r="Y327" s="38"/>
      <c r="Z327" s="38"/>
      <c r="AA327" s="38"/>
      <c r="AB327" s="38"/>
      <c r="AC327" s="38"/>
      <c r="AD327" s="38"/>
      <c r="AE327" s="38"/>
      <c r="AR327" s="193" t="s">
        <v>238</v>
      </c>
      <c r="AT327" s="193" t="s">
        <v>234</v>
      </c>
      <c r="AU327" s="193" t="s">
        <v>81</v>
      </c>
      <c r="AY327" s="21" t="s">
        <v>168</v>
      </c>
      <c r="BE327" s="194">
        <f>IF(N327="základní",J327,0)</f>
        <v>0</v>
      </c>
      <c r="BF327" s="194">
        <f>IF(N327="snížená",J327,0)</f>
        <v>0</v>
      </c>
      <c r="BG327" s="194">
        <f>IF(N327="zákl. přenesená",J327,0)</f>
        <v>0</v>
      </c>
      <c r="BH327" s="194">
        <f>IF(N327="sníž. přenesená",J327,0)</f>
        <v>0</v>
      </c>
      <c r="BI327" s="194">
        <f>IF(N327="nulová",J327,0)</f>
        <v>0</v>
      </c>
      <c r="BJ327" s="21" t="s">
        <v>79</v>
      </c>
      <c r="BK327" s="194">
        <f>ROUND(I327*H327,2)</f>
        <v>0</v>
      </c>
      <c r="BL327" s="21" t="s">
        <v>176</v>
      </c>
      <c r="BM327" s="193" t="s">
        <v>471</v>
      </c>
    </row>
    <row r="328" spans="1:65" s="2" customFormat="1" ht="11.25">
      <c r="A328" s="38"/>
      <c r="B328" s="39"/>
      <c r="C328" s="40"/>
      <c r="D328" s="195" t="s">
        <v>178</v>
      </c>
      <c r="E328" s="40"/>
      <c r="F328" s="196" t="s">
        <v>470</v>
      </c>
      <c r="G328" s="40"/>
      <c r="H328" s="40"/>
      <c r="I328" s="197"/>
      <c r="J328" s="40"/>
      <c r="K328" s="40"/>
      <c r="L328" s="43"/>
      <c r="M328" s="198"/>
      <c r="N328" s="199"/>
      <c r="O328" s="68"/>
      <c r="P328" s="68"/>
      <c r="Q328" s="68"/>
      <c r="R328" s="68"/>
      <c r="S328" s="68"/>
      <c r="T328" s="69"/>
      <c r="U328" s="38"/>
      <c r="V328" s="38"/>
      <c r="W328" s="38"/>
      <c r="X328" s="38"/>
      <c r="Y328" s="38"/>
      <c r="Z328" s="38"/>
      <c r="AA328" s="38"/>
      <c r="AB328" s="38"/>
      <c r="AC328" s="38"/>
      <c r="AD328" s="38"/>
      <c r="AE328" s="38"/>
      <c r="AT328" s="21" t="s">
        <v>178</v>
      </c>
      <c r="AU328" s="21" t="s">
        <v>81</v>
      </c>
    </row>
    <row r="329" spans="1:65" s="13" customFormat="1" ht="11.25">
      <c r="B329" s="202"/>
      <c r="C329" s="203"/>
      <c r="D329" s="195" t="s">
        <v>182</v>
      </c>
      <c r="E329" s="204" t="s">
        <v>19</v>
      </c>
      <c r="F329" s="205" t="s">
        <v>472</v>
      </c>
      <c r="G329" s="203"/>
      <c r="H329" s="206">
        <v>116.852</v>
      </c>
      <c r="I329" s="207"/>
      <c r="J329" s="203"/>
      <c r="K329" s="203"/>
      <c r="L329" s="208"/>
      <c r="M329" s="209"/>
      <c r="N329" s="210"/>
      <c r="O329" s="210"/>
      <c r="P329" s="210"/>
      <c r="Q329" s="210"/>
      <c r="R329" s="210"/>
      <c r="S329" s="210"/>
      <c r="T329" s="211"/>
      <c r="AT329" s="212" t="s">
        <v>182</v>
      </c>
      <c r="AU329" s="212" t="s">
        <v>81</v>
      </c>
      <c r="AV329" s="13" t="s">
        <v>81</v>
      </c>
      <c r="AW329" s="13" t="s">
        <v>33</v>
      </c>
      <c r="AX329" s="13" t="s">
        <v>79</v>
      </c>
      <c r="AY329" s="212" t="s">
        <v>168</v>
      </c>
    </row>
    <row r="330" spans="1:65" s="2" customFormat="1" ht="24.2" customHeight="1">
      <c r="A330" s="38"/>
      <c r="B330" s="39"/>
      <c r="C330" s="225" t="s">
        <v>473</v>
      </c>
      <c r="D330" s="225" t="s">
        <v>234</v>
      </c>
      <c r="E330" s="226" t="s">
        <v>474</v>
      </c>
      <c r="F330" s="227" t="s">
        <v>475</v>
      </c>
      <c r="G330" s="228" t="s">
        <v>245</v>
      </c>
      <c r="H330" s="229">
        <v>85.5</v>
      </c>
      <c r="I330" s="230"/>
      <c r="J330" s="231">
        <f>ROUND(I330*H330,2)</f>
        <v>0</v>
      </c>
      <c r="K330" s="227" t="s">
        <v>420</v>
      </c>
      <c r="L330" s="232"/>
      <c r="M330" s="233" t="s">
        <v>19</v>
      </c>
      <c r="N330" s="234" t="s">
        <v>43</v>
      </c>
      <c r="O330" s="68"/>
      <c r="P330" s="191">
        <f>O330*H330</f>
        <v>0</v>
      </c>
      <c r="Q330" s="191">
        <v>4.0000000000000003E-5</v>
      </c>
      <c r="R330" s="191">
        <f>Q330*H330</f>
        <v>3.4200000000000003E-3</v>
      </c>
      <c r="S330" s="191">
        <v>0</v>
      </c>
      <c r="T330" s="192">
        <f>S330*H330</f>
        <v>0</v>
      </c>
      <c r="U330" s="38"/>
      <c r="V330" s="38"/>
      <c r="W330" s="38"/>
      <c r="X330" s="38"/>
      <c r="Y330" s="38"/>
      <c r="Z330" s="38"/>
      <c r="AA330" s="38"/>
      <c r="AB330" s="38"/>
      <c r="AC330" s="38"/>
      <c r="AD330" s="38"/>
      <c r="AE330" s="38"/>
      <c r="AR330" s="193" t="s">
        <v>238</v>
      </c>
      <c r="AT330" s="193" t="s">
        <v>234</v>
      </c>
      <c r="AU330" s="193" t="s">
        <v>81</v>
      </c>
      <c r="AY330" s="21" t="s">
        <v>168</v>
      </c>
      <c r="BE330" s="194">
        <f>IF(N330="základní",J330,0)</f>
        <v>0</v>
      </c>
      <c r="BF330" s="194">
        <f>IF(N330="snížená",J330,0)</f>
        <v>0</v>
      </c>
      <c r="BG330" s="194">
        <f>IF(N330="zákl. přenesená",J330,0)</f>
        <v>0</v>
      </c>
      <c r="BH330" s="194">
        <f>IF(N330="sníž. přenesená",J330,0)</f>
        <v>0</v>
      </c>
      <c r="BI330" s="194">
        <f>IF(N330="nulová",J330,0)</f>
        <v>0</v>
      </c>
      <c r="BJ330" s="21" t="s">
        <v>79</v>
      </c>
      <c r="BK330" s="194">
        <f>ROUND(I330*H330,2)</f>
        <v>0</v>
      </c>
      <c r="BL330" s="21" t="s">
        <v>176</v>
      </c>
      <c r="BM330" s="193" t="s">
        <v>476</v>
      </c>
    </row>
    <row r="331" spans="1:65" s="2" customFormat="1" ht="11.25">
      <c r="A331" s="38"/>
      <c r="B331" s="39"/>
      <c r="C331" s="40"/>
      <c r="D331" s="195" t="s">
        <v>178</v>
      </c>
      <c r="E331" s="40"/>
      <c r="F331" s="196" t="s">
        <v>475</v>
      </c>
      <c r="G331" s="40"/>
      <c r="H331" s="40"/>
      <c r="I331" s="197"/>
      <c r="J331" s="40"/>
      <c r="K331" s="40"/>
      <c r="L331" s="43"/>
      <c r="M331" s="198"/>
      <c r="N331" s="199"/>
      <c r="O331" s="68"/>
      <c r="P331" s="68"/>
      <c r="Q331" s="68"/>
      <c r="R331" s="68"/>
      <c r="S331" s="68"/>
      <c r="T331" s="69"/>
      <c r="U331" s="38"/>
      <c r="V331" s="38"/>
      <c r="W331" s="38"/>
      <c r="X331" s="38"/>
      <c r="Y331" s="38"/>
      <c r="Z331" s="38"/>
      <c r="AA331" s="38"/>
      <c r="AB331" s="38"/>
      <c r="AC331" s="38"/>
      <c r="AD331" s="38"/>
      <c r="AE331" s="38"/>
      <c r="AT331" s="21" t="s">
        <v>178</v>
      </c>
      <c r="AU331" s="21" t="s">
        <v>81</v>
      </c>
    </row>
    <row r="332" spans="1:65" s="13" customFormat="1" ht="22.5">
      <c r="B332" s="202"/>
      <c r="C332" s="203"/>
      <c r="D332" s="195" t="s">
        <v>182</v>
      </c>
      <c r="E332" s="204" t="s">
        <v>19</v>
      </c>
      <c r="F332" s="205" t="s">
        <v>477</v>
      </c>
      <c r="G332" s="203"/>
      <c r="H332" s="206">
        <v>85.5</v>
      </c>
      <c r="I332" s="207"/>
      <c r="J332" s="203"/>
      <c r="K332" s="203"/>
      <c r="L332" s="208"/>
      <c r="M332" s="209"/>
      <c r="N332" s="210"/>
      <c r="O332" s="210"/>
      <c r="P332" s="210"/>
      <c r="Q332" s="210"/>
      <c r="R332" s="210"/>
      <c r="S332" s="210"/>
      <c r="T332" s="211"/>
      <c r="AT332" s="212" t="s">
        <v>182</v>
      </c>
      <c r="AU332" s="212" t="s">
        <v>81</v>
      </c>
      <c r="AV332" s="13" t="s">
        <v>81</v>
      </c>
      <c r="AW332" s="13" t="s">
        <v>33</v>
      </c>
      <c r="AX332" s="13" t="s">
        <v>72</v>
      </c>
      <c r="AY332" s="212" t="s">
        <v>168</v>
      </c>
    </row>
    <row r="333" spans="1:65" s="14" customFormat="1" ht="11.25">
      <c r="B333" s="213"/>
      <c r="C333" s="214"/>
      <c r="D333" s="195" t="s">
        <v>182</v>
      </c>
      <c r="E333" s="215" t="s">
        <v>19</v>
      </c>
      <c r="F333" s="216" t="s">
        <v>185</v>
      </c>
      <c r="G333" s="214"/>
      <c r="H333" s="217">
        <v>85.5</v>
      </c>
      <c r="I333" s="218"/>
      <c r="J333" s="214"/>
      <c r="K333" s="214"/>
      <c r="L333" s="219"/>
      <c r="M333" s="220"/>
      <c r="N333" s="221"/>
      <c r="O333" s="221"/>
      <c r="P333" s="221"/>
      <c r="Q333" s="221"/>
      <c r="R333" s="221"/>
      <c r="S333" s="221"/>
      <c r="T333" s="222"/>
      <c r="AT333" s="223" t="s">
        <v>182</v>
      </c>
      <c r="AU333" s="223" t="s">
        <v>81</v>
      </c>
      <c r="AV333" s="14" t="s">
        <v>176</v>
      </c>
      <c r="AW333" s="14" t="s">
        <v>33</v>
      </c>
      <c r="AX333" s="14" t="s">
        <v>79</v>
      </c>
      <c r="AY333" s="223" t="s">
        <v>168</v>
      </c>
    </row>
    <row r="334" spans="1:65" s="2" customFormat="1" ht="33" customHeight="1">
      <c r="A334" s="38"/>
      <c r="B334" s="39"/>
      <c r="C334" s="182" t="s">
        <v>478</v>
      </c>
      <c r="D334" s="182" t="s">
        <v>171</v>
      </c>
      <c r="E334" s="183" t="s">
        <v>479</v>
      </c>
      <c r="F334" s="184" t="s">
        <v>480</v>
      </c>
      <c r="G334" s="185" t="s">
        <v>281</v>
      </c>
      <c r="H334" s="186">
        <v>32.093000000000004</v>
      </c>
      <c r="I334" s="187"/>
      <c r="J334" s="188">
        <f>ROUND(I334*H334,2)</f>
        <v>0</v>
      </c>
      <c r="K334" s="184" t="s">
        <v>175</v>
      </c>
      <c r="L334" s="43"/>
      <c r="M334" s="189" t="s">
        <v>19</v>
      </c>
      <c r="N334" s="190" t="s">
        <v>43</v>
      </c>
      <c r="O334" s="68"/>
      <c r="P334" s="191">
        <f>O334*H334</f>
        <v>0</v>
      </c>
      <c r="Q334" s="191">
        <v>8.5599999999999999E-3</v>
      </c>
      <c r="R334" s="191">
        <f>Q334*H334</f>
        <v>0.27471608000000003</v>
      </c>
      <c r="S334" s="191">
        <v>0</v>
      </c>
      <c r="T334" s="192">
        <f>S334*H334</f>
        <v>0</v>
      </c>
      <c r="U334" s="38"/>
      <c r="V334" s="38"/>
      <c r="W334" s="38"/>
      <c r="X334" s="38"/>
      <c r="Y334" s="38"/>
      <c r="Z334" s="38"/>
      <c r="AA334" s="38"/>
      <c r="AB334" s="38"/>
      <c r="AC334" s="38"/>
      <c r="AD334" s="38"/>
      <c r="AE334" s="38"/>
      <c r="AR334" s="193" t="s">
        <v>176</v>
      </c>
      <c r="AT334" s="193" t="s">
        <v>171</v>
      </c>
      <c r="AU334" s="193" t="s">
        <v>81</v>
      </c>
      <c r="AY334" s="21" t="s">
        <v>168</v>
      </c>
      <c r="BE334" s="194">
        <f>IF(N334="základní",J334,0)</f>
        <v>0</v>
      </c>
      <c r="BF334" s="194">
        <f>IF(N334="snížená",J334,0)</f>
        <v>0</v>
      </c>
      <c r="BG334" s="194">
        <f>IF(N334="zákl. přenesená",J334,0)</f>
        <v>0</v>
      </c>
      <c r="BH334" s="194">
        <f>IF(N334="sníž. přenesená",J334,0)</f>
        <v>0</v>
      </c>
      <c r="BI334" s="194">
        <f>IF(N334="nulová",J334,0)</f>
        <v>0</v>
      </c>
      <c r="BJ334" s="21" t="s">
        <v>79</v>
      </c>
      <c r="BK334" s="194">
        <f>ROUND(I334*H334,2)</f>
        <v>0</v>
      </c>
      <c r="BL334" s="21" t="s">
        <v>176</v>
      </c>
      <c r="BM334" s="193" t="s">
        <v>481</v>
      </c>
    </row>
    <row r="335" spans="1:65" s="2" customFormat="1" ht="29.25">
      <c r="A335" s="38"/>
      <c r="B335" s="39"/>
      <c r="C335" s="40"/>
      <c r="D335" s="195" t="s">
        <v>178</v>
      </c>
      <c r="E335" s="40"/>
      <c r="F335" s="196" t="s">
        <v>482</v>
      </c>
      <c r="G335" s="40"/>
      <c r="H335" s="40"/>
      <c r="I335" s="197"/>
      <c r="J335" s="40"/>
      <c r="K335" s="40"/>
      <c r="L335" s="43"/>
      <c r="M335" s="198"/>
      <c r="N335" s="199"/>
      <c r="O335" s="68"/>
      <c r="P335" s="68"/>
      <c r="Q335" s="68"/>
      <c r="R335" s="68"/>
      <c r="S335" s="68"/>
      <c r="T335" s="69"/>
      <c r="U335" s="38"/>
      <c r="V335" s="38"/>
      <c r="W335" s="38"/>
      <c r="X335" s="38"/>
      <c r="Y335" s="38"/>
      <c r="Z335" s="38"/>
      <c r="AA335" s="38"/>
      <c r="AB335" s="38"/>
      <c r="AC335" s="38"/>
      <c r="AD335" s="38"/>
      <c r="AE335" s="38"/>
      <c r="AT335" s="21" t="s">
        <v>178</v>
      </c>
      <c r="AU335" s="21" t="s">
        <v>81</v>
      </c>
    </row>
    <row r="336" spans="1:65" s="2" customFormat="1" ht="11.25">
      <c r="A336" s="38"/>
      <c r="B336" s="39"/>
      <c r="C336" s="40"/>
      <c r="D336" s="200" t="s">
        <v>180</v>
      </c>
      <c r="E336" s="40"/>
      <c r="F336" s="201" t="s">
        <v>483</v>
      </c>
      <c r="G336" s="40"/>
      <c r="H336" s="40"/>
      <c r="I336" s="197"/>
      <c r="J336" s="40"/>
      <c r="K336" s="40"/>
      <c r="L336" s="43"/>
      <c r="M336" s="198"/>
      <c r="N336" s="199"/>
      <c r="O336" s="68"/>
      <c r="P336" s="68"/>
      <c r="Q336" s="68"/>
      <c r="R336" s="68"/>
      <c r="S336" s="68"/>
      <c r="T336" s="69"/>
      <c r="U336" s="38"/>
      <c r="V336" s="38"/>
      <c r="W336" s="38"/>
      <c r="X336" s="38"/>
      <c r="Y336" s="38"/>
      <c r="Z336" s="38"/>
      <c r="AA336" s="38"/>
      <c r="AB336" s="38"/>
      <c r="AC336" s="38"/>
      <c r="AD336" s="38"/>
      <c r="AE336" s="38"/>
      <c r="AT336" s="21" t="s">
        <v>180</v>
      </c>
      <c r="AU336" s="21" t="s">
        <v>81</v>
      </c>
    </row>
    <row r="337" spans="1:65" s="13" customFormat="1" ht="11.25">
      <c r="B337" s="202"/>
      <c r="C337" s="203"/>
      <c r="D337" s="195" t="s">
        <v>182</v>
      </c>
      <c r="E337" s="204" t="s">
        <v>19</v>
      </c>
      <c r="F337" s="205" t="s">
        <v>484</v>
      </c>
      <c r="G337" s="203"/>
      <c r="H337" s="206">
        <v>32.093000000000004</v>
      </c>
      <c r="I337" s="207"/>
      <c r="J337" s="203"/>
      <c r="K337" s="203"/>
      <c r="L337" s="208"/>
      <c r="M337" s="209"/>
      <c r="N337" s="210"/>
      <c r="O337" s="210"/>
      <c r="P337" s="210"/>
      <c r="Q337" s="210"/>
      <c r="R337" s="210"/>
      <c r="S337" s="210"/>
      <c r="T337" s="211"/>
      <c r="AT337" s="212" t="s">
        <v>182</v>
      </c>
      <c r="AU337" s="212" t="s">
        <v>81</v>
      </c>
      <c r="AV337" s="13" t="s">
        <v>81</v>
      </c>
      <c r="AW337" s="13" t="s">
        <v>33</v>
      </c>
      <c r="AX337" s="13" t="s">
        <v>72</v>
      </c>
      <c r="AY337" s="212" t="s">
        <v>168</v>
      </c>
    </row>
    <row r="338" spans="1:65" s="14" customFormat="1" ht="11.25">
      <c r="B338" s="213"/>
      <c r="C338" s="214"/>
      <c r="D338" s="195" t="s">
        <v>182</v>
      </c>
      <c r="E338" s="215" t="s">
        <v>19</v>
      </c>
      <c r="F338" s="216" t="s">
        <v>185</v>
      </c>
      <c r="G338" s="214"/>
      <c r="H338" s="217">
        <v>32.093000000000004</v>
      </c>
      <c r="I338" s="218"/>
      <c r="J338" s="214"/>
      <c r="K338" s="214"/>
      <c r="L338" s="219"/>
      <c r="M338" s="220"/>
      <c r="N338" s="221"/>
      <c r="O338" s="221"/>
      <c r="P338" s="221"/>
      <c r="Q338" s="221"/>
      <c r="R338" s="221"/>
      <c r="S338" s="221"/>
      <c r="T338" s="222"/>
      <c r="AT338" s="223" t="s">
        <v>182</v>
      </c>
      <c r="AU338" s="223" t="s">
        <v>81</v>
      </c>
      <c r="AV338" s="14" t="s">
        <v>176</v>
      </c>
      <c r="AW338" s="14" t="s">
        <v>33</v>
      </c>
      <c r="AX338" s="14" t="s">
        <v>79</v>
      </c>
      <c r="AY338" s="223" t="s">
        <v>168</v>
      </c>
    </row>
    <row r="339" spans="1:65" s="2" customFormat="1" ht="24.2" customHeight="1">
      <c r="A339" s="38"/>
      <c r="B339" s="39"/>
      <c r="C339" s="225" t="s">
        <v>485</v>
      </c>
      <c r="D339" s="225" t="s">
        <v>234</v>
      </c>
      <c r="E339" s="226" t="s">
        <v>486</v>
      </c>
      <c r="F339" s="227" t="s">
        <v>487</v>
      </c>
      <c r="G339" s="228" t="s">
        <v>281</v>
      </c>
      <c r="H339" s="229">
        <v>35.463000000000001</v>
      </c>
      <c r="I339" s="230"/>
      <c r="J339" s="231">
        <f>ROUND(I339*H339,2)</f>
        <v>0</v>
      </c>
      <c r="K339" s="227" t="s">
        <v>420</v>
      </c>
      <c r="L339" s="232"/>
      <c r="M339" s="233" t="s">
        <v>19</v>
      </c>
      <c r="N339" s="234" t="s">
        <v>43</v>
      </c>
      <c r="O339" s="68"/>
      <c r="P339" s="191">
        <f>O339*H339</f>
        <v>0</v>
      </c>
      <c r="Q339" s="191">
        <v>4.1000000000000003E-3</v>
      </c>
      <c r="R339" s="191">
        <f>Q339*H339</f>
        <v>0.14539830000000001</v>
      </c>
      <c r="S339" s="191">
        <v>0</v>
      </c>
      <c r="T339" s="192">
        <f>S339*H339</f>
        <v>0</v>
      </c>
      <c r="U339" s="38"/>
      <c r="V339" s="38"/>
      <c r="W339" s="38"/>
      <c r="X339" s="38"/>
      <c r="Y339" s="38"/>
      <c r="Z339" s="38"/>
      <c r="AA339" s="38"/>
      <c r="AB339" s="38"/>
      <c r="AC339" s="38"/>
      <c r="AD339" s="38"/>
      <c r="AE339" s="38"/>
      <c r="AR339" s="193" t="s">
        <v>238</v>
      </c>
      <c r="AT339" s="193" t="s">
        <v>234</v>
      </c>
      <c r="AU339" s="193" t="s">
        <v>81</v>
      </c>
      <c r="AY339" s="21" t="s">
        <v>168</v>
      </c>
      <c r="BE339" s="194">
        <f>IF(N339="základní",J339,0)</f>
        <v>0</v>
      </c>
      <c r="BF339" s="194">
        <f>IF(N339="snížená",J339,0)</f>
        <v>0</v>
      </c>
      <c r="BG339" s="194">
        <f>IF(N339="zákl. přenesená",J339,0)</f>
        <v>0</v>
      </c>
      <c r="BH339" s="194">
        <f>IF(N339="sníž. přenesená",J339,0)</f>
        <v>0</v>
      </c>
      <c r="BI339" s="194">
        <f>IF(N339="nulová",J339,0)</f>
        <v>0</v>
      </c>
      <c r="BJ339" s="21" t="s">
        <v>79</v>
      </c>
      <c r="BK339" s="194">
        <f>ROUND(I339*H339,2)</f>
        <v>0</v>
      </c>
      <c r="BL339" s="21" t="s">
        <v>176</v>
      </c>
      <c r="BM339" s="193" t="s">
        <v>488</v>
      </c>
    </row>
    <row r="340" spans="1:65" s="2" customFormat="1" ht="19.5">
      <c r="A340" s="38"/>
      <c r="B340" s="39"/>
      <c r="C340" s="40"/>
      <c r="D340" s="195" t="s">
        <v>178</v>
      </c>
      <c r="E340" s="40"/>
      <c r="F340" s="196" t="s">
        <v>487</v>
      </c>
      <c r="G340" s="40"/>
      <c r="H340" s="40"/>
      <c r="I340" s="197"/>
      <c r="J340" s="40"/>
      <c r="K340" s="40"/>
      <c r="L340" s="43"/>
      <c r="M340" s="198"/>
      <c r="N340" s="199"/>
      <c r="O340" s="68"/>
      <c r="P340" s="68"/>
      <c r="Q340" s="68"/>
      <c r="R340" s="68"/>
      <c r="S340" s="68"/>
      <c r="T340" s="69"/>
      <c r="U340" s="38"/>
      <c r="V340" s="38"/>
      <c r="W340" s="38"/>
      <c r="X340" s="38"/>
      <c r="Y340" s="38"/>
      <c r="Z340" s="38"/>
      <c r="AA340" s="38"/>
      <c r="AB340" s="38"/>
      <c r="AC340" s="38"/>
      <c r="AD340" s="38"/>
      <c r="AE340" s="38"/>
      <c r="AT340" s="21" t="s">
        <v>178</v>
      </c>
      <c r="AU340" s="21" t="s">
        <v>81</v>
      </c>
    </row>
    <row r="341" spans="1:65" s="13" customFormat="1" ht="11.25">
      <c r="B341" s="202"/>
      <c r="C341" s="203"/>
      <c r="D341" s="195" t="s">
        <v>182</v>
      </c>
      <c r="E341" s="204" t="s">
        <v>19</v>
      </c>
      <c r="F341" s="205" t="s">
        <v>489</v>
      </c>
      <c r="G341" s="203"/>
      <c r="H341" s="206">
        <v>35.463000000000001</v>
      </c>
      <c r="I341" s="207"/>
      <c r="J341" s="203"/>
      <c r="K341" s="203"/>
      <c r="L341" s="208"/>
      <c r="M341" s="209"/>
      <c r="N341" s="210"/>
      <c r="O341" s="210"/>
      <c r="P341" s="210"/>
      <c r="Q341" s="210"/>
      <c r="R341" s="210"/>
      <c r="S341" s="210"/>
      <c r="T341" s="211"/>
      <c r="AT341" s="212" t="s">
        <v>182</v>
      </c>
      <c r="AU341" s="212" t="s">
        <v>81</v>
      </c>
      <c r="AV341" s="13" t="s">
        <v>81</v>
      </c>
      <c r="AW341" s="13" t="s">
        <v>33</v>
      </c>
      <c r="AX341" s="13" t="s">
        <v>79</v>
      </c>
      <c r="AY341" s="212" t="s">
        <v>168</v>
      </c>
    </row>
    <row r="342" spans="1:65" s="2" customFormat="1" ht="21.75" customHeight="1">
      <c r="A342" s="38"/>
      <c r="B342" s="39"/>
      <c r="C342" s="182" t="s">
        <v>490</v>
      </c>
      <c r="D342" s="182" t="s">
        <v>171</v>
      </c>
      <c r="E342" s="183" t="s">
        <v>491</v>
      </c>
      <c r="F342" s="184" t="s">
        <v>492</v>
      </c>
      <c r="G342" s="185" t="s">
        <v>281</v>
      </c>
      <c r="H342" s="186">
        <v>236.39599999999999</v>
      </c>
      <c r="I342" s="187"/>
      <c r="J342" s="188">
        <f>ROUND(I342*H342,2)</f>
        <v>0</v>
      </c>
      <c r="K342" s="184" t="s">
        <v>175</v>
      </c>
      <c r="L342" s="43"/>
      <c r="M342" s="189" t="s">
        <v>19</v>
      </c>
      <c r="N342" s="190" t="s">
        <v>43</v>
      </c>
      <c r="O342" s="68"/>
      <c r="P342" s="191">
        <f>O342*H342</f>
        <v>0</v>
      </c>
      <c r="Q342" s="191">
        <v>4.3800000000000002E-3</v>
      </c>
      <c r="R342" s="191">
        <f>Q342*H342</f>
        <v>1.03541448</v>
      </c>
      <c r="S342" s="191">
        <v>0</v>
      </c>
      <c r="T342" s="192">
        <f>S342*H342</f>
        <v>0</v>
      </c>
      <c r="U342" s="38"/>
      <c r="V342" s="38"/>
      <c r="W342" s="38"/>
      <c r="X342" s="38"/>
      <c r="Y342" s="38"/>
      <c r="Z342" s="38"/>
      <c r="AA342" s="38"/>
      <c r="AB342" s="38"/>
      <c r="AC342" s="38"/>
      <c r="AD342" s="38"/>
      <c r="AE342" s="38"/>
      <c r="AR342" s="193" t="s">
        <v>176</v>
      </c>
      <c r="AT342" s="193" t="s">
        <v>171</v>
      </c>
      <c r="AU342" s="193" t="s">
        <v>81</v>
      </c>
      <c r="AY342" s="21" t="s">
        <v>168</v>
      </c>
      <c r="BE342" s="194">
        <f>IF(N342="základní",J342,0)</f>
        <v>0</v>
      </c>
      <c r="BF342" s="194">
        <f>IF(N342="snížená",J342,0)</f>
        <v>0</v>
      </c>
      <c r="BG342" s="194">
        <f>IF(N342="zákl. přenesená",J342,0)</f>
        <v>0</v>
      </c>
      <c r="BH342" s="194">
        <f>IF(N342="sníž. přenesená",J342,0)</f>
        <v>0</v>
      </c>
      <c r="BI342" s="194">
        <f>IF(N342="nulová",J342,0)</f>
        <v>0</v>
      </c>
      <c r="BJ342" s="21" t="s">
        <v>79</v>
      </c>
      <c r="BK342" s="194">
        <f>ROUND(I342*H342,2)</f>
        <v>0</v>
      </c>
      <c r="BL342" s="21" t="s">
        <v>176</v>
      </c>
      <c r="BM342" s="193" t="s">
        <v>493</v>
      </c>
    </row>
    <row r="343" spans="1:65" s="2" customFormat="1" ht="19.5">
      <c r="A343" s="38"/>
      <c r="B343" s="39"/>
      <c r="C343" s="40"/>
      <c r="D343" s="195" t="s">
        <v>178</v>
      </c>
      <c r="E343" s="40"/>
      <c r="F343" s="196" t="s">
        <v>494</v>
      </c>
      <c r="G343" s="40"/>
      <c r="H343" s="40"/>
      <c r="I343" s="197"/>
      <c r="J343" s="40"/>
      <c r="K343" s="40"/>
      <c r="L343" s="43"/>
      <c r="M343" s="198"/>
      <c r="N343" s="199"/>
      <c r="O343" s="68"/>
      <c r="P343" s="68"/>
      <c r="Q343" s="68"/>
      <c r="R343" s="68"/>
      <c r="S343" s="68"/>
      <c r="T343" s="69"/>
      <c r="U343" s="38"/>
      <c r="V343" s="38"/>
      <c r="W343" s="38"/>
      <c r="X343" s="38"/>
      <c r="Y343" s="38"/>
      <c r="Z343" s="38"/>
      <c r="AA343" s="38"/>
      <c r="AB343" s="38"/>
      <c r="AC343" s="38"/>
      <c r="AD343" s="38"/>
      <c r="AE343" s="38"/>
      <c r="AT343" s="21" t="s">
        <v>178</v>
      </c>
      <c r="AU343" s="21" t="s">
        <v>81</v>
      </c>
    </row>
    <row r="344" spans="1:65" s="2" customFormat="1" ht="11.25">
      <c r="A344" s="38"/>
      <c r="B344" s="39"/>
      <c r="C344" s="40"/>
      <c r="D344" s="200" t="s">
        <v>180</v>
      </c>
      <c r="E344" s="40"/>
      <c r="F344" s="201" t="s">
        <v>495</v>
      </c>
      <c r="G344" s="40"/>
      <c r="H344" s="40"/>
      <c r="I344" s="197"/>
      <c r="J344" s="40"/>
      <c r="K344" s="40"/>
      <c r="L344" s="43"/>
      <c r="M344" s="198"/>
      <c r="N344" s="199"/>
      <c r="O344" s="68"/>
      <c r="P344" s="68"/>
      <c r="Q344" s="68"/>
      <c r="R344" s="68"/>
      <c r="S344" s="68"/>
      <c r="T344" s="69"/>
      <c r="U344" s="38"/>
      <c r="V344" s="38"/>
      <c r="W344" s="38"/>
      <c r="X344" s="38"/>
      <c r="Y344" s="38"/>
      <c r="Z344" s="38"/>
      <c r="AA344" s="38"/>
      <c r="AB344" s="38"/>
      <c r="AC344" s="38"/>
      <c r="AD344" s="38"/>
      <c r="AE344" s="38"/>
      <c r="AT344" s="21" t="s">
        <v>180</v>
      </c>
      <c r="AU344" s="21" t="s">
        <v>81</v>
      </c>
    </row>
    <row r="345" spans="1:65" s="13" customFormat="1" ht="11.25">
      <c r="B345" s="202"/>
      <c r="C345" s="203"/>
      <c r="D345" s="195" t="s">
        <v>182</v>
      </c>
      <c r="E345" s="204" t="s">
        <v>19</v>
      </c>
      <c r="F345" s="205" t="s">
        <v>402</v>
      </c>
      <c r="G345" s="203"/>
      <c r="H345" s="206">
        <v>278.88</v>
      </c>
      <c r="I345" s="207"/>
      <c r="J345" s="203"/>
      <c r="K345" s="203"/>
      <c r="L345" s="208"/>
      <c r="M345" s="209"/>
      <c r="N345" s="210"/>
      <c r="O345" s="210"/>
      <c r="P345" s="210"/>
      <c r="Q345" s="210"/>
      <c r="R345" s="210"/>
      <c r="S345" s="210"/>
      <c r="T345" s="211"/>
      <c r="AT345" s="212" t="s">
        <v>182</v>
      </c>
      <c r="AU345" s="212" t="s">
        <v>81</v>
      </c>
      <c r="AV345" s="13" t="s">
        <v>81</v>
      </c>
      <c r="AW345" s="13" t="s">
        <v>33</v>
      </c>
      <c r="AX345" s="13" t="s">
        <v>72</v>
      </c>
      <c r="AY345" s="212" t="s">
        <v>168</v>
      </c>
    </row>
    <row r="346" spans="1:65" s="13" customFormat="1" ht="11.25">
      <c r="B346" s="202"/>
      <c r="C346" s="203"/>
      <c r="D346" s="195" t="s">
        <v>182</v>
      </c>
      <c r="E346" s="204" t="s">
        <v>19</v>
      </c>
      <c r="F346" s="205" t="s">
        <v>403</v>
      </c>
      <c r="G346" s="203"/>
      <c r="H346" s="206">
        <v>18.09</v>
      </c>
      <c r="I346" s="207"/>
      <c r="J346" s="203"/>
      <c r="K346" s="203"/>
      <c r="L346" s="208"/>
      <c r="M346" s="209"/>
      <c r="N346" s="210"/>
      <c r="O346" s="210"/>
      <c r="P346" s="210"/>
      <c r="Q346" s="210"/>
      <c r="R346" s="210"/>
      <c r="S346" s="210"/>
      <c r="T346" s="211"/>
      <c r="AT346" s="212" t="s">
        <v>182</v>
      </c>
      <c r="AU346" s="212" t="s">
        <v>81</v>
      </c>
      <c r="AV346" s="13" t="s">
        <v>81</v>
      </c>
      <c r="AW346" s="13" t="s">
        <v>33</v>
      </c>
      <c r="AX346" s="13" t="s">
        <v>72</v>
      </c>
      <c r="AY346" s="212" t="s">
        <v>168</v>
      </c>
    </row>
    <row r="347" spans="1:65" s="13" customFormat="1" ht="11.25">
      <c r="B347" s="202"/>
      <c r="C347" s="203"/>
      <c r="D347" s="195" t="s">
        <v>182</v>
      </c>
      <c r="E347" s="204" t="s">
        <v>19</v>
      </c>
      <c r="F347" s="205" t="s">
        <v>404</v>
      </c>
      <c r="G347" s="203"/>
      <c r="H347" s="206">
        <v>-41.792999999999999</v>
      </c>
      <c r="I347" s="207"/>
      <c r="J347" s="203"/>
      <c r="K347" s="203"/>
      <c r="L347" s="208"/>
      <c r="M347" s="209"/>
      <c r="N347" s="210"/>
      <c r="O347" s="210"/>
      <c r="P347" s="210"/>
      <c r="Q347" s="210"/>
      <c r="R347" s="210"/>
      <c r="S347" s="210"/>
      <c r="T347" s="211"/>
      <c r="AT347" s="212" t="s">
        <v>182</v>
      </c>
      <c r="AU347" s="212" t="s">
        <v>81</v>
      </c>
      <c r="AV347" s="13" t="s">
        <v>81</v>
      </c>
      <c r="AW347" s="13" t="s">
        <v>33</v>
      </c>
      <c r="AX347" s="13" t="s">
        <v>72</v>
      </c>
      <c r="AY347" s="212" t="s">
        <v>168</v>
      </c>
    </row>
    <row r="348" spans="1:65" s="13" customFormat="1" ht="11.25">
      <c r="B348" s="202"/>
      <c r="C348" s="203"/>
      <c r="D348" s="195" t="s">
        <v>182</v>
      </c>
      <c r="E348" s="204" t="s">
        <v>19</v>
      </c>
      <c r="F348" s="205" t="s">
        <v>328</v>
      </c>
      <c r="G348" s="203"/>
      <c r="H348" s="206">
        <v>-23.76</v>
      </c>
      <c r="I348" s="207"/>
      <c r="J348" s="203"/>
      <c r="K348" s="203"/>
      <c r="L348" s="208"/>
      <c r="M348" s="209"/>
      <c r="N348" s="210"/>
      <c r="O348" s="210"/>
      <c r="P348" s="210"/>
      <c r="Q348" s="210"/>
      <c r="R348" s="210"/>
      <c r="S348" s="210"/>
      <c r="T348" s="211"/>
      <c r="AT348" s="212" t="s">
        <v>182</v>
      </c>
      <c r="AU348" s="212" t="s">
        <v>81</v>
      </c>
      <c r="AV348" s="13" t="s">
        <v>81</v>
      </c>
      <c r="AW348" s="13" t="s">
        <v>33</v>
      </c>
      <c r="AX348" s="13" t="s">
        <v>72</v>
      </c>
      <c r="AY348" s="212" t="s">
        <v>168</v>
      </c>
    </row>
    <row r="349" spans="1:65" s="13" customFormat="1" ht="11.25">
      <c r="B349" s="202"/>
      <c r="C349" s="203"/>
      <c r="D349" s="195" t="s">
        <v>182</v>
      </c>
      <c r="E349" s="204" t="s">
        <v>19</v>
      </c>
      <c r="F349" s="205" t="s">
        <v>329</v>
      </c>
      <c r="G349" s="203"/>
      <c r="H349" s="206">
        <v>-2.6040000000000001</v>
      </c>
      <c r="I349" s="207"/>
      <c r="J349" s="203"/>
      <c r="K349" s="203"/>
      <c r="L349" s="208"/>
      <c r="M349" s="209"/>
      <c r="N349" s="210"/>
      <c r="O349" s="210"/>
      <c r="P349" s="210"/>
      <c r="Q349" s="210"/>
      <c r="R349" s="210"/>
      <c r="S349" s="210"/>
      <c r="T349" s="211"/>
      <c r="AT349" s="212" t="s">
        <v>182</v>
      </c>
      <c r="AU349" s="212" t="s">
        <v>81</v>
      </c>
      <c r="AV349" s="13" t="s">
        <v>81</v>
      </c>
      <c r="AW349" s="13" t="s">
        <v>33</v>
      </c>
      <c r="AX349" s="13" t="s">
        <v>72</v>
      </c>
      <c r="AY349" s="212" t="s">
        <v>168</v>
      </c>
    </row>
    <row r="350" spans="1:65" s="13" customFormat="1" ht="11.25">
      <c r="B350" s="202"/>
      <c r="C350" s="203"/>
      <c r="D350" s="195" t="s">
        <v>182</v>
      </c>
      <c r="E350" s="204" t="s">
        <v>19</v>
      </c>
      <c r="F350" s="205" t="s">
        <v>330</v>
      </c>
      <c r="G350" s="203"/>
      <c r="H350" s="206">
        <v>-8.4629999999999992</v>
      </c>
      <c r="I350" s="207"/>
      <c r="J350" s="203"/>
      <c r="K350" s="203"/>
      <c r="L350" s="208"/>
      <c r="M350" s="209"/>
      <c r="N350" s="210"/>
      <c r="O350" s="210"/>
      <c r="P350" s="210"/>
      <c r="Q350" s="210"/>
      <c r="R350" s="210"/>
      <c r="S350" s="210"/>
      <c r="T350" s="211"/>
      <c r="AT350" s="212" t="s">
        <v>182</v>
      </c>
      <c r="AU350" s="212" t="s">
        <v>81</v>
      </c>
      <c r="AV350" s="13" t="s">
        <v>81</v>
      </c>
      <c r="AW350" s="13" t="s">
        <v>33</v>
      </c>
      <c r="AX350" s="13" t="s">
        <v>72</v>
      </c>
      <c r="AY350" s="212" t="s">
        <v>168</v>
      </c>
    </row>
    <row r="351" spans="1:65" s="13" customFormat="1" ht="11.25">
      <c r="B351" s="202"/>
      <c r="C351" s="203"/>
      <c r="D351" s="195" t="s">
        <v>182</v>
      </c>
      <c r="E351" s="204" t="s">
        <v>19</v>
      </c>
      <c r="F351" s="205" t="s">
        <v>389</v>
      </c>
      <c r="G351" s="203"/>
      <c r="H351" s="206">
        <v>16.045999999999999</v>
      </c>
      <c r="I351" s="207"/>
      <c r="J351" s="203"/>
      <c r="K351" s="203"/>
      <c r="L351" s="208"/>
      <c r="M351" s="209"/>
      <c r="N351" s="210"/>
      <c r="O351" s="210"/>
      <c r="P351" s="210"/>
      <c r="Q351" s="210"/>
      <c r="R351" s="210"/>
      <c r="S351" s="210"/>
      <c r="T351" s="211"/>
      <c r="AT351" s="212" t="s">
        <v>182</v>
      </c>
      <c r="AU351" s="212" t="s">
        <v>81</v>
      </c>
      <c r="AV351" s="13" t="s">
        <v>81</v>
      </c>
      <c r="AW351" s="13" t="s">
        <v>33</v>
      </c>
      <c r="AX351" s="13" t="s">
        <v>72</v>
      </c>
      <c r="AY351" s="212" t="s">
        <v>168</v>
      </c>
    </row>
    <row r="352" spans="1:65" s="14" customFormat="1" ht="11.25">
      <c r="B352" s="213"/>
      <c r="C352" s="214"/>
      <c r="D352" s="195" t="s">
        <v>182</v>
      </c>
      <c r="E352" s="215" t="s">
        <v>19</v>
      </c>
      <c r="F352" s="216" t="s">
        <v>185</v>
      </c>
      <c r="G352" s="214"/>
      <c r="H352" s="217">
        <v>236.39599999999999</v>
      </c>
      <c r="I352" s="218"/>
      <c r="J352" s="214"/>
      <c r="K352" s="214"/>
      <c r="L352" s="219"/>
      <c r="M352" s="220"/>
      <c r="N352" s="221"/>
      <c r="O352" s="221"/>
      <c r="P352" s="221"/>
      <c r="Q352" s="221"/>
      <c r="R352" s="221"/>
      <c r="S352" s="221"/>
      <c r="T352" s="222"/>
      <c r="AT352" s="223" t="s">
        <v>182</v>
      </c>
      <c r="AU352" s="223" t="s">
        <v>81</v>
      </c>
      <c r="AV352" s="14" t="s">
        <v>176</v>
      </c>
      <c r="AW352" s="14" t="s">
        <v>33</v>
      </c>
      <c r="AX352" s="14" t="s">
        <v>79</v>
      </c>
      <c r="AY352" s="223" t="s">
        <v>168</v>
      </c>
    </row>
    <row r="353" spans="1:65" s="2" customFormat="1" ht="24.2" customHeight="1">
      <c r="A353" s="38"/>
      <c r="B353" s="39"/>
      <c r="C353" s="182" t="s">
        <v>496</v>
      </c>
      <c r="D353" s="182" t="s">
        <v>171</v>
      </c>
      <c r="E353" s="183" t="s">
        <v>497</v>
      </c>
      <c r="F353" s="184" t="s">
        <v>498</v>
      </c>
      <c r="G353" s="185" t="s">
        <v>281</v>
      </c>
      <c r="H353" s="186">
        <v>236.39599999999999</v>
      </c>
      <c r="I353" s="187"/>
      <c r="J353" s="188">
        <f>ROUND(I353*H353,2)</f>
        <v>0</v>
      </c>
      <c r="K353" s="184" t="s">
        <v>19</v>
      </c>
      <c r="L353" s="43"/>
      <c r="M353" s="189" t="s">
        <v>19</v>
      </c>
      <c r="N353" s="190" t="s">
        <v>43</v>
      </c>
      <c r="O353" s="68"/>
      <c r="P353" s="191">
        <f>O353*H353</f>
        <v>0</v>
      </c>
      <c r="Q353" s="191">
        <v>1.8000000000000001E-4</v>
      </c>
      <c r="R353" s="191">
        <f>Q353*H353</f>
        <v>4.2551279999999997E-2</v>
      </c>
      <c r="S353" s="191">
        <v>0</v>
      </c>
      <c r="T353" s="192">
        <f>S353*H353</f>
        <v>0</v>
      </c>
      <c r="U353" s="38"/>
      <c r="V353" s="38"/>
      <c r="W353" s="38"/>
      <c r="X353" s="38"/>
      <c r="Y353" s="38"/>
      <c r="Z353" s="38"/>
      <c r="AA353" s="38"/>
      <c r="AB353" s="38"/>
      <c r="AC353" s="38"/>
      <c r="AD353" s="38"/>
      <c r="AE353" s="38"/>
      <c r="AR353" s="193" t="s">
        <v>176</v>
      </c>
      <c r="AT353" s="193" t="s">
        <v>171</v>
      </c>
      <c r="AU353" s="193" t="s">
        <v>81</v>
      </c>
      <c r="AY353" s="21" t="s">
        <v>168</v>
      </c>
      <c r="BE353" s="194">
        <f>IF(N353="základní",J353,0)</f>
        <v>0</v>
      </c>
      <c r="BF353" s="194">
        <f>IF(N353="snížená",J353,0)</f>
        <v>0</v>
      </c>
      <c r="BG353" s="194">
        <f>IF(N353="zákl. přenesená",J353,0)</f>
        <v>0</v>
      </c>
      <c r="BH353" s="194">
        <f>IF(N353="sníž. přenesená",J353,0)</f>
        <v>0</v>
      </c>
      <c r="BI353" s="194">
        <f>IF(N353="nulová",J353,0)</f>
        <v>0</v>
      </c>
      <c r="BJ353" s="21" t="s">
        <v>79</v>
      </c>
      <c r="BK353" s="194">
        <f>ROUND(I353*H353,2)</f>
        <v>0</v>
      </c>
      <c r="BL353" s="21" t="s">
        <v>176</v>
      </c>
      <c r="BM353" s="193" t="s">
        <v>499</v>
      </c>
    </row>
    <row r="354" spans="1:65" s="2" customFormat="1" ht="19.5">
      <c r="A354" s="38"/>
      <c r="B354" s="39"/>
      <c r="C354" s="40"/>
      <c r="D354" s="195" t="s">
        <v>178</v>
      </c>
      <c r="E354" s="40"/>
      <c r="F354" s="196" t="s">
        <v>498</v>
      </c>
      <c r="G354" s="40"/>
      <c r="H354" s="40"/>
      <c r="I354" s="197"/>
      <c r="J354" s="40"/>
      <c r="K354" s="40"/>
      <c r="L354" s="43"/>
      <c r="M354" s="198"/>
      <c r="N354" s="199"/>
      <c r="O354" s="68"/>
      <c r="P354" s="68"/>
      <c r="Q354" s="68"/>
      <c r="R354" s="68"/>
      <c r="S354" s="68"/>
      <c r="T354" s="69"/>
      <c r="U354" s="38"/>
      <c r="V354" s="38"/>
      <c r="W354" s="38"/>
      <c r="X354" s="38"/>
      <c r="Y354" s="38"/>
      <c r="Z354" s="38"/>
      <c r="AA354" s="38"/>
      <c r="AB354" s="38"/>
      <c r="AC354" s="38"/>
      <c r="AD354" s="38"/>
      <c r="AE354" s="38"/>
      <c r="AT354" s="21" t="s">
        <v>178</v>
      </c>
      <c r="AU354" s="21" t="s">
        <v>81</v>
      </c>
    </row>
    <row r="355" spans="1:65" s="2" customFormat="1" ht="24.2" customHeight="1">
      <c r="A355" s="38"/>
      <c r="B355" s="39"/>
      <c r="C355" s="182" t="s">
        <v>500</v>
      </c>
      <c r="D355" s="182" t="s">
        <v>171</v>
      </c>
      <c r="E355" s="183" t="s">
        <v>501</v>
      </c>
      <c r="F355" s="184" t="s">
        <v>502</v>
      </c>
      <c r="G355" s="185" t="s">
        <v>281</v>
      </c>
      <c r="H355" s="186">
        <v>220.35</v>
      </c>
      <c r="I355" s="187"/>
      <c r="J355" s="188">
        <f>ROUND(I355*H355,2)</f>
        <v>0</v>
      </c>
      <c r="K355" s="184" t="s">
        <v>19</v>
      </c>
      <c r="L355" s="43"/>
      <c r="M355" s="189" t="s">
        <v>19</v>
      </c>
      <c r="N355" s="190" t="s">
        <v>43</v>
      </c>
      <c r="O355" s="68"/>
      <c r="P355" s="191">
        <f>O355*H355</f>
        <v>0</v>
      </c>
      <c r="Q355" s="191">
        <v>2.7499999999999998E-3</v>
      </c>
      <c r="R355" s="191">
        <f>Q355*H355</f>
        <v>0.60596249999999996</v>
      </c>
      <c r="S355" s="191">
        <v>0</v>
      </c>
      <c r="T355" s="192">
        <f>S355*H355</f>
        <v>0</v>
      </c>
      <c r="U355" s="38"/>
      <c r="V355" s="38"/>
      <c r="W355" s="38"/>
      <c r="X355" s="38"/>
      <c r="Y355" s="38"/>
      <c r="Z355" s="38"/>
      <c r="AA355" s="38"/>
      <c r="AB355" s="38"/>
      <c r="AC355" s="38"/>
      <c r="AD355" s="38"/>
      <c r="AE355" s="38"/>
      <c r="AR355" s="193" t="s">
        <v>176</v>
      </c>
      <c r="AT355" s="193" t="s">
        <v>171</v>
      </c>
      <c r="AU355" s="193" t="s">
        <v>81</v>
      </c>
      <c r="AY355" s="21" t="s">
        <v>168</v>
      </c>
      <c r="BE355" s="194">
        <f>IF(N355="základní",J355,0)</f>
        <v>0</v>
      </c>
      <c r="BF355" s="194">
        <f>IF(N355="snížená",J355,0)</f>
        <v>0</v>
      </c>
      <c r="BG355" s="194">
        <f>IF(N355="zákl. přenesená",J355,0)</f>
        <v>0</v>
      </c>
      <c r="BH355" s="194">
        <f>IF(N355="sníž. přenesená",J355,0)</f>
        <v>0</v>
      </c>
      <c r="BI355" s="194">
        <f>IF(N355="nulová",J355,0)</f>
        <v>0</v>
      </c>
      <c r="BJ355" s="21" t="s">
        <v>79</v>
      </c>
      <c r="BK355" s="194">
        <f>ROUND(I355*H355,2)</f>
        <v>0</v>
      </c>
      <c r="BL355" s="21" t="s">
        <v>176</v>
      </c>
      <c r="BM355" s="193" t="s">
        <v>503</v>
      </c>
    </row>
    <row r="356" spans="1:65" s="2" customFormat="1" ht="19.5">
      <c r="A356" s="38"/>
      <c r="B356" s="39"/>
      <c r="C356" s="40"/>
      <c r="D356" s="195" t="s">
        <v>178</v>
      </c>
      <c r="E356" s="40"/>
      <c r="F356" s="196" t="s">
        <v>502</v>
      </c>
      <c r="G356" s="40"/>
      <c r="H356" s="40"/>
      <c r="I356" s="197"/>
      <c r="J356" s="40"/>
      <c r="K356" s="40"/>
      <c r="L356" s="43"/>
      <c r="M356" s="198"/>
      <c r="N356" s="199"/>
      <c r="O356" s="68"/>
      <c r="P356" s="68"/>
      <c r="Q356" s="68"/>
      <c r="R356" s="68"/>
      <c r="S356" s="68"/>
      <c r="T356" s="69"/>
      <c r="U356" s="38"/>
      <c r="V356" s="38"/>
      <c r="W356" s="38"/>
      <c r="X356" s="38"/>
      <c r="Y356" s="38"/>
      <c r="Z356" s="38"/>
      <c r="AA356" s="38"/>
      <c r="AB356" s="38"/>
      <c r="AC356" s="38"/>
      <c r="AD356" s="38"/>
      <c r="AE356" s="38"/>
      <c r="AT356" s="21" t="s">
        <v>178</v>
      </c>
      <c r="AU356" s="21" t="s">
        <v>81</v>
      </c>
    </row>
    <row r="357" spans="1:65" s="2" customFormat="1" ht="33" customHeight="1">
      <c r="A357" s="38"/>
      <c r="B357" s="39"/>
      <c r="C357" s="182" t="s">
        <v>504</v>
      </c>
      <c r="D357" s="182" t="s">
        <v>171</v>
      </c>
      <c r="E357" s="183" t="s">
        <v>505</v>
      </c>
      <c r="F357" s="184" t="s">
        <v>506</v>
      </c>
      <c r="G357" s="185" t="s">
        <v>174</v>
      </c>
      <c r="H357" s="186">
        <v>5.15</v>
      </c>
      <c r="I357" s="187"/>
      <c r="J357" s="188">
        <f>ROUND(I357*H357,2)</f>
        <v>0</v>
      </c>
      <c r="K357" s="184" t="s">
        <v>175</v>
      </c>
      <c r="L357" s="43"/>
      <c r="M357" s="189" t="s">
        <v>19</v>
      </c>
      <c r="N357" s="190" t="s">
        <v>43</v>
      </c>
      <c r="O357" s="68"/>
      <c r="P357" s="191">
        <f>O357*H357</f>
        <v>0</v>
      </c>
      <c r="Q357" s="191">
        <v>2.5018699999999998</v>
      </c>
      <c r="R357" s="191">
        <f>Q357*H357</f>
        <v>12.8846305</v>
      </c>
      <c r="S357" s="191">
        <v>0</v>
      </c>
      <c r="T357" s="192">
        <f>S357*H357</f>
        <v>0</v>
      </c>
      <c r="U357" s="38"/>
      <c r="V357" s="38"/>
      <c r="W357" s="38"/>
      <c r="X357" s="38"/>
      <c r="Y357" s="38"/>
      <c r="Z357" s="38"/>
      <c r="AA357" s="38"/>
      <c r="AB357" s="38"/>
      <c r="AC357" s="38"/>
      <c r="AD357" s="38"/>
      <c r="AE357" s="38"/>
      <c r="AR357" s="193" t="s">
        <v>176</v>
      </c>
      <c r="AT357" s="193" t="s">
        <v>171</v>
      </c>
      <c r="AU357" s="193" t="s">
        <v>81</v>
      </c>
      <c r="AY357" s="21" t="s">
        <v>168</v>
      </c>
      <c r="BE357" s="194">
        <f>IF(N357="základní",J357,0)</f>
        <v>0</v>
      </c>
      <c r="BF357" s="194">
        <f>IF(N357="snížená",J357,0)</f>
        <v>0</v>
      </c>
      <c r="BG357" s="194">
        <f>IF(N357="zákl. přenesená",J357,0)</f>
        <v>0</v>
      </c>
      <c r="BH357" s="194">
        <f>IF(N357="sníž. přenesená",J357,0)</f>
        <v>0</v>
      </c>
      <c r="BI357" s="194">
        <f>IF(N357="nulová",J357,0)</f>
        <v>0</v>
      </c>
      <c r="BJ357" s="21" t="s">
        <v>79</v>
      </c>
      <c r="BK357" s="194">
        <f>ROUND(I357*H357,2)</f>
        <v>0</v>
      </c>
      <c r="BL357" s="21" t="s">
        <v>176</v>
      </c>
      <c r="BM357" s="193" t="s">
        <v>507</v>
      </c>
    </row>
    <row r="358" spans="1:65" s="2" customFormat="1" ht="19.5">
      <c r="A358" s="38"/>
      <c r="B358" s="39"/>
      <c r="C358" s="40"/>
      <c r="D358" s="195" t="s">
        <v>178</v>
      </c>
      <c r="E358" s="40"/>
      <c r="F358" s="196" t="s">
        <v>508</v>
      </c>
      <c r="G358" s="40"/>
      <c r="H358" s="40"/>
      <c r="I358" s="197"/>
      <c r="J358" s="40"/>
      <c r="K358" s="40"/>
      <c r="L358" s="43"/>
      <c r="M358" s="198"/>
      <c r="N358" s="199"/>
      <c r="O358" s="68"/>
      <c r="P358" s="68"/>
      <c r="Q358" s="68"/>
      <c r="R358" s="68"/>
      <c r="S358" s="68"/>
      <c r="T358" s="69"/>
      <c r="U358" s="38"/>
      <c r="V358" s="38"/>
      <c r="W358" s="38"/>
      <c r="X358" s="38"/>
      <c r="Y358" s="38"/>
      <c r="Z358" s="38"/>
      <c r="AA358" s="38"/>
      <c r="AB358" s="38"/>
      <c r="AC358" s="38"/>
      <c r="AD358" s="38"/>
      <c r="AE358" s="38"/>
      <c r="AT358" s="21" t="s">
        <v>178</v>
      </c>
      <c r="AU358" s="21" t="s">
        <v>81</v>
      </c>
    </row>
    <row r="359" spans="1:65" s="2" customFormat="1" ht="11.25">
      <c r="A359" s="38"/>
      <c r="B359" s="39"/>
      <c r="C359" s="40"/>
      <c r="D359" s="200" t="s">
        <v>180</v>
      </c>
      <c r="E359" s="40"/>
      <c r="F359" s="201" t="s">
        <v>509</v>
      </c>
      <c r="G359" s="40"/>
      <c r="H359" s="40"/>
      <c r="I359" s="197"/>
      <c r="J359" s="40"/>
      <c r="K359" s="40"/>
      <c r="L359" s="43"/>
      <c r="M359" s="198"/>
      <c r="N359" s="199"/>
      <c r="O359" s="68"/>
      <c r="P359" s="68"/>
      <c r="Q359" s="68"/>
      <c r="R359" s="68"/>
      <c r="S359" s="68"/>
      <c r="T359" s="69"/>
      <c r="U359" s="38"/>
      <c r="V359" s="38"/>
      <c r="W359" s="38"/>
      <c r="X359" s="38"/>
      <c r="Y359" s="38"/>
      <c r="Z359" s="38"/>
      <c r="AA359" s="38"/>
      <c r="AB359" s="38"/>
      <c r="AC359" s="38"/>
      <c r="AD359" s="38"/>
      <c r="AE359" s="38"/>
      <c r="AT359" s="21" t="s">
        <v>180</v>
      </c>
      <c r="AU359" s="21" t="s">
        <v>81</v>
      </c>
    </row>
    <row r="360" spans="1:65" s="13" customFormat="1" ht="11.25">
      <c r="B360" s="202"/>
      <c r="C360" s="203"/>
      <c r="D360" s="195" t="s">
        <v>182</v>
      </c>
      <c r="E360" s="204" t="s">
        <v>19</v>
      </c>
      <c r="F360" s="205" t="s">
        <v>510</v>
      </c>
      <c r="G360" s="203"/>
      <c r="H360" s="206">
        <v>5.15</v>
      </c>
      <c r="I360" s="207"/>
      <c r="J360" s="203"/>
      <c r="K360" s="203"/>
      <c r="L360" s="208"/>
      <c r="M360" s="209"/>
      <c r="N360" s="210"/>
      <c r="O360" s="210"/>
      <c r="P360" s="210"/>
      <c r="Q360" s="210"/>
      <c r="R360" s="210"/>
      <c r="S360" s="210"/>
      <c r="T360" s="211"/>
      <c r="AT360" s="212" t="s">
        <v>182</v>
      </c>
      <c r="AU360" s="212" t="s">
        <v>81</v>
      </c>
      <c r="AV360" s="13" t="s">
        <v>81</v>
      </c>
      <c r="AW360" s="13" t="s">
        <v>33</v>
      </c>
      <c r="AX360" s="13" t="s">
        <v>72</v>
      </c>
      <c r="AY360" s="212" t="s">
        <v>168</v>
      </c>
    </row>
    <row r="361" spans="1:65" s="14" customFormat="1" ht="11.25">
      <c r="B361" s="213"/>
      <c r="C361" s="214"/>
      <c r="D361" s="195" t="s">
        <v>182</v>
      </c>
      <c r="E361" s="215" t="s">
        <v>19</v>
      </c>
      <c r="F361" s="216" t="s">
        <v>185</v>
      </c>
      <c r="G361" s="214"/>
      <c r="H361" s="217">
        <v>5.15</v>
      </c>
      <c r="I361" s="218"/>
      <c r="J361" s="214"/>
      <c r="K361" s="214"/>
      <c r="L361" s="219"/>
      <c r="M361" s="220"/>
      <c r="N361" s="221"/>
      <c r="O361" s="221"/>
      <c r="P361" s="221"/>
      <c r="Q361" s="221"/>
      <c r="R361" s="221"/>
      <c r="S361" s="221"/>
      <c r="T361" s="222"/>
      <c r="AT361" s="223" t="s">
        <v>182</v>
      </c>
      <c r="AU361" s="223" t="s">
        <v>81</v>
      </c>
      <c r="AV361" s="14" t="s">
        <v>176</v>
      </c>
      <c r="AW361" s="14" t="s">
        <v>33</v>
      </c>
      <c r="AX361" s="14" t="s">
        <v>79</v>
      </c>
      <c r="AY361" s="223" t="s">
        <v>168</v>
      </c>
    </row>
    <row r="362" spans="1:65" s="2" customFormat="1" ht="33" customHeight="1">
      <c r="A362" s="38"/>
      <c r="B362" s="39"/>
      <c r="C362" s="182" t="s">
        <v>511</v>
      </c>
      <c r="D362" s="182" t="s">
        <v>171</v>
      </c>
      <c r="E362" s="183" t="s">
        <v>512</v>
      </c>
      <c r="F362" s="184" t="s">
        <v>513</v>
      </c>
      <c r="G362" s="185" t="s">
        <v>174</v>
      </c>
      <c r="H362" s="186">
        <v>5.15</v>
      </c>
      <c r="I362" s="187"/>
      <c r="J362" s="188">
        <f>ROUND(I362*H362,2)</f>
        <v>0</v>
      </c>
      <c r="K362" s="184" t="s">
        <v>175</v>
      </c>
      <c r="L362" s="43"/>
      <c r="M362" s="189" t="s">
        <v>19</v>
      </c>
      <c r="N362" s="190" t="s">
        <v>43</v>
      </c>
      <c r="O362" s="68"/>
      <c r="P362" s="191">
        <f>O362*H362</f>
        <v>0</v>
      </c>
      <c r="Q362" s="191">
        <v>0</v>
      </c>
      <c r="R362" s="191">
        <f>Q362*H362</f>
        <v>0</v>
      </c>
      <c r="S362" s="191">
        <v>0</v>
      </c>
      <c r="T362" s="192">
        <f>S362*H362</f>
        <v>0</v>
      </c>
      <c r="U362" s="38"/>
      <c r="V362" s="38"/>
      <c r="W362" s="38"/>
      <c r="X362" s="38"/>
      <c r="Y362" s="38"/>
      <c r="Z362" s="38"/>
      <c r="AA362" s="38"/>
      <c r="AB362" s="38"/>
      <c r="AC362" s="38"/>
      <c r="AD362" s="38"/>
      <c r="AE362" s="38"/>
      <c r="AR362" s="193" t="s">
        <v>176</v>
      </c>
      <c r="AT362" s="193" t="s">
        <v>171</v>
      </c>
      <c r="AU362" s="193" t="s">
        <v>81</v>
      </c>
      <c r="AY362" s="21" t="s">
        <v>168</v>
      </c>
      <c r="BE362" s="194">
        <f>IF(N362="základní",J362,0)</f>
        <v>0</v>
      </c>
      <c r="BF362" s="194">
        <f>IF(N362="snížená",J362,0)</f>
        <v>0</v>
      </c>
      <c r="BG362" s="194">
        <f>IF(N362="zákl. přenesená",J362,0)</f>
        <v>0</v>
      </c>
      <c r="BH362" s="194">
        <f>IF(N362="sníž. přenesená",J362,0)</f>
        <v>0</v>
      </c>
      <c r="BI362" s="194">
        <f>IF(N362="nulová",J362,0)</f>
        <v>0</v>
      </c>
      <c r="BJ362" s="21" t="s">
        <v>79</v>
      </c>
      <c r="BK362" s="194">
        <f>ROUND(I362*H362,2)</f>
        <v>0</v>
      </c>
      <c r="BL362" s="21" t="s">
        <v>176</v>
      </c>
      <c r="BM362" s="193" t="s">
        <v>514</v>
      </c>
    </row>
    <row r="363" spans="1:65" s="2" customFormat="1" ht="29.25">
      <c r="A363" s="38"/>
      <c r="B363" s="39"/>
      <c r="C363" s="40"/>
      <c r="D363" s="195" t="s">
        <v>178</v>
      </c>
      <c r="E363" s="40"/>
      <c r="F363" s="196" t="s">
        <v>515</v>
      </c>
      <c r="G363" s="40"/>
      <c r="H363" s="40"/>
      <c r="I363" s="197"/>
      <c r="J363" s="40"/>
      <c r="K363" s="40"/>
      <c r="L363" s="43"/>
      <c r="M363" s="198"/>
      <c r="N363" s="199"/>
      <c r="O363" s="68"/>
      <c r="P363" s="68"/>
      <c r="Q363" s="68"/>
      <c r="R363" s="68"/>
      <c r="S363" s="68"/>
      <c r="T363" s="69"/>
      <c r="U363" s="38"/>
      <c r="V363" s="38"/>
      <c r="W363" s="38"/>
      <c r="X363" s="38"/>
      <c r="Y363" s="38"/>
      <c r="Z363" s="38"/>
      <c r="AA363" s="38"/>
      <c r="AB363" s="38"/>
      <c r="AC363" s="38"/>
      <c r="AD363" s="38"/>
      <c r="AE363" s="38"/>
      <c r="AT363" s="21" t="s">
        <v>178</v>
      </c>
      <c r="AU363" s="21" t="s">
        <v>81</v>
      </c>
    </row>
    <row r="364" spans="1:65" s="2" customFormat="1" ht="11.25">
      <c r="A364" s="38"/>
      <c r="B364" s="39"/>
      <c r="C364" s="40"/>
      <c r="D364" s="200" t="s">
        <v>180</v>
      </c>
      <c r="E364" s="40"/>
      <c r="F364" s="201" t="s">
        <v>516</v>
      </c>
      <c r="G364" s="40"/>
      <c r="H364" s="40"/>
      <c r="I364" s="197"/>
      <c r="J364" s="40"/>
      <c r="K364" s="40"/>
      <c r="L364" s="43"/>
      <c r="M364" s="198"/>
      <c r="N364" s="199"/>
      <c r="O364" s="68"/>
      <c r="P364" s="68"/>
      <c r="Q364" s="68"/>
      <c r="R364" s="68"/>
      <c r="S364" s="68"/>
      <c r="T364" s="69"/>
      <c r="U364" s="38"/>
      <c r="V364" s="38"/>
      <c r="W364" s="38"/>
      <c r="X364" s="38"/>
      <c r="Y364" s="38"/>
      <c r="Z364" s="38"/>
      <c r="AA364" s="38"/>
      <c r="AB364" s="38"/>
      <c r="AC364" s="38"/>
      <c r="AD364" s="38"/>
      <c r="AE364" s="38"/>
      <c r="AT364" s="21" t="s">
        <v>180</v>
      </c>
      <c r="AU364" s="21" t="s">
        <v>81</v>
      </c>
    </row>
    <row r="365" spans="1:65" s="2" customFormat="1" ht="24.2" customHeight="1">
      <c r="A365" s="38"/>
      <c r="B365" s="39"/>
      <c r="C365" s="182" t="s">
        <v>517</v>
      </c>
      <c r="D365" s="182" t="s">
        <v>171</v>
      </c>
      <c r="E365" s="183" t="s">
        <v>518</v>
      </c>
      <c r="F365" s="184" t="s">
        <v>519</v>
      </c>
      <c r="G365" s="185" t="s">
        <v>174</v>
      </c>
      <c r="H365" s="186">
        <v>5.15</v>
      </c>
      <c r="I365" s="187"/>
      <c r="J365" s="188">
        <f>ROUND(I365*H365,2)</f>
        <v>0</v>
      </c>
      <c r="K365" s="184" t="s">
        <v>175</v>
      </c>
      <c r="L365" s="43"/>
      <c r="M365" s="189" t="s">
        <v>19</v>
      </c>
      <c r="N365" s="190" t="s">
        <v>43</v>
      </c>
      <c r="O365" s="68"/>
      <c r="P365" s="191">
        <f>O365*H365</f>
        <v>0</v>
      </c>
      <c r="Q365" s="191">
        <v>0</v>
      </c>
      <c r="R365" s="191">
        <f>Q365*H365</f>
        <v>0</v>
      </c>
      <c r="S365" s="191">
        <v>0</v>
      </c>
      <c r="T365" s="192">
        <f>S365*H365</f>
        <v>0</v>
      </c>
      <c r="U365" s="38"/>
      <c r="V365" s="38"/>
      <c r="W365" s="38"/>
      <c r="X365" s="38"/>
      <c r="Y365" s="38"/>
      <c r="Z365" s="38"/>
      <c r="AA365" s="38"/>
      <c r="AB365" s="38"/>
      <c r="AC365" s="38"/>
      <c r="AD365" s="38"/>
      <c r="AE365" s="38"/>
      <c r="AR365" s="193" t="s">
        <v>176</v>
      </c>
      <c r="AT365" s="193" t="s">
        <v>171</v>
      </c>
      <c r="AU365" s="193" t="s">
        <v>81</v>
      </c>
      <c r="AY365" s="21" t="s">
        <v>168</v>
      </c>
      <c r="BE365" s="194">
        <f>IF(N365="základní",J365,0)</f>
        <v>0</v>
      </c>
      <c r="BF365" s="194">
        <f>IF(N365="snížená",J365,0)</f>
        <v>0</v>
      </c>
      <c r="BG365" s="194">
        <f>IF(N365="zákl. přenesená",J365,0)</f>
        <v>0</v>
      </c>
      <c r="BH365" s="194">
        <f>IF(N365="sníž. přenesená",J365,0)</f>
        <v>0</v>
      </c>
      <c r="BI365" s="194">
        <f>IF(N365="nulová",J365,0)</f>
        <v>0</v>
      </c>
      <c r="BJ365" s="21" t="s">
        <v>79</v>
      </c>
      <c r="BK365" s="194">
        <f>ROUND(I365*H365,2)</f>
        <v>0</v>
      </c>
      <c r="BL365" s="21" t="s">
        <v>176</v>
      </c>
      <c r="BM365" s="193" t="s">
        <v>520</v>
      </c>
    </row>
    <row r="366" spans="1:65" s="2" customFormat="1" ht="19.5">
      <c r="A366" s="38"/>
      <c r="B366" s="39"/>
      <c r="C366" s="40"/>
      <c r="D366" s="195" t="s">
        <v>178</v>
      </c>
      <c r="E366" s="40"/>
      <c r="F366" s="196" t="s">
        <v>521</v>
      </c>
      <c r="G366" s="40"/>
      <c r="H366" s="40"/>
      <c r="I366" s="197"/>
      <c r="J366" s="40"/>
      <c r="K366" s="40"/>
      <c r="L366" s="43"/>
      <c r="M366" s="198"/>
      <c r="N366" s="199"/>
      <c r="O366" s="68"/>
      <c r="P366" s="68"/>
      <c r="Q366" s="68"/>
      <c r="R366" s="68"/>
      <c r="S366" s="68"/>
      <c r="T366" s="69"/>
      <c r="U366" s="38"/>
      <c r="V366" s="38"/>
      <c r="W366" s="38"/>
      <c r="X366" s="38"/>
      <c r="Y366" s="38"/>
      <c r="Z366" s="38"/>
      <c r="AA366" s="38"/>
      <c r="AB366" s="38"/>
      <c r="AC366" s="38"/>
      <c r="AD366" s="38"/>
      <c r="AE366" s="38"/>
      <c r="AT366" s="21" t="s">
        <v>178</v>
      </c>
      <c r="AU366" s="21" t="s">
        <v>81</v>
      </c>
    </row>
    <row r="367" spans="1:65" s="2" customFormat="1" ht="11.25">
      <c r="A367" s="38"/>
      <c r="B367" s="39"/>
      <c r="C367" s="40"/>
      <c r="D367" s="200" t="s">
        <v>180</v>
      </c>
      <c r="E367" s="40"/>
      <c r="F367" s="201" t="s">
        <v>522</v>
      </c>
      <c r="G367" s="40"/>
      <c r="H367" s="40"/>
      <c r="I367" s="197"/>
      <c r="J367" s="40"/>
      <c r="K367" s="40"/>
      <c r="L367" s="43"/>
      <c r="M367" s="198"/>
      <c r="N367" s="199"/>
      <c r="O367" s="68"/>
      <c r="P367" s="68"/>
      <c r="Q367" s="68"/>
      <c r="R367" s="68"/>
      <c r="S367" s="68"/>
      <c r="T367" s="69"/>
      <c r="U367" s="38"/>
      <c r="V367" s="38"/>
      <c r="W367" s="38"/>
      <c r="X367" s="38"/>
      <c r="Y367" s="38"/>
      <c r="Z367" s="38"/>
      <c r="AA367" s="38"/>
      <c r="AB367" s="38"/>
      <c r="AC367" s="38"/>
      <c r="AD367" s="38"/>
      <c r="AE367" s="38"/>
      <c r="AT367" s="21" t="s">
        <v>180</v>
      </c>
      <c r="AU367" s="21" t="s">
        <v>81</v>
      </c>
    </row>
    <row r="368" spans="1:65" s="2" customFormat="1" ht="16.5" customHeight="1">
      <c r="A368" s="38"/>
      <c r="B368" s="39"/>
      <c r="C368" s="182" t="s">
        <v>523</v>
      </c>
      <c r="D368" s="182" t="s">
        <v>171</v>
      </c>
      <c r="E368" s="183" t="s">
        <v>524</v>
      </c>
      <c r="F368" s="184" t="s">
        <v>525</v>
      </c>
      <c r="G368" s="185" t="s">
        <v>220</v>
      </c>
      <c r="H368" s="186">
        <v>0.24299999999999999</v>
      </c>
      <c r="I368" s="187"/>
      <c r="J368" s="188">
        <f>ROUND(I368*H368,2)</f>
        <v>0</v>
      </c>
      <c r="K368" s="184" t="s">
        <v>175</v>
      </c>
      <c r="L368" s="43"/>
      <c r="M368" s="189" t="s">
        <v>19</v>
      </c>
      <c r="N368" s="190" t="s">
        <v>43</v>
      </c>
      <c r="O368" s="68"/>
      <c r="P368" s="191">
        <f>O368*H368</f>
        <v>0</v>
      </c>
      <c r="Q368" s="191">
        <v>1.06277</v>
      </c>
      <c r="R368" s="191">
        <f>Q368*H368</f>
        <v>0.25825311000000001</v>
      </c>
      <c r="S368" s="191">
        <v>0</v>
      </c>
      <c r="T368" s="192">
        <f>S368*H368</f>
        <v>0</v>
      </c>
      <c r="U368" s="38"/>
      <c r="V368" s="38"/>
      <c r="W368" s="38"/>
      <c r="X368" s="38"/>
      <c r="Y368" s="38"/>
      <c r="Z368" s="38"/>
      <c r="AA368" s="38"/>
      <c r="AB368" s="38"/>
      <c r="AC368" s="38"/>
      <c r="AD368" s="38"/>
      <c r="AE368" s="38"/>
      <c r="AR368" s="193" t="s">
        <v>176</v>
      </c>
      <c r="AT368" s="193" t="s">
        <v>171</v>
      </c>
      <c r="AU368" s="193" t="s">
        <v>81</v>
      </c>
      <c r="AY368" s="21" t="s">
        <v>168</v>
      </c>
      <c r="BE368" s="194">
        <f>IF(N368="základní",J368,0)</f>
        <v>0</v>
      </c>
      <c r="BF368" s="194">
        <f>IF(N368="snížená",J368,0)</f>
        <v>0</v>
      </c>
      <c r="BG368" s="194">
        <f>IF(N368="zákl. přenesená",J368,0)</f>
        <v>0</v>
      </c>
      <c r="BH368" s="194">
        <f>IF(N368="sníž. přenesená",J368,0)</f>
        <v>0</v>
      </c>
      <c r="BI368" s="194">
        <f>IF(N368="nulová",J368,0)</f>
        <v>0</v>
      </c>
      <c r="BJ368" s="21" t="s">
        <v>79</v>
      </c>
      <c r="BK368" s="194">
        <f>ROUND(I368*H368,2)</f>
        <v>0</v>
      </c>
      <c r="BL368" s="21" t="s">
        <v>176</v>
      </c>
      <c r="BM368" s="193" t="s">
        <v>526</v>
      </c>
    </row>
    <row r="369" spans="1:65" s="2" customFormat="1" ht="11.25">
      <c r="A369" s="38"/>
      <c r="B369" s="39"/>
      <c r="C369" s="40"/>
      <c r="D369" s="195" t="s">
        <v>178</v>
      </c>
      <c r="E369" s="40"/>
      <c r="F369" s="196" t="s">
        <v>527</v>
      </c>
      <c r="G369" s="40"/>
      <c r="H369" s="40"/>
      <c r="I369" s="197"/>
      <c r="J369" s="40"/>
      <c r="K369" s="40"/>
      <c r="L369" s="43"/>
      <c r="M369" s="198"/>
      <c r="N369" s="199"/>
      <c r="O369" s="68"/>
      <c r="P369" s="68"/>
      <c r="Q369" s="68"/>
      <c r="R369" s="68"/>
      <c r="S369" s="68"/>
      <c r="T369" s="69"/>
      <c r="U369" s="38"/>
      <c r="V369" s="38"/>
      <c r="W369" s="38"/>
      <c r="X369" s="38"/>
      <c r="Y369" s="38"/>
      <c r="Z369" s="38"/>
      <c r="AA369" s="38"/>
      <c r="AB369" s="38"/>
      <c r="AC369" s="38"/>
      <c r="AD369" s="38"/>
      <c r="AE369" s="38"/>
      <c r="AT369" s="21" t="s">
        <v>178</v>
      </c>
      <c r="AU369" s="21" t="s">
        <v>81</v>
      </c>
    </row>
    <row r="370" spans="1:65" s="2" customFormat="1" ht="11.25">
      <c r="A370" s="38"/>
      <c r="B370" s="39"/>
      <c r="C370" s="40"/>
      <c r="D370" s="200" t="s">
        <v>180</v>
      </c>
      <c r="E370" s="40"/>
      <c r="F370" s="201" t="s">
        <v>528</v>
      </c>
      <c r="G370" s="40"/>
      <c r="H370" s="40"/>
      <c r="I370" s="197"/>
      <c r="J370" s="40"/>
      <c r="K370" s="40"/>
      <c r="L370" s="43"/>
      <c r="M370" s="198"/>
      <c r="N370" s="199"/>
      <c r="O370" s="68"/>
      <c r="P370" s="68"/>
      <c r="Q370" s="68"/>
      <c r="R370" s="68"/>
      <c r="S370" s="68"/>
      <c r="T370" s="69"/>
      <c r="U370" s="38"/>
      <c r="V370" s="38"/>
      <c r="W370" s="38"/>
      <c r="X370" s="38"/>
      <c r="Y370" s="38"/>
      <c r="Z370" s="38"/>
      <c r="AA370" s="38"/>
      <c r="AB370" s="38"/>
      <c r="AC370" s="38"/>
      <c r="AD370" s="38"/>
      <c r="AE370" s="38"/>
      <c r="AT370" s="21" t="s">
        <v>180</v>
      </c>
      <c r="AU370" s="21" t="s">
        <v>81</v>
      </c>
    </row>
    <row r="371" spans="1:65" s="2" customFormat="1" ht="19.5">
      <c r="A371" s="38"/>
      <c r="B371" s="39"/>
      <c r="C371" s="40"/>
      <c r="D371" s="195" t="s">
        <v>206</v>
      </c>
      <c r="E371" s="40"/>
      <c r="F371" s="224" t="s">
        <v>529</v>
      </c>
      <c r="G371" s="40"/>
      <c r="H371" s="40"/>
      <c r="I371" s="197"/>
      <c r="J371" s="40"/>
      <c r="K371" s="40"/>
      <c r="L371" s="43"/>
      <c r="M371" s="198"/>
      <c r="N371" s="199"/>
      <c r="O371" s="68"/>
      <c r="P371" s="68"/>
      <c r="Q371" s="68"/>
      <c r="R371" s="68"/>
      <c r="S371" s="68"/>
      <c r="T371" s="69"/>
      <c r="U371" s="38"/>
      <c r="V371" s="38"/>
      <c r="W371" s="38"/>
      <c r="X371" s="38"/>
      <c r="Y371" s="38"/>
      <c r="Z371" s="38"/>
      <c r="AA371" s="38"/>
      <c r="AB371" s="38"/>
      <c r="AC371" s="38"/>
      <c r="AD371" s="38"/>
      <c r="AE371" s="38"/>
      <c r="AT371" s="21" t="s">
        <v>206</v>
      </c>
      <c r="AU371" s="21" t="s">
        <v>81</v>
      </c>
    </row>
    <row r="372" spans="1:65" s="13" customFormat="1" ht="11.25">
      <c r="B372" s="202"/>
      <c r="C372" s="203"/>
      <c r="D372" s="195" t="s">
        <v>182</v>
      </c>
      <c r="E372" s="204" t="s">
        <v>19</v>
      </c>
      <c r="F372" s="205" t="s">
        <v>530</v>
      </c>
      <c r="G372" s="203"/>
      <c r="H372" s="206">
        <v>0.24299999999999999</v>
      </c>
      <c r="I372" s="207"/>
      <c r="J372" s="203"/>
      <c r="K372" s="203"/>
      <c r="L372" s="208"/>
      <c r="M372" s="209"/>
      <c r="N372" s="210"/>
      <c r="O372" s="210"/>
      <c r="P372" s="210"/>
      <c r="Q372" s="210"/>
      <c r="R372" s="210"/>
      <c r="S372" s="210"/>
      <c r="T372" s="211"/>
      <c r="AT372" s="212" t="s">
        <v>182</v>
      </c>
      <c r="AU372" s="212" t="s">
        <v>81</v>
      </c>
      <c r="AV372" s="13" t="s">
        <v>81</v>
      </c>
      <c r="AW372" s="13" t="s">
        <v>33</v>
      </c>
      <c r="AX372" s="13" t="s">
        <v>72</v>
      </c>
      <c r="AY372" s="212" t="s">
        <v>168</v>
      </c>
    </row>
    <row r="373" spans="1:65" s="14" customFormat="1" ht="11.25">
      <c r="B373" s="213"/>
      <c r="C373" s="214"/>
      <c r="D373" s="195" t="s">
        <v>182</v>
      </c>
      <c r="E373" s="215" t="s">
        <v>19</v>
      </c>
      <c r="F373" s="216" t="s">
        <v>185</v>
      </c>
      <c r="G373" s="214"/>
      <c r="H373" s="217">
        <v>0.24299999999999999</v>
      </c>
      <c r="I373" s="218"/>
      <c r="J373" s="214"/>
      <c r="K373" s="214"/>
      <c r="L373" s="219"/>
      <c r="M373" s="220"/>
      <c r="N373" s="221"/>
      <c r="O373" s="221"/>
      <c r="P373" s="221"/>
      <c r="Q373" s="221"/>
      <c r="R373" s="221"/>
      <c r="S373" s="221"/>
      <c r="T373" s="222"/>
      <c r="AT373" s="223" t="s">
        <v>182</v>
      </c>
      <c r="AU373" s="223" t="s">
        <v>81</v>
      </c>
      <c r="AV373" s="14" t="s">
        <v>176</v>
      </c>
      <c r="AW373" s="14" t="s">
        <v>33</v>
      </c>
      <c r="AX373" s="14" t="s">
        <v>79</v>
      </c>
      <c r="AY373" s="223" t="s">
        <v>168</v>
      </c>
    </row>
    <row r="374" spans="1:65" s="2" customFormat="1" ht="16.5" customHeight="1">
      <c r="A374" s="38"/>
      <c r="B374" s="39"/>
      <c r="C374" s="182" t="s">
        <v>531</v>
      </c>
      <c r="D374" s="182" t="s">
        <v>171</v>
      </c>
      <c r="E374" s="183" t="s">
        <v>532</v>
      </c>
      <c r="F374" s="184" t="s">
        <v>533</v>
      </c>
      <c r="G374" s="185" t="s">
        <v>237</v>
      </c>
      <c r="H374" s="186">
        <v>2</v>
      </c>
      <c r="I374" s="187"/>
      <c r="J374" s="188">
        <f>ROUND(I374*H374,2)</f>
        <v>0</v>
      </c>
      <c r="K374" s="184" t="s">
        <v>175</v>
      </c>
      <c r="L374" s="43"/>
      <c r="M374" s="189" t="s">
        <v>19</v>
      </c>
      <c r="N374" s="190" t="s">
        <v>43</v>
      </c>
      <c r="O374" s="68"/>
      <c r="P374" s="191">
        <f>O374*H374</f>
        <v>0</v>
      </c>
      <c r="Q374" s="191">
        <v>1.3339999999999999E-2</v>
      </c>
      <c r="R374" s="191">
        <f>Q374*H374</f>
        <v>2.6679999999999999E-2</v>
      </c>
      <c r="S374" s="191">
        <v>0</v>
      </c>
      <c r="T374" s="192">
        <f>S374*H374</f>
        <v>0</v>
      </c>
      <c r="U374" s="38"/>
      <c r="V374" s="38"/>
      <c r="W374" s="38"/>
      <c r="X374" s="38"/>
      <c r="Y374" s="38"/>
      <c r="Z374" s="38"/>
      <c r="AA374" s="38"/>
      <c r="AB374" s="38"/>
      <c r="AC374" s="38"/>
      <c r="AD374" s="38"/>
      <c r="AE374" s="38"/>
      <c r="AR374" s="193" t="s">
        <v>176</v>
      </c>
      <c r="AT374" s="193" t="s">
        <v>171</v>
      </c>
      <c r="AU374" s="193" t="s">
        <v>81</v>
      </c>
      <c r="AY374" s="21" t="s">
        <v>168</v>
      </c>
      <c r="BE374" s="194">
        <f>IF(N374="základní",J374,0)</f>
        <v>0</v>
      </c>
      <c r="BF374" s="194">
        <f>IF(N374="snížená",J374,0)</f>
        <v>0</v>
      </c>
      <c r="BG374" s="194">
        <f>IF(N374="zákl. přenesená",J374,0)</f>
        <v>0</v>
      </c>
      <c r="BH374" s="194">
        <f>IF(N374="sníž. přenesená",J374,0)</f>
        <v>0</v>
      </c>
      <c r="BI374" s="194">
        <f>IF(N374="nulová",J374,0)</f>
        <v>0</v>
      </c>
      <c r="BJ374" s="21" t="s">
        <v>79</v>
      </c>
      <c r="BK374" s="194">
        <f>ROUND(I374*H374,2)</f>
        <v>0</v>
      </c>
      <c r="BL374" s="21" t="s">
        <v>176</v>
      </c>
      <c r="BM374" s="193" t="s">
        <v>534</v>
      </c>
    </row>
    <row r="375" spans="1:65" s="2" customFormat="1" ht="19.5">
      <c r="A375" s="38"/>
      <c r="B375" s="39"/>
      <c r="C375" s="40"/>
      <c r="D375" s="195" t="s">
        <v>178</v>
      </c>
      <c r="E375" s="40"/>
      <c r="F375" s="196" t="s">
        <v>535</v>
      </c>
      <c r="G375" s="40"/>
      <c r="H375" s="40"/>
      <c r="I375" s="197"/>
      <c r="J375" s="40"/>
      <c r="K375" s="40"/>
      <c r="L375" s="43"/>
      <c r="M375" s="198"/>
      <c r="N375" s="199"/>
      <c r="O375" s="68"/>
      <c r="P375" s="68"/>
      <c r="Q375" s="68"/>
      <c r="R375" s="68"/>
      <c r="S375" s="68"/>
      <c r="T375" s="69"/>
      <c r="U375" s="38"/>
      <c r="V375" s="38"/>
      <c r="W375" s="38"/>
      <c r="X375" s="38"/>
      <c r="Y375" s="38"/>
      <c r="Z375" s="38"/>
      <c r="AA375" s="38"/>
      <c r="AB375" s="38"/>
      <c r="AC375" s="38"/>
      <c r="AD375" s="38"/>
      <c r="AE375" s="38"/>
      <c r="AT375" s="21" t="s">
        <v>178</v>
      </c>
      <c r="AU375" s="21" t="s">
        <v>81</v>
      </c>
    </row>
    <row r="376" spans="1:65" s="2" customFormat="1" ht="11.25">
      <c r="A376" s="38"/>
      <c r="B376" s="39"/>
      <c r="C376" s="40"/>
      <c r="D376" s="200" t="s">
        <v>180</v>
      </c>
      <c r="E376" s="40"/>
      <c r="F376" s="201" t="s">
        <v>536</v>
      </c>
      <c r="G376" s="40"/>
      <c r="H376" s="40"/>
      <c r="I376" s="197"/>
      <c r="J376" s="40"/>
      <c r="K376" s="40"/>
      <c r="L376" s="43"/>
      <c r="M376" s="198"/>
      <c r="N376" s="199"/>
      <c r="O376" s="68"/>
      <c r="P376" s="68"/>
      <c r="Q376" s="68"/>
      <c r="R376" s="68"/>
      <c r="S376" s="68"/>
      <c r="T376" s="69"/>
      <c r="U376" s="38"/>
      <c r="V376" s="38"/>
      <c r="W376" s="38"/>
      <c r="X376" s="38"/>
      <c r="Y376" s="38"/>
      <c r="Z376" s="38"/>
      <c r="AA376" s="38"/>
      <c r="AB376" s="38"/>
      <c r="AC376" s="38"/>
      <c r="AD376" s="38"/>
      <c r="AE376" s="38"/>
      <c r="AT376" s="21" t="s">
        <v>180</v>
      </c>
      <c r="AU376" s="21" t="s">
        <v>81</v>
      </c>
    </row>
    <row r="377" spans="1:65" s="2" customFormat="1" ht="24.2" customHeight="1">
      <c r="A377" s="38"/>
      <c r="B377" s="39"/>
      <c r="C377" s="225" t="s">
        <v>537</v>
      </c>
      <c r="D377" s="225" t="s">
        <v>234</v>
      </c>
      <c r="E377" s="226" t="s">
        <v>538</v>
      </c>
      <c r="F377" s="227" t="s">
        <v>539</v>
      </c>
      <c r="G377" s="228" t="s">
        <v>237</v>
      </c>
      <c r="H377" s="229">
        <v>2</v>
      </c>
      <c r="I377" s="230"/>
      <c r="J377" s="231">
        <f>ROUND(I377*H377,2)</f>
        <v>0</v>
      </c>
      <c r="K377" s="227" t="s">
        <v>420</v>
      </c>
      <c r="L377" s="232"/>
      <c r="M377" s="233" t="s">
        <v>19</v>
      </c>
      <c r="N377" s="234" t="s">
        <v>43</v>
      </c>
      <c r="O377" s="68"/>
      <c r="P377" s="191">
        <f>O377*H377</f>
        <v>0</v>
      </c>
      <c r="Q377" s="191">
        <v>0.02</v>
      </c>
      <c r="R377" s="191">
        <f>Q377*H377</f>
        <v>0.04</v>
      </c>
      <c r="S377" s="191">
        <v>0</v>
      </c>
      <c r="T377" s="192">
        <f>S377*H377</f>
        <v>0</v>
      </c>
      <c r="U377" s="38"/>
      <c r="V377" s="38"/>
      <c r="W377" s="38"/>
      <c r="X377" s="38"/>
      <c r="Y377" s="38"/>
      <c r="Z377" s="38"/>
      <c r="AA377" s="38"/>
      <c r="AB377" s="38"/>
      <c r="AC377" s="38"/>
      <c r="AD377" s="38"/>
      <c r="AE377" s="38"/>
      <c r="AR377" s="193" t="s">
        <v>238</v>
      </c>
      <c r="AT377" s="193" t="s">
        <v>234</v>
      </c>
      <c r="AU377" s="193" t="s">
        <v>81</v>
      </c>
      <c r="AY377" s="21" t="s">
        <v>168</v>
      </c>
      <c r="BE377" s="194">
        <f>IF(N377="základní",J377,0)</f>
        <v>0</v>
      </c>
      <c r="BF377" s="194">
        <f>IF(N377="snížená",J377,0)</f>
        <v>0</v>
      </c>
      <c r="BG377" s="194">
        <f>IF(N377="zákl. přenesená",J377,0)</f>
        <v>0</v>
      </c>
      <c r="BH377" s="194">
        <f>IF(N377="sníž. přenesená",J377,0)</f>
        <v>0</v>
      </c>
      <c r="BI377" s="194">
        <f>IF(N377="nulová",J377,0)</f>
        <v>0</v>
      </c>
      <c r="BJ377" s="21" t="s">
        <v>79</v>
      </c>
      <c r="BK377" s="194">
        <f>ROUND(I377*H377,2)</f>
        <v>0</v>
      </c>
      <c r="BL377" s="21" t="s">
        <v>176</v>
      </c>
      <c r="BM377" s="193" t="s">
        <v>540</v>
      </c>
    </row>
    <row r="378" spans="1:65" s="2" customFormat="1" ht="19.5">
      <c r="A378" s="38"/>
      <c r="B378" s="39"/>
      <c r="C378" s="40"/>
      <c r="D378" s="195" t="s">
        <v>178</v>
      </c>
      <c r="E378" s="40"/>
      <c r="F378" s="196" t="s">
        <v>539</v>
      </c>
      <c r="G378" s="40"/>
      <c r="H378" s="40"/>
      <c r="I378" s="197"/>
      <c r="J378" s="40"/>
      <c r="K378" s="40"/>
      <c r="L378" s="43"/>
      <c r="M378" s="198"/>
      <c r="N378" s="199"/>
      <c r="O378" s="68"/>
      <c r="P378" s="68"/>
      <c r="Q378" s="68"/>
      <c r="R378" s="68"/>
      <c r="S378" s="68"/>
      <c r="T378" s="69"/>
      <c r="U378" s="38"/>
      <c r="V378" s="38"/>
      <c r="W378" s="38"/>
      <c r="X378" s="38"/>
      <c r="Y378" s="38"/>
      <c r="Z378" s="38"/>
      <c r="AA378" s="38"/>
      <c r="AB378" s="38"/>
      <c r="AC378" s="38"/>
      <c r="AD378" s="38"/>
      <c r="AE378" s="38"/>
      <c r="AT378" s="21" t="s">
        <v>178</v>
      </c>
      <c r="AU378" s="21" t="s">
        <v>81</v>
      </c>
    </row>
    <row r="379" spans="1:65" s="12" customFormat="1" ht="22.9" customHeight="1">
      <c r="B379" s="166"/>
      <c r="C379" s="167"/>
      <c r="D379" s="168" t="s">
        <v>71</v>
      </c>
      <c r="E379" s="180" t="s">
        <v>238</v>
      </c>
      <c r="F379" s="180" t="s">
        <v>541</v>
      </c>
      <c r="G379" s="167"/>
      <c r="H379" s="167"/>
      <c r="I379" s="170"/>
      <c r="J379" s="181">
        <f>BK379</f>
        <v>0</v>
      </c>
      <c r="K379" s="167"/>
      <c r="L379" s="172"/>
      <c r="M379" s="173"/>
      <c r="N379" s="174"/>
      <c r="O379" s="174"/>
      <c r="P379" s="175">
        <f>SUM(P380:P381)</f>
        <v>0</v>
      </c>
      <c r="Q379" s="174"/>
      <c r="R379" s="175">
        <f>SUM(R380:R381)</f>
        <v>1.4468700000000001</v>
      </c>
      <c r="S379" s="174"/>
      <c r="T379" s="176">
        <f>SUM(T380:T381)</f>
        <v>0</v>
      </c>
      <c r="AR379" s="177" t="s">
        <v>79</v>
      </c>
      <c r="AT379" s="178" t="s">
        <v>71</v>
      </c>
      <c r="AU379" s="178" t="s">
        <v>79</v>
      </c>
      <c r="AY379" s="177" t="s">
        <v>168</v>
      </c>
      <c r="BK379" s="179">
        <f>SUM(BK380:BK381)</f>
        <v>0</v>
      </c>
    </row>
    <row r="380" spans="1:65" s="2" customFormat="1" ht="21.75" customHeight="1">
      <c r="A380" s="38"/>
      <c r="B380" s="39"/>
      <c r="C380" s="182" t="s">
        <v>542</v>
      </c>
      <c r="D380" s="182" t="s">
        <v>171</v>
      </c>
      <c r="E380" s="183" t="s">
        <v>543</v>
      </c>
      <c r="F380" s="184" t="s">
        <v>544</v>
      </c>
      <c r="G380" s="185" t="s">
        <v>545</v>
      </c>
      <c r="H380" s="186">
        <v>1</v>
      </c>
      <c r="I380" s="187"/>
      <c r="J380" s="188">
        <f>ROUND(I380*H380,2)</f>
        <v>0</v>
      </c>
      <c r="K380" s="184" t="s">
        <v>19</v>
      </c>
      <c r="L380" s="43"/>
      <c r="M380" s="189" t="s">
        <v>19</v>
      </c>
      <c r="N380" s="190" t="s">
        <v>43</v>
      </c>
      <c r="O380" s="68"/>
      <c r="P380" s="191">
        <f>O380*H380</f>
        <v>0</v>
      </c>
      <c r="Q380" s="191">
        <v>1.4468700000000001</v>
      </c>
      <c r="R380" s="191">
        <f>Q380*H380</f>
        <v>1.4468700000000001</v>
      </c>
      <c r="S380" s="191">
        <v>0</v>
      </c>
      <c r="T380" s="192">
        <f>S380*H380</f>
        <v>0</v>
      </c>
      <c r="U380" s="38"/>
      <c r="V380" s="38"/>
      <c r="W380" s="38"/>
      <c r="X380" s="38"/>
      <c r="Y380" s="38"/>
      <c r="Z380" s="38"/>
      <c r="AA380" s="38"/>
      <c r="AB380" s="38"/>
      <c r="AC380" s="38"/>
      <c r="AD380" s="38"/>
      <c r="AE380" s="38"/>
      <c r="AR380" s="193" t="s">
        <v>176</v>
      </c>
      <c r="AT380" s="193" t="s">
        <v>171</v>
      </c>
      <c r="AU380" s="193" t="s">
        <v>81</v>
      </c>
      <c r="AY380" s="21" t="s">
        <v>168</v>
      </c>
      <c r="BE380" s="194">
        <f>IF(N380="základní",J380,0)</f>
        <v>0</v>
      </c>
      <c r="BF380" s="194">
        <f>IF(N380="snížená",J380,0)</f>
        <v>0</v>
      </c>
      <c r="BG380" s="194">
        <f>IF(N380="zákl. přenesená",J380,0)</f>
        <v>0</v>
      </c>
      <c r="BH380" s="194">
        <f>IF(N380="sníž. přenesená",J380,0)</f>
        <v>0</v>
      </c>
      <c r="BI380" s="194">
        <f>IF(N380="nulová",J380,0)</f>
        <v>0</v>
      </c>
      <c r="BJ380" s="21" t="s">
        <v>79</v>
      </c>
      <c r="BK380" s="194">
        <f>ROUND(I380*H380,2)</f>
        <v>0</v>
      </c>
      <c r="BL380" s="21" t="s">
        <v>176</v>
      </c>
      <c r="BM380" s="193" t="s">
        <v>546</v>
      </c>
    </row>
    <row r="381" spans="1:65" s="2" customFormat="1" ht="11.25">
      <c r="A381" s="38"/>
      <c r="B381" s="39"/>
      <c r="C381" s="40"/>
      <c r="D381" s="195" t="s">
        <v>178</v>
      </c>
      <c r="E381" s="40"/>
      <c r="F381" s="196" t="s">
        <v>544</v>
      </c>
      <c r="G381" s="40"/>
      <c r="H381" s="40"/>
      <c r="I381" s="197"/>
      <c r="J381" s="40"/>
      <c r="K381" s="40"/>
      <c r="L381" s="43"/>
      <c r="M381" s="198"/>
      <c r="N381" s="199"/>
      <c r="O381" s="68"/>
      <c r="P381" s="68"/>
      <c r="Q381" s="68"/>
      <c r="R381" s="68"/>
      <c r="S381" s="68"/>
      <c r="T381" s="69"/>
      <c r="U381" s="38"/>
      <c r="V381" s="38"/>
      <c r="W381" s="38"/>
      <c r="X381" s="38"/>
      <c r="Y381" s="38"/>
      <c r="Z381" s="38"/>
      <c r="AA381" s="38"/>
      <c r="AB381" s="38"/>
      <c r="AC381" s="38"/>
      <c r="AD381" s="38"/>
      <c r="AE381" s="38"/>
      <c r="AT381" s="21" t="s">
        <v>178</v>
      </c>
      <c r="AU381" s="21" t="s">
        <v>81</v>
      </c>
    </row>
    <row r="382" spans="1:65" s="12" customFormat="1" ht="22.9" customHeight="1">
      <c r="B382" s="166"/>
      <c r="C382" s="167"/>
      <c r="D382" s="168" t="s">
        <v>71</v>
      </c>
      <c r="E382" s="180" t="s">
        <v>547</v>
      </c>
      <c r="F382" s="180" t="s">
        <v>548</v>
      </c>
      <c r="G382" s="167"/>
      <c r="H382" s="167"/>
      <c r="I382" s="170"/>
      <c r="J382" s="181">
        <f>BK382</f>
        <v>0</v>
      </c>
      <c r="K382" s="167"/>
      <c r="L382" s="172"/>
      <c r="M382" s="173"/>
      <c r="N382" s="174"/>
      <c r="O382" s="174"/>
      <c r="P382" s="175">
        <f>SUM(P383:P519)</f>
        <v>0</v>
      </c>
      <c r="Q382" s="174"/>
      <c r="R382" s="175">
        <f>SUM(R383:R519)</f>
        <v>2.96872E-2</v>
      </c>
      <c r="S382" s="174"/>
      <c r="T382" s="176">
        <f>SUM(T383:T519)</f>
        <v>84.229399000000029</v>
      </c>
      <c r="AR382" s="177" t="s">
        <v>79</v>
      </c>
      <c r="AT382" s="178" t="s">
        <v>71</v>
      </c>
      <c r="AU382" s="178" t="s">
        <v>79</v>
      </c>
      <c r="AY382" s="177" t="s">
        <v>168</v>
      </c>
      <c r="BK382" s="179">
        <f>SUM(BK383:BK519)</f>
        <v>0</v>
      </c>
    </row>
    <row r="383" spans="1:65" s="2" customFormat="1" ht="24.2" customHeight="1">
      <c r="A383" s="38"/>
      <c r="B383" s="39"/>
      <c r="C383" s="182" t="s">
        <v>549</v>
      </c>
      <c r="D383" s="182" t="s">
        <v>171</v>
      </c>
      <c r="E383" s="183" t="s">
        <v>550</v>
      </c>
      <c r="F383" s="184" t="s">
        <v>551</v>
      </c>
      <c r="G383" s="185" t="s">
        <v>281</v>
      </c>
      <c r="H383" s="186">
        <v>126.68</v>
      </c>
      <c r="I383" s="187"/>
      <c r="J383" s="188">
        <f>ROUND(I383*H383,2)</f>
        <v>0</v>
      </c>
      <c r="K383" s="184" t="s">
        <v>175</v>
      </c>
      <c r="L383" s="43"/>
      <c r="M383" s="189" t="s">
        <v>19</v>
      </c>
      <c r="N383" s="190" t="s">
        <v>43</v>
      </c>
      <c r="O383" s="68"/>
      <c r="P383" s="191">
        <f>O383*H383</f>
        <v>0</v>
      </c>
      <c r="Q383" s="191">
        <v>4.0000000000000003E-5</v>
      </c>
      <c r="R383" s="191">
        <f>Q383*H383</f>
        <v>5.0672000000000009E-3</v>
      </c>
      <c r="S383" s="191">
        <v>0</v>
      </c>
      <c r="T383" s="192">
        <f>S383*H383</f>
        <v>0</v>
      </c>
      <c r="U383" s="38"/>
      <c r="V383" s="38"/>
      <c r="W383" s="38"/>
      <c r="X383" s="38"/>
      <c r="Y383" s="38"/>
      <c r="Z383" s="38"/>
      <c r="AA383" s="38"/>
      <c r="AB383" s="38"/>
      <c r="AC383" s="38"/>
      <c r="AD383" s="38"/>
      <c r="AE383" s="38"/>
      <c r="AR383" s="193" t="s">
        <v>176</v>
      </c>
      <c r="AT383" s="193" t="s">
        <v>171</v>
      </c>
      <c r="AU383" s="193" t="s">
        <v>81</v>
      </c>
      <c r="AY383" s="21" t="s">
        <v>168</v>
      </c>
      <c r="BE383" s="194">
        <f>IF(N383="základní",J383,0)</f>
        <v>0</v>
      </c>
      <c r="BF383" s="194">
        <f>IF(N383="snížená",J383,0)</f>
        <v>0</v>
      </c>
      <c r="BG383" s="194">
        <f>IF(N383="zákl. přenesená",J383,0)</f>
        <v>0</v>
      </c>
      <c r="BH383" s="194">
        <f>IF(N383="sníž. přenesená",J383,0)</f>
        <v>0</v>
      </c>
      <c r="BI383" s="194">
        <f>IF(N383="nulová",J383,0)</f>
        <v>0</v>
      </c>
      <c r="BJ383" s="21" t="s">
        <v>79</v>
      </c>
      <c r="BK383" s="194">
        <f>ROUND(I383*H383,2)</f>
        <v>0</v>
      </c>
      <c r="BL383" s="21" t="s">
        <v>176</v>
      </c>
      <c r="BM383" s="193" t="s">
        <v>552</v>
      </c>
    </row>
    <row r="384" spans="1:65" s="2" customFormat="1" ht="19.5">
      <c r="A384" s="38"/>
      <c r="B384" s="39"/>
      <c r="C384" s="40"/>
      <c r="D384" s="195" t="s">
        <v>178</v>
      </c>
      <c r="E384" s="40"/>
      <c r="F384" s="196" t="s">
        <v>553</v>
      </c>
      <c r="G384" s="40"/>
      <c r="H384" s="40"/>
      <c r="I384" s="197"/>
      <c r="J384" s="40"/>
      <c r="K384" s="40"/>
      <c r="L384" s="43"/>
      <c r="M384" s="198"/>
      <c r="N384" s="199"/>
      <c r="O384" s="68"/>
      <c r="P384" s="68"/>
      <c r="Q384" s="68"/>
      <c r="R384" s="68"/>
      <c r="S384" s="68"/>
      <c r="T384" s="69"/>
      <c r="U384" s="38"/>
      <c r="V384" s="38"/>
      <c r="W384" s="38"/>
      <c r="X384" s="38"/>
      <c r="Y384" s="38"/>
      <c r="Z384" s="38"/>
      <c r="AA384" s="38"/>
      <c r="AB384" s="38"/>
      <c r="AC384" s="38"/>
      <c r="AD384" s="38"/>
      <c r="AE384" s="38"/>
      <c r="AT384" s="21" t="s">
        <v>178</v>
      </c>
      <c r="AU384" s="21" t="s">
        <v>81</v>
      </c>
    </row>
    <row r="385" spans="1:65" s="2" customFormat="1" ht="11.25">
      <c r="A385" s="38"/>
      <c r="B385" s="39"/>
      <c r="C385" s="40"/>
      <c r="D385" s="200" t="s">
        <v>180</v>
      </c>
      <c r="E385" s="40"/>
      <c r="F385" s="201" t="s">
        <v>554</v>
      </c>
      <c r="G385" s="40"/>
      <c r="H385" s="40"/>
      <c r="I385" s="197"/>
      <c r="J385" s="40"/>
      <c r="K385" s="40"/>
      <c r="L385" s="43"/>
      <c r="M385" s="198"/>
      <c r="N385" s="199"/>
      <c r="O385" s="68"/>
      <c r="P385" s="68"/>
      <c r="Q385" s="68"/>
      <c r="R385" s="68"/>
      <c r="S385" s="68"/>
      <c r="T385" s="69"/>
      <c r="U385" s="38"/>
      <c r="V385" s="38"/>
      <c r="W385" s="38"/>
      <c r="X385" s="38"/>
      <c r="Y385" s="38"/>
      <c r="Z385" s="38"/>
      <c r="AA385" s="38"/>
      <c r="AB385" s="38"/>
      <c r="AC385" s="38"/>
      <c r="AD385" s="38"/>
      <c r="AE385" s="38"/>
      <c r="AT385" s="21" t="s">
        <v>180</v>
      </c>
      <c r="AU385" s="21" t="s">
        <v>81</v>
      </c>
    </row>
    <row r="386" spans="1:65" s="13" customFormat="1" ht="11.25">
      <c r="B386" s="202"/>
      <c r="C386" s="203"/>
      <c r="D386" s="195" t="s">
        <v>182</v>
      </c>
      <c r="E386" s="204" t="s">
        <v>19</v>
      </c>
      <c r="F386" s="205" t="s">
        <v>368</v>
      </c>
      <c r="G386" s="203"/>
      <c r="H386" s="206">
        <v>81.918999999999997</v>
      </c>
      <c r="I386" s="207"/>
      <c r="J386" s="203"/>
      <c r="K386" s="203"/>
      <c r="L386" s="208"/>
      <c r="M386" s="209"/>
      <c r="N386" s="210"/>
      <c r="O386" s="210"/>
      <c r="P386" s="210"/>
      <c r="Q386" s="210"/>
      <c r="R386" s="210"/>
      <c r="S386" s="210"/>
      <c r="T386" s="211"/>
      <c r="AT386" s="212" t="s">
        <v>182</v>
      </c>
      <c r="AU386" s="212" t="s">
        <v>81</v>
      </c>
      <c r="AV386" s="13" t="s">
        <v>81</v>
      </c>
      <c r="AW386" s="13" t="s">
        <v>33</v>
      </c>
      <c r="AX386" s="13" t="s">
        <v>72</v>
      </c>
      <c r="AY386" s="212" t="s">
        <v>168</v>
      </c>
    </row>
    <row r="387" spans="1:65" s="13" customFormat="1" ht="11.25">
      <c r="B387" s="202"/>
      <c r="C387" s="203"/>
      <c r="D387" s="195" t="s">
        <v>182</v>
      </c>
      <c r="E387" s="204" t="s">
        <v>19</v>
      </c>
      <c r="F387" s="205" t="s">
        <v>555</v>
      </c>
      <c r="G387" s="203"/>
      <c r="H387" s="206">
        <v>44.761000000000003</v>
      </c>
      <c r="I387" s="207"/>
      <c r="J387" s="203"/>
      <c r="K387" s="203"/>
      <c r="L387" s="208"/>
      <c r="M387" s="209"/>
      <c r="N387" s="210"/>
      <c r="O387" s="210"/>
      <c r="P387" s="210"/>
      <c r="Q387" s="210"/>
      <c r="R387" s="210"/>
      <c r="S387" s="210"/>
      <c r="T387" s="211"/>
      <c r="AT387" s="212" t="s">
        <v>182</v>
      </c>
      <c r="AU387" s="212" t="s">
        <v>81</v>
      </c>
      <c r="AV387" s="13" t="s">
        <v>81</v>
      </c>
      <c r="AW387" s="13" t="s">
        <v>33</v>
      </c>
      <c r="AX387" s="13" t="s">
        <v>72</v>
      </c>
      <c r="AY387" s="212" t="s">
        <v>168</v>
      </c>
    </row>
    <row r="388" spans="1:65" s="14" customFormat="1" ht="11.25">
      <c r="B388" s="213"/>
      <c r="C388" s="214"/>
      <c r="D388" s="195" t="s">
        <v>182</v>
      </c>
      <c r="E388" s="215" t="s">
        <v>19</v>
      </c>
      <c r="F388" s="216" t="s">
        <v>185</v>
      </c>
      <c r="G388" s="214"/>
      <c r="H388" s="217">
        <v>126.68</v>
      </c>
      <c r="I388" s="218"/>
      <c r="J388" s="214"/>
      <c r="K388" s="214"/>
      <c r="L388" s="219"/>
      <c r="M388" s="220"/>
      <c r="N388" s="221"/>
      <c r="O388" s="221"/>
      <c r="P388" s="221"/>
      <c r="Q388" s="221"/>
      <c r="R388" s="221"/>
      <c r="S388" s="221"/>
      <c r="T388" s="222"/>
      <c r="AT388" s="223" t="s">
        <v>182</v>
      </c>
      <c r="AU388" s="223" t="s">
        <v>81</v>
      </c>
      <c r="AV388" s="14" t="s">
        <v>176</v>
      </c>
      <c r="AW388" s="14" t="s">
        <v>33</v>
      </c>
      <c r="AX388" s="14" t="s">
        <v>79</v>
      </c>
      <c r="AY388" s="223" t="s">
        <v>168</v>
      </c>
    </row>
    <row r="389" spans="1:65" s="2" customFormat="1" ht="37.9" customHeight="1">
      <c r="A389" s="38"/>
      <c r="B389" s="39"/>
      <c r="C389" s="182" t="s">
        <v>556</v>
      </c>
      <c r="D389" s="182" t="s">
        <v>171</v>
      </c>
      <c r="E389" s="183" t="s">
        <v>557</v>
      </c>
      <c r="F389" s="184" t="s">
        <v>558</v>
      </c>
      <c r="G389" s="185" t="s">
        <v>281</v>
      </c>
      <c r="H389" s="186">
        <v>142.00800000000001</v>
      </c>
      <c r="I389" s="187"/>
      <c r="J389" s="188">
        <f>ROUND(I389*H389,2)</f>
        <v>0</v>
      </c>
      <c r="K389" s="184" t="s">
        <v>175</v>
      </c>
      <c r="L389" s="43"/>
      <c r="M389" s="189" t="s">
        <v>19</v>
      </c>
      <c r="N389" s="190" t="s">
        <v>43</v>
      </c>
      <c r="O389" s="68"/>
      <c r="P389" s="191">
        <f>O389*H389</f>
        <v>0</v>
      </c>
      <c r="Q389" s="191">
        <v>0</v>
      </c>
      <c r="R389" s="191">
        <f>Q389*H389</f>
        <v>0</v>
      </c>
      <c r="S389" s="191">
        <v>0</v>
      </c>
      <c r="T389" s="192">
        <f>S389*H389</f>
        <v>0</v>
      </c>
      <c r="U389" s="38"/>
      <c r="V389" s="38"/>
      <c r="W389" s="38"/>
      <c r="X389" s="38"/>
      <c r="Y389" s="38"/>
      <c r="Z389" s="38"/>
      <c r="AA389" s="38"/>
      <c r="AB389" s="38"/>
      <c r="AC389" s="38"/>
      <c r="AD389" s="38"/>
      <c r="AE389" s="38"/>
      <c r="AR389" s="193" t="s">
        <v>176</v>
      </c>
      <c r="AT389" s="193" t="s">
        <v>171</v>
      </c>
      <c r="AU389" s="193" t="s">
        <v>81</v>
      </c>
      <c r="AY389" s="21" t="s">
        <v>168</v>
      </c>
      <c r="BE389" s="194">
        <f>IF(N389="základní",J389,0)</f>
        <v>0</v>
      </c>
      <c r="BF389" s="194">
        <f>IF(N389="snížená",J389,0)</f>
        <v>0</v>
      </c>
      <c r="BG389" s="194">
        <f>IF(N389="zákl. přenesená",J389,0)</f>
        <v>0</v>
      </c>
      <c r="BH389" s="194">
        <f>IF(N389="sníž. přenesená",J389,0)</f>
        <v>0</v>
      </c>
      <c r="BI389" s="194">
        <f>IF(N389="nulová",J389,0)</f>
        <v>0</v>
      </c>
      <c r="BJ389" s="21" t="s">
        <v>79</v>
      </c>
      <c r="BK389" s="194">
        <f>ROUND(I389*H389,2)</f>
        <v>0</v>
      </c>
      <c r="BL389" s="21" t="s">
        <v>176</v>
      </c>
      <c r="BM389" s="193" t="s">
        <v>559</v>
      </c>
    </row>
    <row r="390" spans="1:65" s="2" customFormat="1" ht="29.25">
      <c r="A390" s="38"/>
      <c r="B390" s="39"/>
      <c r="C390" s="40"/>
      <c r="D390" s="195" t="s">
        <v>178</v>
      </c>
      <c r="E390" s="40"/>
      <c r="F390" s="196" t="s">
        <v>560</v>
      </c>
      <c r="G390" s="40"/>
      <c r="H390" s="40"/>
      <c r="I390" s="197"/>
      <c r="J390" s="40"/>
      <c r="K390" s="40"/>
      <c r="L390" s="43"/>
      <c r="M390" s="198"/>
      <c r="N390" s="199"/>
      <c r="O390" s="68"/>
      <c r="P390" s="68"/>
      <c r="Q390" s="68"/>
      <c r="R390" s="68"/>
      <c r="S390" s="68"/>
      <c r="T390" s="69"/>
      <c r="U390" s="38"/>
      <c r="V390" s="38"/>
      <c r="W390" s="38"/>
      <c r="X390" s="38"/>
      <c r="Y390" s="38"/>
      <c r="Z390" s="38"/>
      <c r="AA390" s="38"/>
      <c r="AB390" s="38"/>
      <c r="AC390" s="38"/>
      <c r="AD390" s="38"/>
      <c r="AE390" s="38"/>
      <c r="AT390" s="21" t="s">
        <v>178</v>
      </c>
      <c r="AU390" s="21" t="s">
        <v>81</v>
      </c>
    </row>
    <row r="391" spans="1:65" s="2" customFormat="1" ht="11.25">
      <c r="A391" s="38"/>
      <c r="B391" s="39"/>
      <c r="C391" s="40"/>
      <c r="D391" s="200" t="s">
        <v>180</v>
      </c>
      <c r="E391" s="40"/>
      <c r="F391" s="201" t="s">
        <v>561</v>
      </c>
      <c r="G391" s="40"/>
      <c r="H391" s="40"/>
      <c r="I391" s="197"/>
      <c r="J391" s="40"/>
      <c r="K391" s="40"/>
      <c r="L391" s="43"/>
      <c r="M391" s="198"/>
      <c r="N391" s="199"/>
      <c r="O391" s="68"/>
      <c r="P391" s="68"/>
      <c r="Q391" s="68"/>
      <c r="R391" s="68"/>
      <c r="S391" s="68"/>
      <c r="T391" s="69"/>
      <c r="U391" s="38"/>
      <c r="V391" s="38"/>
      <c r="W391" s="38"/>
      <c r="X391" s="38"/>
      <c r="Y391" s="38"/>
      <c r="Z391" s="38"/>
      <c r="AA391" s="38"/>
      <c r="AB391" s="38"/>
      <c r="AC391" s="38"/>
      <c r="AD391" s="38"/>
      <c r="AE391" s="38"/>
      <c r="AT391" s="21" t="s">
        <v>180</v>
      </c>
      <c r="AU391" s="21" t="s">
        <v>81</v>
      </c>
    </row>
    <row r="392" spans="1:65" s="13" customFormat="1" ht="11.25">
      <c r="B392" s="202"/>
      <c r="C392" s="203"/>
      <c r="D392" s="195" t="s">
        <v>182</v>
      </c>
      <c r="E392" s="204" t="s">
        <v>19</v>
      </c>
      <c r="F392" s="205" t="s">
        <v>562</v>
      </c>
      <c r="G392" s="203"/>
      <c r="H392" s="206">
        <v>142.00800000000001</v>
      </c>
      <c r="I392" s="207"/>
      <c r="J392" s="203"/>
      <c r="K392" s="203"/>
      <c r="L392" s="208"/>
      <c r="M392" s="209"/>
      <c r="N392" s="210"/>
      <c r="O392" s="210"/>
      <c r="P392" s="210"/>
      <c r="Q392" s="210"/>
      <c r="R392" s="210"/>
      <c r="S392" s="210"/>
      <c r="T392" s="211"/>
      <c r="AT392" s="212" t="s">
        <v>182</v>
      </c>
      <c r="AU392" s="212" t="s">
        <v>81</v>
      </c>
      <c r="AV392" s="13" t="s">
        <v>81</v>
      </c>
      <c r="AW392" s="13" t="s">
        <v>33</v>
      </c>
      <c r="AX392" s="13" t="s">
        <v>72</v>
      </c>
      <c r="AY392" s="212" t="s">
        <v>168</v>
      </c>
    </row>
    <row r="393" spans="1:65" s="14" customFormat="1" ht="11.25">
      <c r="B393" s="213"/>
      <c r="C393" s="214"/>
      <c r="D393" s="195" t="s">
        <v>182</v>
      </c>
      <c r="E393" s="215" t="s">
        <v>19</v>
      </c>
      <c r="F393" s="216" t="s">
        <v>185</v>
      </c>
      <c r="G393" s="214"/>
      <c r="H393" s="217">
        <v>142.00800000000001</v>
      </c>
      <c r="I393" s="218"/>
      <c r="J393" s="214"/>
      <c r="K393" s="214"/>
      <c r="L393" s="219"/>
      <c r="M393" s="220"/>
      <c r="N393" s="221"/>
      <c r="O393" s="221"/>
      <c r="P393" s="221"/>
      <c r="Q393" s="221"/>
      <c r="R393" s="221"/>
      <c r="S393" s="221"/>
      <c r="T393" s="222"/>
      <c r="AT393" s="223" t="s">
        <v>182</v>
      </c>
      <c r="AU393" s="223" t="s">
        <v>81</v>
      </c>
      <c r="AV393" s="14" t="s">
        <v>176</v>
      </c>
      <c r="AW393" s="14" t="s">
        <v>33</v>
      </c>
      <c r="AX393" s="14" t="s">
        <v>79</v>
      </c>
      <c r="AY393" s="223" t="s">
        <v>168</v>
      </c>
    </row>
    <row r="394" spans="1:65" s="2" customFormat="1" ht="37.9" customHeight="1">
      <c r="A394" s="38"/>
      <c r="B394" s="39"/>
      <c r="C394" s="182" t="s">
        <v>563</v>
      </c>
      <c r="D394" s="182" t="s">
        <v>171</v>
      </c>
      <c r="E394" s="183" t="s">
        <v>564</v>
      </c>
      <c r="F394" s="184" t="s">
        <v>565</v>
      </c>
      <c r="G394" s="185" t="s">
        <v>281</v>
      </c>
      <c r="H394" s="186">
        <v>4260.24</v>
      </c>
      <c r="I394" s="187"/>
      <c r="J394" s="188">
        <f>ROUND(I394*H394,2)</f>
        <v>0</v>
      </c>
      <c r="K394" s="184" t="s">
        <v>175</v>
      </c>
      <c r="L394" s="43"/>
      <c r="M394" s="189" t="s">
        <v>19</v>
      </c>
      <c r="N394" s="190" t="s">
        <v>43</v>
      </c>
      <c r="O394" s="68"/>
      <c r="P394" s="191">
        <f>O394*H394</f>
        <v>0</v>
      </c>
      <c r="Q394" s="191">
        <v>0</v>
      </c>
      <c r="R394" s="191">
        <f>Q394*H394</f>
        <v>0</v>
      </c>
      <c r="S394" s="191">
        <v>0</v>
      </c>
      <c r="T394" s="192">
        <f>S394*H394</f>
        <v>0</v>
      </c>
      <c r="U394" s="38"/>
      <c r="V394" s="38"/>
      <c r="W394" s="38"/>
      <c r="X394" s="38"/>
      <c r="Y394" s="38"/>
      <c r="Z394" s="38"/>
      <c r="AA394" s="38"/>
      <c r="AB394" s="38"/>
      <c r="AC394" s="38"/>
      <c r="AD394" s="38"/>
      <c r="AE394" s="38"/>
      <c r="AR394" s="193" t="s">
        <v>176</v>
      </c>
      <c r="AT394" s="193" t="s">
        <v>171</v>
      </c>
      <c r="AU394" s="193" t="s">
        <v>81</v>
      </c>
      <c r="AY394" s="21" t="s">
        <v>168</v>
      </c>
      <c r="BE394" s="194">
        <f>IF(N394="základní",J394,0)</f>
        <v>0</v>
      </c>
      <c r="BF394" s="194">
        <f>IF(N394="snížená",J394,0)</f>
        <v>0</v>
      </c>
      <c r="BG394" s="194">
        <f>IF(N394="zákl. přenesená",J394,0)</f>
        <v>0</v>
      </c>
      <c r="BH394" s="194">
        <f>IF(N394="sníž. přenesená",J394,0)</f>
        <v>0</v>
      </c>
      <c r="BI394" s="194">
        <f>IF(N394="nulová",J394,0)</f>
        <v>0</v>
      </c>
      <c r="BJ394" s="21" t="s">
        <v>79</v>
      </c>
      <c r="BK394" s="194">
        <f>ROUND(I394*H394,2)</f>
        <v>0</v>
      </c>
      <c r="BL394" s="21" t="s">
        <v>176</v>
      </c>
      <c r="BM394" s="193" t="s">
        <v>566</v>
      </c>
    </row>
    <row r="395" spans="1:65" s="2" customFormat="1" ht="29.25">
      <c r="A395" s="38"/>
      <c r="B395" s="39"/>
      <c r="C395" s="40"/>
      <c r="D395" s="195" t="s">
        <v>178</v>
      </c>
      <c r="E395" s="40"/>
      <c r="F395" s="196" t="s">
        <v>567</v>
      </c>
      <c r="G395" s="40"/>
      <c r="H395" s="40"/>
      <c r="I395" s="197"/>
      <c r="J395" s="40"/>
      <c r="K395" s="40"/>
      <c r="L395" s="43"/>
      <c r="M395" s="198"/>
      <c r="N395" s="199"/>
      <c r="O395" s="68"/>
      <c r="P395" s="68"/>
      <c r="Q395" s="68"/>
      <c r="R395" s="68"/>
      <c r="S395" s="68"/>
      <c r="T395" s="69"/>
      <c r="U395" s="38"/>
      <c r="V395" s="38"/>
      <c r="W395" s="38"/>
      <c r="X395" s="38"/>
      <c r="Y395" s="38"/>
      <c r="Z395" s="38"/>
      <c r="AA395" s="38"/>
      <c r="AB395" s="38"/>
      <c r="AC395" s="38"/>
      <c r="AD395" s="38"/>
      <c r="AE395" s="38"/>
      <c r="AT395" s="21" t="s">
        <v>178</v>
      </c>
      <c r="AU395" s="21" t="s">
        <v>81</v>
      </c>
    </row>
    <row r="396" spans="1:65" s="2" customFormat="1" ht="11.25">
      <c r="A396" s="38"/>
      <c r="B396" s="39"/>
      <c r="C396" s="40"/>
      <c r="D396" s="200" t="s">
        <v>180</v>
      </c>
      <c r="E396" s="40"/>
      <c r="F396" s="201" t="s">
        <v>568</v>
      </c>
      <c r="G396" s="40"/>
      <c r="H396" s="40"/>
      <c r="I396" s="197"/>
      <c r="J396" s="40"/>
      <c r="K396" s="40"/>
      <c r="L396" s="43"/>
      <c r="M396" s="198"/>
      <c r="N396" s="199"/>
      <c r="O396" s="68"/>
      <c r="P396" s="68"/>
      <c r="Q396" s="68"/>
      <c r="R396" s="68"/>
      <c r="S396" s="68"/>
      <c r="T396" s="69"/>
      <c r="U396" s="38"/>
      <c r="V396" s="38"/>
      <c r="W396" s="38"/>
      <c r="X396" s="38"/>
      <c r="Y396" s="38"/>
      <c r="Z396" s="38"/>
      <c r="AA396" s="38"/>
      <c r="AB396" s="38"/>
      <c r="AC396" s="38"/>
      <c r="AD396" s="38"/>
      <c r="AE396" s="38"/>
      <c r="AT396" s="21" t="s">
        <v>180</v>
      </c>
      <c r="AU396" s="21" t="s">
        <v>81</v>
      </c>
    </row>
    <row r="397" spans="1:65" s="13" customFormat="1" ht="11.25">
      <c r="B397" s="202"/>
      <c r="C397" s="203"/>
      <c r="D397" s="195" t="s">
        <v>182</v>
      </c>
      <c r="E397" s="204" t="s">
        <v>19</v>
      </c>
      <c r="F397" s="205" t="s">
        <v>569</v>
      </c>
      <c r="G397" s="203"/>
      <c r="H397" s="206">
        <v>4260.24</v>
      </c>
      <c r="I397" s="207"/>
      <c r="J397" s="203"/>
      <c r="K397" s="203"/>
      <c r="L397" s="208"/>
      <c r="M397" s="209"/>
      <c r="N397" s="210"/>
      <c r="O397" s="210"/>
      <c r="P397" s="210"/>
      <c r="Q397" s="210"/>
      <c r="R397" s="210"/>
      <c r="S397" s="210"/>
      <c r="T397" s="211"/>
      <c r="AT397" s="212" t="s">
        <v>182</v>
      </c>
      <c r="AU397" s="212" t="s">
        <v>81</v>
      </c>
      <c r="AV397" s="13" t="s">
        <v>81</v>
      </c>
      <c r="AW397" s="13" t="s">
        <v>33</v>
      </c>
      <c r="AX397" s="13" t="s">
        <v>72</v>
      </c>
      <c r="AY397" s="212" t="s">
        <v>168</v>
      </c>
    </row>
    <row r="398" spans="1:65" s="14" customFormat="1" ht="11.25">
      <c r="B398" s="213"/>
      <c r="C398" s="214"/>
      <c r="D398" s="195" t="s">
        <v>182</v>
      </c>
      <c r="E398" s="215" t="s">
        <v>19</v>
      </c>
      <c r="F398" s="216" t="s">
        <v>185</v>
      </c>
      <c r="G398" s="214"/>
      <c r="H398" s="217">
        <v>4260.24</v>
      </c>
      <c r="I398" s="218"/>
      <c r="J398" s="214"/>
      <c r="K398" s="214"/>
      <c r="L398" s="219"/>
      <c r="M398" s="220"/>
      <c r="N398" s="221"/>
      <c r="O398" s="221"/>
      <c r="P398" s="221"/>
      <c r="Q398" s="221"/>
      <c r="R398" s="221"/>
      <c r="S398" s="221"/>
      <c r="T398" s="222"/>
      <c r="AT398" s="223" t="s">
        <v>182</v>
      </c>
      <c r="AU398" s="223" t="s">
        <v>81</v>
      </c>
      <c r="AV398" s="14" t="s">
        <v>176</v>
      </c>
      <c r="AW398" s="14" t="s">
        <v>33</v>
      </c>
      <c r="AX398" s="14" t="s">
        <v>79</v>
      </c>
      <c r="AY398" s="223" t="s">
        <v>168</v>
      </c>
    </row>
    <row r="399" spans="1:65" s="2" customFormat="1" ht="37.9" customHeight="1">
      <c r="A399" s="38"/>
      <c r="B399" s="39"/>
      <c r="C399" s="182" t="s">
        <v>570</v>
      </c>
      <c r="D399" s="182" t="s">
        <v>171</v>
      </c>
      <c r="E399" s="183" t="s">
        <v>571</v>
      </c>
      <c r="F399" s="184" t="s">
        <v>572</v>
      </c>
      <c r="G399" s="185" t="s">
        <v>281</v>
      </c>
      <c r="H399" s="186">
        <v>142.00800000000001</v>
      </c>
      <c r="I399" s="187"/>
      <c r="J399" s="188">
        <f>ROUND(I399*H399,2)</f>
        <v>0</v>
      </c>
      <c r="K399" s="184" t="s">
        <v>175</v>
      </c>
      <c r="L399" s="43"/>
      <c r="M399" s="189" t="s">
        <v>19</v>
      </c>
      <c r="N399" s="190" t="s">
        <v>43</v>
      </c>
      <c r="O399" s="68"/>
      <c r="P399" s="191">
        <f>O399*H399</f>
        <v>0</v>
      </c>
      <c r="Q399" s="191">
        <v>0</v>
      </c>
      <c r="R399" s="191">
        <f>Q399*H399</f>
        <v>0</v>
      </c>
      <c r="S399" s="191">
        <v>0</v>
      </c>
      <c r="T399" s="192">
        <f>S399*H399</f>
        <v>0</v>
      </c>
      <c r="U399" s="38"/>
      <c r="V399" s="38"/>
      <c r="W399" s="38"/>
      <c r="X399" s="38"/>
      <c r="Y399" s="38"/>
      <c r="Z399" s="38"/>
      <c r="AA399" s="38"/>
      <c r="AB399" s="38"/>
      <c r="AC399" s="38"/>
      <c r="AD399" s="38"/>
      <c r="AE399" s="38"/>
      <c r="AR399" s="193" t="s">
        <v>176</v>
      </c>
      <c r="AT399" s="193" t="s">
        <v>171</v>
      </c>
      <c r="AU399" s="193" t="s">
        <v>81</v>
      </c>
      <c r="AY399" s="21" t="s">
        <v>168</v>
      </c>
      <c r="BE399" s="194">
        <f>IF(N399="základní",J399,0)</f>
        <v>0</v>
      </c>
      <c r="BF399" s="194">
        <f>IF(N399="snížená",J399,0)</f>
        <v>0</v>
      </c>
      <c r="BG399" s="194">
        <f>IF(N399="zákl. přenesená",J399,0)</f>
        <v>0</v>
      </c>
      <c r="BH399" s="194">
        <f>IF(N399="sníž. přenesená",J399,0)</f>
        <v>0</v>
      </c>
      <c r="BI399" s="194">
        <f>IF(N399="nulová",J399,0)</f>
        <v>0</v>
      </c>
      <c r="BJ399" s="21" t="s">
        <v>79</v>
      </c>
      <c r="BK399" s="194">
        <f>ROUND(I399*H399,2)</f>
        <v>0</v>
      </c>
      <c r="BL399" s="21" t="s">
        <v>176</v>
      </c>
      <c r="BM399" s="193" t="s">
        <v>573</v>
      </c>
    </row>
    <row r="400" spans="1:65" s="2" customFormat="1" ht="29.25">
      <c r="A400" s="38"/>
      <c r="B400" s="39"/>
      <c r="C400" s="40"/>
      <c r="D400" s="195" t="s">
        <v>178</v>
      </c>
      <c r="E400" s="40"/>
      <c r="F400" s="196" t="s">
        <v>574</v>
      </c>
      <c r="G400" s="40"/>
      <c r="H400" s="40"/>
      <c r="I400" s="197"/>
      <c r="J400" s="40"/>
      <c r="K400" s="40"/>
      <c r="L400" s="43"/>
      <c r="M400" s="198"/>
      <c r="N400" s="199"/>
      <c r="O400" s="68"/>
      <c r="P400" s="68"/>
      <c r="Q400" s="68"/>
      <c r="R400" s="68"/>
      <c r="S400" s="68"/>
      <c r="T400" s="69"/>
      <c r="U400" s="38"/>
      <c r="V400" s="38"/>
      <c r="W400" s="38"/>
      <c r="X400" s="38"/>
      <c r="Y400" s="38"/>
      <c r="Z400" s="38"/>
      <c r="AA400" s="38"/>
      <c r="AB400" s="38"/>
      <c r="AC400" s="38"/>
      <c r="AD400" s="38"/>
      <c r="AE400" s="38"/>
      <c r="AT400" s="21" t="s">
        <v>178</v>
      </c>
      <c r="AU400" s="21" t="s">
        <v>81</v>
      </c>
    </row>
    <row r="401" spans="1:65" s="2" customFormat="1" ht="11.25">
      <c r="A401" s="38"/>
      <c r="B401" s="39"/>
      <c r="C401" s="40"/>
      <c r="D401" s="200" t="s">
        <v>180</v>
      </c>
      <c r="E401" s="40"/>
      <c r="F401" s="201" t="s">
        <v>575</v>
      </c>
      <c r="G401" s="40"/>
      <c r="H401" s="40"/>
      <c r="I401" s="197"/>
      <c r="J401" s="40"/>
      <c r="K401" s="40"/>
      <c r="L401" s="43"/>
      <c r="M401" s="198"/>
      <c r="N401" s="199"/>
      <c r="O401" s="68"/>
      <c r="P401" s="68"/>
      <c r="Q401" s="68"/>
      <c r="R401" s="68"/>
      <c r="S401" s="68"/>
      <c r="T401" s="69"/>
      <c r="U401" s="38"/>
      <c r="V401" s="38"/>
      <c r="W401" s="38"/>
      <c r="X401" s="38"/>
      <c r="Y401" s="38"/>
      <c r="Z401" s="38"/>
      <c r="AA401" s="38"/>
      <c r="AB401" s="38"/>
      <c r="AC401" s="38"/>
      <c r="AD401" s="38"/>
      <c r="AE401" s="38"/>
      <c r="AT401" s="21" t="s">
        <v>180</v>
      </c>
      <c r="AU401" s="21" t="s">
        <v>81</v>
      </c>
    </row>
    <row r="402" spans="1:65" s="13" customFormat="1" ht="11.25">
      <c r="B402" s="202"/>
      <c r="C402" s="203"/>
      <c r="D402" s="195" t="s">
        <v>182</v>
      </c>
      <c r="E402" s="204" t="s">
        <v>19</v>
      </c>
      <c r="F402" s="205" t="s">
        <v>562</v>
      </c>
      <c r="G402" s="203"/>
      <c r="H402" s="206">
        <v>142.00800000000001</v>
      </c>
      <c r="I402" s="207"/>
      <c r="J402" s="203"/>
      <c r="K402" s="203"/>
      <c r="L402" s="208"/>
      <c r="M402" s="209"/>
      <c r="N402" s="210"/>
      <c r="O402" s="210"/>
      <c r="P402" s="210"/>
      <c r="Q402" s="210"/>
      <c r="R402" s="210"/>
      <c r="S402" s="210"/>
      <c r="T402" s="211"/>
      <c r="AT402" s="212" t="s">
        <v>182</v>
      </c>
      <c r="AU402" s="212" t="s">
        <v>81</v>
      </c>
      <c r="AV402" s="13" t="s">
        <v>81</v>
      </c>
      <c r="AW402" s="13" t="s">
        <v>33</v>
      </c>
      <c r="AX402" s="13" t="s">
        <v>72</v>
      </c>
      <c r="AY402" s="212" t="s">
        <v>168</v>
      </c>
    </row>
    <row r="403" spans="1:65" s="14" customFormat="1" ht="11.25">
      <c r="B403" s="213"/>
      <c r="C403" s="214"/>
      <c r="D403" s="195" t="s">
        <v>182</v>
      </c>
      <c r="E403" s="215" t="s">
        <v>19</v>
      </c>
      <c r="F403" s="216" t="s">
        <v>185</v>
      </c>
      <c r="G403" s="214"/>
      <c r="H403" s="217">
        <v>142.00800000000001</v>
      </c>
      <c r="I403" s="218"/>
      <c r="J403" s="214"/>
      <c r="K403" s="214"/>
      <c r="L403" s="219"/>
      <c r="M403" s="220"/>
      <c r="N403" s="221"/>
      <c r="O403" s="221"/>
      <c r="P403" s="221"/>
      <c r="Q403" s="221"/>
      <c r="R403" s="221"/>
      <c r="S403" s="221"/>
      <c r="T403" s="222"/>
      <c r="AT403" s="223" t="s">
        <v>182</v>
      </c>
      <c r="AU403" s="223" t="s">
        <v>81</v>
      </c>
      <c r="AV403" s="14" t="s">
        <v>176</v>
      </c>
      <c r="AW403" s="14" t="s">
        <v>33</v>
      </c>
      <c r="AX403" s="14" t="s">
        <v>79</v>
      </c>
      <c r="AY403" s="223" t="s">
        <v>168</v>
      </c>
    </row>
    <row r="404" spans="1:65" s="2" customFormat="1" ht="24.2" customHeight="1">
      <c r="A404" s="38"/>
      <c r="B404" s="39"/>
      <c r="C404" s="182" t="s">
        <v>576</v>
      </c>
      <c r="D404" s="182" t="s">
        <v>171</v>
      </c>
      <c r="E404" s="183" t="s">
        <v>577</v>
      </c>
      <c r="F404" s="184" t="s">
        <v>578</v>
      </c>
      <c r="G404" s="185" t="s">
        <v>174</v>
      </c>
      <c r="H404" s="186">
        <v>127.807</v>
      </c>
      <c r="I404" s="187"/>
      <c r="J404" s="188">
        <f>ROUND(I404*H404,2)</f>
        <v>0</v>
      </c>
      <c r="K404" s="184" t="s">
        <v>175</v>
      </c>
      <c r="L404" s="43"/>
      <c r="M404" s="189" t="s">
        <v>19</v>
      </c>
      <c r="N404" s="190" t="s">
        <v>43</v>
      </c>
      <c r="O404" s="68"/>
      <c r="P404" s="191">
        <f>O404*H404</f>
        <v>0</v>
      </c>
      <c r="Q404" s="191">
        <v>0</v>
      </c>
      <c r="R404" s="191">
        <f>Q404*H404</f>
        <v>0</v>
      </c>
      <c r="S404" s="191">
        <v>0</v>
      </c>
      <c r="T404" s="192">
        <f>S404*H404</f>
        <v>0</v>
      </c>
      <c r="U404" s="38"/>
      <c r="V404" s="38"/>
      <c r="W404" s="38"/>
      <c r="X404" s="38"/>
      <c r="Y404" s="38"/>
      <c r="Z404" s="38"/>
      <c r="AA404" s="38"/>
      <c r="AB404" s="38"/>
      <c r="AC404" s="38"/>
      <c r="AD404" s="38"/>
      <c r="AE404" s="38"/>
      <c r="AR404" s="193" t="s">
        <v>176</v>
      </c>
      <c r="AT404" s="193" t="s">
        <v>171</v>
      </c>
      <c r="AU404" s="193" t="s">
        <v>81</v>
      </c>
      <c r="AY404" s="21" t="s">
        <v>168</v>
      </c>
      <c r="BE404" s="194">
        <f>IF(N404="základní",J404,0)</f>
        <v>0</v>
      </c>
      <c r="BF404" s="194">
        <f>IF(N404="snížená",J404,0)</f>
        <v>0</v>
      </c>
      <c r="BG404" s="194">
        <f>IF(N404="zákl. přenesená",J404,0)</f>
        <v>0</v>
      </c>
      <c r="BH404" s="194">
        <f>IF(N404="sníž. přenesená",J404,0)</f>
        <v>0</v>
      </c>
      <c r="BI404" s="194">
        <f>IF(N404="nulová",J404,0)</f>
        <v>0</v>
      </c>
      <c r="BJ404" s="21" t="s">
        <v>79</v>
      </c>
      <c r="BK404" s="194">
        <f>ROUND(I404*H404,2)</f>
        <v>0</v>
      </c>
      <c r="BL404" s="21" t="s">
        <v>176</v>
      </c>
      <c r="BM404" s="193" t="s">
        <v>579</v>
      </c>
    </row>
    <row r="405" spans="1:65" s="2" customFormat="1" ht="19.5">
      <c r="A405" s="38"/>
      <c r="B405" s="39"/>
      <c r="C405" s="40"/>
      <c r="D405" s="195" t="s">
        <v>178</v>
      </c>
      <c r="E405" s="40"/>
      <c r="F405" s="196" t="s">
        <v>580</v>
      </c>
      <c r="G405" s="40"/>
      <c r="H405" s="40"/>
      <c r="I405" s="197"/>
      <c r="J405" s="40"/>
      <c r="K405" s="40"/>
      <c r="L405" s="43"/>
      <c r="M405" s="198"/>
      <c r="N405" s="199"/>
      <c r="O405" s="68"/>
      <c r="P405" s="68"/>
      <c r="Q405" s="68"/>
      <c r="R405" s="68"/>
      <c r="S405" s="68"/>
      <c r="T405" s="69"/>
      <c r="U405" s="38"/>
      <c r="V405" s="38"/>
      <c r="W405" s="38"/>
      <c r="X405" s="38"/>
      <c r="Y405" s="38"/>
      <c r="Z405" s="38"/>
      <c r="AA405" s="38"/>
      <c r="AB405" s="38"/>
      <c r="AC405" s="38"/>
      <c r="AD405" s="38"/>
      <c r="AE405" s="38"/>
      <c r="AT405" s="21" t="s">
        <v>178</v>
      </c>
      <c r="AU405" s="21" t="s">
        <v>81</v>
      </c>
    </row>
    <row r="406" spans="1:65" s="2" customFormat="1" ht="11.25">
      <c r="A406" s="38"/>
      <c r="B406" s="39"/>
      <c r="C406" s="40"/>
      <c r="D406" s="200" t="s">
        <v>180</v>
      </c>
      <c r="E406" s="40"/>
      <c r="F406" s="201" t="s">
        <v>581</v>
      </c>
      <c r="G406" s="40"/>
      <c r="H406" s="40"/>
      <c r="I406" s="197"/>
      <c r="J406" s="40"/>
      <c r="K406" s="40"/>
      <c r="L406" s="43"/>
      <c r="M406" s="198"/>
      <c r="N406" s="199"/>
      <c r="O406" s="68"/>
      <c r="P406" s="68"/>
      <c r="Q406" s="68"/>
      <c r="R406" s="68"/>
      <c r="S406" s="68"/>
      <c r="T406" s="69"/>
      <c r="U406" s="38"/>
      <c r="V406" s="38"/>
      <c r="W406" s="38"/>
      <c r="X406" s="38"/>
      <c r="Y406" s="38"/>
      <c r="Z406" s="38"/>
      <c r="AA406" s="38"/>
      <c r="AB406" s="38"/>
      <c r="AC406" s="38"/>
      <c r="AD406" s="38"/>
      <c r="AE406" s="38"/>
      <c r="AT406" s="21" t="s">
        <v>180</v>
      </c>
      <c r="AU406" s="21" t="s">
        <v>81</v>
      </c>
    </row>
    <row r="407" spans="1:65" s="13" customFormat="1" ht="11.25">
      <c r="B407" s="202"/>
      <c r="C407" s="203"/>
      <c r="D407" s="195" t="s">
        <v>182</v>
      </c>
      <c r="E407" s="204" t="s">
        <v>19</v>
      </c>
      <c r="F407" s="205" t="s">
        <v>582</v>
      </c>
      <c r="G407" s="203"/>
      <c r="H407" s="206">
        <v>127.807</v>
      </c>
      <c r="I407" s="207"/>
      <c r="J407" s="203"/>
      <c r="K407" s="203"/>
      <c r="L407" s="208"/>
      <c r="M407" s="209"/>
      <c r="N407" s="210"/>
      <c r="O407" s="210"/>
      <c r="P407" s="210"/>
      <c r="Q407" s="210"/>
      <c r="R407" s="210"/>
      <c r="S407" s="210"/>
      <c r="T407" s="211"/>
      <c r="AT407" s="212" t="s">
        <v>182</v>
      </c>
      <c r="AU407" s="212" t="s">
        <v>81</v>
      </c>
      <c r="AV407" s="13" t="s">
        <v>81</v>
      </c>
      <c r="AW407" s="13" t="s">
        <v>33</v>
      </c>
      <c r="AX407" s="13" t="s">
        <v>72</v>
      </c>
      <c r="AY407" s="212" t="s">
        <v>168</v>
      </c>
    </row>
    <row r="408" spans="1:65" s="14" customFormat="1" ht="11.25">
      <c r="B408" s="213"/>
      <c r="C408" s="214"/>
      <c r="D408" s="195" t="s">
        <v>182</v>
      </c>
      <c r="E408" s="215" t="s">
        <v>19</v>
      </c>
      <c r="F408" s="216" t="s">
        <v>185</v>
      </c>
      <c r="G408" s="214"/>
      <c r="H408" s="217">
        <v>127.807</v>
      </c>
      <c r="I408" s="218"/>
      <c r="J408" s="214"/>
      <c r="K408" s="214"/>
      <c r="L408" s="219"/>
      <c r="M408" s="220"/>
      <c r="N408" s="221"/>
      <c r="O408" s="221"/>
      <c r="P408" s="221"/>
      <c r="Q408" s="221"/>
      <c r="R408" s="221"/>
      <c r="S408" s="221"/>
      <c r="T408" s="222"/>
      <c r="AT408" s="223" t="s">
        <v>182</v>
      </c>
      <c r="AU408" s="223" t="s">
        <v>81</v>
      </c>
      <c r="AV408" s="14" t="s">
        <v>176</v>
      </c>
      <c r="AW408" s="14" t="s">
        <v>33</v>
      </c>
      <c r="AX408" s="14" t="s">
        <v>79</v>
      </c>
      <c r="AY408" s="223" t="s">
        <v>168</v>
      </c>
    </row>
    <row r="409" spans="1:65" s="2" customFormat="1" ht="16.5" customHeight="1">
      <c r="A409" s="38"/>
      <c r="B409" s="39"/>
      <c r="C409" s="182" t="s">
        <v>583</v>
      </c>
      <c r="D409" s="182" t="s">
        <v>171</v>
      </c>
      <c r="E409" s="183" t="s">
        <v>584</v>
      </c>
      <c r="F409" s="184" t="s">
        <v>585</v>
      </c>
      <c r="G409" s="185" t="s">
        <v>237</v>
      </c>
      <c r="H409" s="186">
        <v>2</v>
      </c>
      <c r="I409" s="187"/>
      <c r="J409" s="188">
        <f>ROUND(I409*H409,2)</f>
        <v>0</v>
      </c>
      <c r="K409" s="184" t="s">
        <v>175</v>
      </c>
      <c r="L409" s="43"/>
      <c r="M409" s="189" t="s">
        <v>19</v>
      </c>
      <c r="N409" s="190" t="s">
        <v>43</v>
      </c>
      <c r="O409" s="68"/>
      <c r="P409" s="191">
        <f>O409*H409</f>
        <v>0</v>
      </c>
      <c r="Q409" s="191">
        <v>1.1E-4</v>
      </c>
      <c r="R409" s="191">
        <f>Q409*H409</f>
        <v>2.2000000000000001E-4</v>
      </c>
      <c r="S409" s="191">
        <v>0</v>
      </c>
      <c r="T409" s="192">
        <f>S409*H409</f>
        <v>0</v>
      </c>
      <c r="U409" s="38"/>
      <c r="V409" s="38"/>
      <c r="W409" s="38"/>
      <c r="X409" s="38"/>
      <c r="Y409" s="38"/>
      <c r="Z409" s="38"/>
      <c r="AA409" s="38"/>
      <c r="AB409" s="38"/>
      <c r="AC409" s="38"/>
      <c r="AD409" s="38"/>
      <c r="AE409" s="38"/>
      <c r="AR409" s="193" t="s">
        <v>176</v>
      </c>
      <c r="AT409" s="193" t="s">
        <v>171</v>
      </c>
      <c r="AU409" s="193" t="s">
        <v>81</v>
      </c>
      <c r="AY409" s="21" t="s">
        <v>168</v>
      </c>
      <c r="BE409" s="194">
        <f>IF(N409="základní",J409,0)</f>
        <v>0</v>
      </c>
      <c r="BF409" s="194">
        <f>IF(N409="snížená",J409,0)</f>
        <v>0</v>
      </c>
      <c r="BG409" s="194">
        <f>IF(N409="zákl. přenesená",J409,0)</f>
        <v>0</v>
      </c>
      <c r="BH409" s="194">
        <f>IF(N409="sníž. přenesená",J409,0)</f>
        <v>0</v>
      </c>
      <c r="BI409" s="194">
        <f>IF(N409="nulová",J409,0)</f>
        <v>0</v>
      </c>
      <c r="BJ409" s="21" t="s">
        <v>79</v>
      </c>
      <c r="BK409" s="194">
        <f>ROUND(I409*H409,2)</f>
        <v>0</v>
      </c>
      <c r="BL409" s="21" t="s">
        <v>176</v>
      </c>
      <c r="BM409" s="193" t="s">
        <v>586</v>
      </c>
    </row>
    <row r="410" spans="1:65" s="2" customFormat="1" ht="19.5">
      <c r="A410" s="38"/>
      <c r="B410" s="39"/>
      <c r="C410" s="40"/>
      <c r="D410" s="195" t="s">
        <v>178</v>
      </c>
      <c r="E410" s="40"/>
      <c r="F410" s="196" t="s">
        <v>587</v>
      </c>
      <c r="G410" s="40"/>
      <c r="H410" s="40"/>
      <c r="I410" s="197"/>
      <c r="J410" s="40"/>
      <c r="K410" s="40"/>
      <c r="L410" s="43"/>
      <c r="M410" s="198"/>
      <c r="N410" s="199"/>
      <c r="O410" s="68"/>
      <c r="P410" s="68"/>
      <c r="Q410" s="68"/>
      <c r="R410" s="68"/>
      <c r="S410" s="68"/>
      <c r="T410" s="69"/>
      <c r="U410" s="38"/>
      <c r="V410" s="38"/>
      <c r="W410" s="38"/>
      <c r="X410" s="38"/>
      <c r="Y410" s="38"/>
      <c r="Z410" s="38"/>
      <c r="AA410" s="38"/>
      <c r="AB410" s="38"/>
      <c r="AC410" s="38"/>
      <c r="AD410" s="38"/>
      <c r="AE410" s="38"/>
      <c r="AT410" s="21" t="s">
        <v>178</v>
      </c>
      <c r="AU410" s="21" t="s">
        <v>81</v>
      </c>
    </row>
    <row r="411" spans="1:65" s="2" customFormat="1" ht="11.25">
      <c r="A411" s="38"/>
      <c r="B411" s="39"/>
      <c r="C411" s="40"/>
      <c r="D411" s="200" t="s">
        <v>180</v>
      </c>
      <c r="E411" s="40"/>
      <c r="F411" s="201" t="s">
        <v>588</v>
      </c>
      <c r="G411" s="40"/>
      <c r="H411" s="40"/>
      <c r="I411" s="197"/>
      <c r="J411" s="40"/>
      <c r="K411" s="40"/>
      <c r="L411" s="43"/>
      <c r="M411" s="198"/>
      <c r="N411" s="199"/>
      <c r="O411" s="68"/>
      <c r="P411" s="68"/>
      <c r="Q411" s="68"/>
      <c r="R411" s="68"/>
      <c r="S411" s="68"/>
      <c r="T411" s="69"/>
      <c r="U411" s="38"/>
      <c r="V411" s="38"/>
      <c r="W411" s="38"/>
      <c r="X411" s="38"/>
      <c r="Y411" s="38"/>
      <c r="Z411" s="38"/>
      <c r="AA411" s="38"/>
      <c r="AB411" s="38"/>
      <c r="AC411" s="38"/>
      <c r="AD411" s="38"/>
      <c r="AE411" s="38"/>
      <c r="AT411" s="21" t="s">
        <v>180</v>
      </c>
      <c r="AU411" s="21" t="s">
        <v>81</v>
      </c>
    </row>
    <row r="412" spans="1:65" s="2" customFormat="1" ht="21.75" customHeight="1">
      <c r="A412" s="38"/>
      <c r="B412" s="39"/>
      <c r="C412" s="225" t="s">
        <v>589</v>
      </c>
      <c r="D412" s="225" t="s">
        <v>234</v>
      </c>
      <c r="E412" s="226" t="s">
        <v>590</v>
      </c>
      <c r="F412" s="227" t="s">
        <v>591</v>
      </c>
      <c r="G412" s="228" t="s">
        <v>237</v>
      </c>
      <c r="H412" s="229">
        <v>2</v>
      </c>
      <c r="I412" s="230"/>
      <c r="J412" s="231">
        <f>ROUND(I412*H412,2)</f>
        <v>0</v>
      </c>
      <c r="K412" s="227" t="s">
        <v>19</v>
      </c>
      <c r="L412" s="232"/>
      <c r="M412" s="233" t="s">
        <v>19</v>
      </c>
      <c r="N412" s="234" t="s">
        <v>43</v>
      </c>
      <c r="O412" s="68"/>
      <c r="P412" s="191">
        <f>O412*H412</f>
        <v>0</v>
      </c>
      <c r="Q412" s="191">
        <v>1.2E-2</v>
      </c>
      <c r="R412" s="191">
        <f>Q412*H412</f>
        <v>2.4E-2</v>
      </c>
      <c r="S412" s="191">
        <v>0</v>
      </c>
      <c r="T412" s="192">
        <f>S412*H412</f>
        <v>0</v>
      </c>
      <c r="U412" s="38"/>
      <c r="V412" s="38"/>
      <c r="W412" s="38"/>
      <c r="X412" s="38"/>
      <c r="Y412" s="38"/>
      <c r="Z412" s="38"/>
      <c r="AA412" s="38"/>
      <c r="AB412" s="38"/>
      <c r="AC412" s="38"/>
      <c r="AD412" s="38"/>
      <c r="AE412" s="38"/>
      <c r="AR412" s="193" t="s">
        <v>238</v>
      </c>
      <c r="AT412" s="193" t="s">
        <v>234</v>
      </c>
      <c r="AU412" s="193" t="s">
        <v>81</v>
      </c>
      <c r="AY412" s="21" t="s">
        <v>168</v>
      </c>
      <c r="BE412" s="194">
        <f>IF(N412="základní",J412,0)</f>
        <v>0</v>
      </c>
      <c r="BF412" s="194">
        <f>IF(N412="snížená",J412,0)</f>
        <v>0</v>
      </c>
      <c r="BG412" s="194">
        <f>IF(N412="zákl. přenesená",J412,0)</f>
        <v>0</v>
      </c>
      <c r="BH412" s="194">
        <f>IF(N412="sníž. přenesená",J412,0)</f>
        <v>0</v>
      </c>
      <c r="BI412" s="194">
        <f>IF(N412="nulová",J412,0)</f>
        <v>0</v>
      </c>
      <c r="BJ412" s="21" t="s">
        <v>79</v>
      </c>
      <c r="BK412" s="194">
        <f>ROUND(I412*H412,2)</f>
        <v>0</v>
      </c>
      <c r="BL412" s="21" t="s">
        <v>176</v>
      </c>
      <c r="BM412" s="193" t="s">
        <v>592</v>
      </c>
    </row>
    <row r="413" spans="1:65" s="2" customFormat="1" ht="11.25">
      <c r="A413" s="38"/>
      <c r="B413" s="39"/>
      <c r="C413" s="40"/>
      <c r="D413" s="195" t="s">
        <v>178</v>
      </c>
      <c r="E413" s="40"/>
      <c r="F413" s="196" t="s">
        <v>591</v>
      </c>
      <c r="G413" s="40"/>
      <c r="H413" s="40"/>
      <c r="I413" s="197"/>
      <c r="J413" s="40"/>
      <c r="K413" s="40"/>
      <c r="L413" s="43"/>
      <c r="M413" s="198"/>
      <c r="N413" s="199"/>
      <c r="O413" s="68"/>
      <c r="P413" s="68"/>
      <c r="Q413" s="68"/>
      <c r="R413" s="68"/>
      <c r="S413" s="68"/>
      <c r="T413" s="69"/>
      <c r="U413" s="38"/>
      <c r="V413" s="38"/>
      <c r="W413" s="38"/>
      <c r="X413" s="38"/>
      <c r="Y413" s="38"/>
      <c r="Z413" s="38"/>
      <c r="AA413" s="38"/>
      <c r="AB413" s="38"/>
      <c r="AC413" s="38"/>
      <c r="AD413" s="38"/>
      <c r="AE413" s="38"/>
      <c r="AT413" s="21" t="s">
        <v>178</v>
      </c>
      <c r="AU413" s="21" t="s">
        <v>81</v>
      </c>
    </row>
    <row r="414" spans="1:65" s="2" customFormat="1" ht="24.2" customHeight="1">
      <c r="A414" s="38"/>
      <c r="B414" s="39"/>
      <c r="C414" s="182" t="s">
        <v>593</v>
      </c>
      <c r="D414" s="182" t="s">
        <v>171</v>
      </c>
      <c r="E414" s="183" t="s">
        <v>594</v>
      </c>
      <c r="F414" s="184" t="s">
        <v>595</v>
      </c>
      <c r="G414" s="185" t="s">
        <v>237</v>
      </c>
      <c r="H414" s="186">
        <v>8</v>
      </c>
      <c r="I414" s="187"/>
      <c r="J414" s="188">
        <f>ROUND(I414*H414,2)</f>
        <v>0</v>
      </c>
      <c r="K414" s="184" t="s">
        <v>175</v>
      </c>
      <c r="L414" s="43"/>
      <c r="M414" s="189" t="s">
        <v>19</v>
      </c>
      <c r="N414" s="190" t="s">
        <v>43</v>
      </c>
      <c r="O414" s="68"/>
      <c r="P414" s="191">
        <f>O414*H414</f>
        <v>0</v>
      </c>
      <c r="Q414" s="191">
        <v>1.0000000000000001E-5</v>
      </c>
      <c r="R414" s="191">
        <f>Q414*H414</f>
        <v>8.0000000000000007E-5</v>
      </c>
      <c r="S414" s="191">
        <v>0</v>
      </c>
      <c r="T414" s="192">
        <f>S414*H414</f>
        <v>0</v>
      </c>
      <c r="U414" s="38"/>
      <c r="V414" s="38"/>
      <c r="W414" s="38"/>
      <c r="X414" s="38"/>
      <c r="Y414" s="38"/>
      <c r="Z414" s="38"/>
      <c r="AA414" s="38"/>
      <c r="AB414" s="38"/>
      <c r="AC414" s="38"/>
      <c r="AD414" s="38"/>
      <c r="AE414" s="38"/>
      <c r="AR414" s="193" t="s">
        <v>176</v>
      </c>
      <c r="AT414" s="193" t="s">
        <v>171</v>
      </c>
      <c r="AU414" s="193" t="s">
        <v>81</v>
      </c>
      <c r="AY414" s="21" t="s">
        <v>168</v>
      </c>
      <c r="BE414" s="194">
        <f>IF(N414="základní",J414,0)</f>
        <v>0</v>
      </c>
      <c r="BF414" s="194">
        <f>IF(N414="snížená",J414,0)</f>
        <v>0</v>
      </c>
      <c r="BG414" s="194">
        <f>IF(N414="zákl. přenesená",J414,0)</f>
        <v>0</v>
      </c>
      <c r="BH414" s="194">
        <f>IF(N414="sníž. přenesená",J414,0)</f>
        <v>0</v>
      </c>
      <c r="BI414" s="194">
        <f>IF(N414="nulová",J414,0)</f>
        <v>0</v>
      </c>
      <c r="BJ414" s="21" t="s">
        <v>79</v>
      </c>
      <c r="BK414" s="194">
        <f>ROUND(I414*H414,2)</f>
        <v>0</v>
      </c>
      <c r="BL414" s="21" t="s">
        <v>176</v>
      </c>
      <c r="BM414" s="193" t="s">
        <v>596</v>
      </c>
    </row>
    <row r="415" spans="1:65" s="2" customFormat="1" ht="19.5">
      <c r="A415" s="38"/>
      <c r="B415" s="39"/>
      <c r="C415" s="40"/>
      <c r="D415" s="195" t="s">
        <v>178</v>
      </c>
      <c r="E415" s="40"/>
      <c r="F415" s="196" t="s">
        <v>597</v>
      </c>
      <c r="G415" s="40"/>
      <c r="H415" s="40"/>
      <c r="I415" s="197"/>
      <c r="J415" s="40"/>
      <c r="K415" s="40"/>
      <c r="L415" s="43"/>
      <c r="M415" s="198"/>
      <c r="N415" s="199"/>
      <c r="O415" s="68"/>
      <c r="P415" s="68"/>
      <c r="Q415" s="68"/>
      <c r="R415" s="68"/>
      <c r="S415" s="68"/>
      <c r="T415" s="69"/>
      <c r="U415" s="38"/>
      <c r="V415" s="38"/>
      <c r="W415" s="38"/>
      <c r="X415" s="38"/>
      <c r="Y415" s="38"/>
      <c r="Z415" s="38"/>
      <c r="AA415" s="38"/>
      <c r="AB415" s="38"/>
      <c r="AC415" s="38"/>
      <c r="AD415" s="38"/>
      <c r="AE415" s="38"/>
      <c r="AT415" s="21" t="s">
        <v>178</v>
      </c>
      <c r="AU415" s="21" t="s">
        <v>81</v>
      </c>
    </row>
    <row r="416" spans="1:65" s="2" customFormat="1" ht="11.25">
      <c r="A416" s="38"/>
      <c r="B416" s="39"/>
      <c r="C416" s="40"/>
      <c r="D416" s="200" t="s">
        <v>180</v>
      </c>
      <c r="E416" s="40"/>
      <c r="F416" s="201" t="s">
        <v>598</v>
      </c>
      <c r="G416" s="40"/>
      <c r="H416" s="40"/>
      <c r="I416" s="197"/>
      <c r="J416" s="40"/>
      <c r="K416" s="40"/>
      <c r="L416" s="43"/>
      <c r="M416" s="198"/>
      <c r="N416" s="199"/>
      <c r="O416" s="68"/>
      <c r="P416" s="68"/>
      <c r="Q416" s="68"/>
      <c r="R416" s="68"/>
      <c r="S416" s="68"/>
      <c r="T416" s="69"/>
      <c r="U416" s="38"/>
      <c r="V416" s="38"/>
      <c r="W416" s="38"/>
      <c r="X416" s="38"/>
      <c r="Y416" s="38"/>
      <c r="Z416" s="38"/>
      <c r="AA416" s="38"/>
      <c r="AB416" s="38"/>
      <c r="AC416" s="38"/>
      <c r="AD416" s="38"/>
      <c r="AE416" s="38"/>
      <c r="AT416" s="21" t="s">
        <v>180</v>
      </c>
      <c r="AU416" s="21" t="s">
        <v>81</v>
      </c>
    </row>
    <row r="417" spans="1:65" s="13" customFormat="1" ht="11.25">
      <c r="B417" s="202"/>
      <c r="C417" s="203"/>
      <c r="D417" s="195" t="s">
        <v>182</v>
      </c>
      <c r="E417" s="204" t="s">
        <v>19</v>
      </c>
      <c r="F417" s="205" t="s">
        <v>238</v>
      </c>
      <c r="G417" s="203"/>
      <c r="H417" s="206">
        <v>8</v>
      </c>
      <c r="I417" s="207"/>
      <c r="J417" s="203"/>
      <c r="K417" s="203"/>
      <c r="L417" s="208"/>
      <c r="M417" s="209"/>
      <c r="N417" s="210"/>
      <c r="O417" s="210"/>
      <c r="P417" s="210"/>
      <c r="Q417" s="210"/>
      <c r="R417" s="210"/>
      <c r="S417" s="210"/>
      <c r="T417" s="211"/>
      <c r="AT417" s="212" t="s">
        <v>182</v>
      </c>
      <c r="AU417" s="212" t="s">
        <v>81</v>
      </c>
      <c r="AV417" s="13" t="s">
        <v>81</v>
      </c>
      <c r="AW417" s="13" t="s">
        <v>33</v>
      </c>
      <c r="AX417" s="13" t="s">
        <v>79</v>
      </c>
      <c r="AY417" s="212" t="s">
        <v>168</v>
      </c>
    </row>
    <row r="418" spans="1:65" s="2" customFormat="1" ht="21.75" customHeight="1">
      <c r="A418" s="38"/>
      <c r="B418" s="39"/>
      <c r="C418" s="225" t="s">
        <v>599</v>
      </c>
      <c r="D418" s="225" t="s">
        <v>234</v>
      </c>
      <c r="E418" s="226" t="s">
        <v>600</v>
      </c>
      <c r="F418" s="227" t="s">
        <v>601</v>
      </c>
      <c r="G418" s="228" t="s">
        <v>237</v>
      </c>
      <c r="H418" s="229">
        <v>8</v>
      </c>
      <c r="I418" s="230"/>
      <c r="J418" s="231">
        <f>ROUND(I418*H418,2)</f>
        <v>0</v>
      </c>
      <c r="K418" s="227" t="s">
        <v>19</v>
      </c>
      <c r="L418" s="232"/>
      <c r="M418" s="233" t="s">
        <v>19</v>
      </c>
      <c r="N418" s="234" t="s">
        <v>43</v>
      </c>
      <c r="O418" s="68"/>
      <c r="P418" s="191">
        <f>O418*H418</f>
        <v>0</v>
      </c>
      <c r="Q418" s="191">
        <v>4.0000000000000003E-5</v>
      </c>
      <c r="R418" s="191">
        <f>Q418*H418</f>
        <v>3.2000000000000003E-4</v>
      </c>
      <c r="S418" s="191">
        <v>0</v>
      </c>
      <c r="T418" s="192">
        <f>S418*H418</f>
        <v>0</v>
      </c>
      <c r="U418" s="38"/>
      <c r="V418" s="38"/>
      <c r="W418" s="38"/>
      <c r="X418" s="38"/>
      <c r="Y418" s="38"/>
      <c r="Z418" s="38"/>
      <c r="AA418" s="38"/>
      <c r="AB418" s="38"/>
      <c r="AC418" s="38"/>
      <c r="AD418" s="38"/>
      <c r="AE418" s="38"/>
      <c r="AR418" s="193" t="s">
        <v>238</v>
      </c>
      <c r="AT418" s="193" t="s">
        <v>234</v>
      </c>
      <c r="AU418" s="193" t="s">
        <v>81</v>
      </c>
      <c r="AY418" s="21" t="s">
        <v>168</v>
      </c>
      <c r="BE418" s="194">
        <f>IF(N418="základní",J418,0)</f>
        <v>0</v>
      </c>
      <c r="BF418" s="194">
        <f>IF(N418="snížená",J418,0)</f>
        <v>0</v>
      </c>
      <c r="BG418" s="194">
        <f>IF(N418="zákl. přenesená",J418,0)</f>
        <v>0</v>
      </c>
      <c r="BH418" s="194">
        <f>IF(N418="sníž. přenesená",J418,0)</f>
        <v>0</v>
      </c>
      <c r="BI418" s="194">
        <f>IF(N418="nulová",J418,0)</f>
        <v>0</v>
      </c>
      <c r="BJ418" s="21" t="s">
        <v>79</v>
      </c>
      <c r="BK418" s="194">
        <f>ROUND(I418*H418,2)</f>
        <v>0</v>
      </c>
      <c r="BL418" s="21" t="s">
        <v>176</v>
      </c>
      <c r="BM418" s="193" t="s">
        <v>602</v>
      </c>
    </row>
    <row r="419" spans="1:65" s="2" customFormat="1" ht="11.25">
      <c r="A419" s="38"/>
      <c r="B419" s="39"/>
      <c r="C419" s="40"/>
      <c r="D419" s="195" t="s">
        <v>178</v>
      </c>
      <c r="E419" s="40"/>
      <c r="F419" s="196" t="s">
        <v>601</v>
      </c>
      <c r="G419" s="40"/>
      <c r="H419" s="40"/>
      <c r="I419" s="197"/>
      <c r="J419" s="40"/>
      <c r="K419" s="40"/>
      <c r="L419" s="43"/>
      <c r="M419" s="198"/>
      <c r="N419" s="199"/>
      <c r="O419" s="68"/>
      <c r="P419" s="68"/>
      <c r="Q419" s="68"/>
      <c r="R419" s="68"/>
      <c r="S419" s="68"/>
      <c r="T419" s="69"/>
      <c r="U419" s="38"/>
      <c r="V419" s="38"/>
      <c r="W419" s="38"/>
      <c r="X419" s="38"/>
      <c r="Y419" s="38"/>
      <c r="Z419" s="38"/>
      <c r="AA419" s="38"/>
      <c r="AB419" s="38"/>
      <c r="AC419" s="38"/>
      <c r="AD419" s="38"/>
      <c r="AE419" s="38"/>
      <c r="AT419" s="21" t="s">
        <v>178</v>
      </c>
      <c r="AU419" s="21" t="s">
        <v>81</v>
      </c>
    </row>
    <row r="420" spans="1:65" s="2" customFormat="1" ht="16.5" customHeight="1">
      <c r="A420" s="38"/>
      <c r="B420" s="39"/>
      <c r="C420" s="182" t="s">
        <v>79</v>
      </c>
      <c r="D420" s="182" t="s">
        <v>171</v>
      </c>
      <c r="E420" s="183" t="s">
        <v>603</v>
      </c>
      <c r="F420" s="184" t="s">
        <v>604</v>
      </c>
      <c r="G420" s="185" t="s">
        <v>174</v>
      </c>
      <c r="H420" s="186">
        <v>3.1429999999999998</v>
      </c>
      <c r="I420" s="187"/>
      <c r="J420" s="188">
        <f>ROUND(I420*H420,2)</f>
        <v>0</v>
      </c>
      <c r="K420" s="184" t="s">
        <v>175</v>
      </c>
      <c r="L420" s="43"/>
      <c r="M420" s="189" t="s">
        <v>19</v>
      </c>
      <c r="N420" s="190" t="s">
        <v>43</v>
      </c>
      <c r="O420" s="68"/>
      <c r="P420" s="191">
        <f>O420*H420</f>
        <v>0</v>
      </c>
      <c r="Q420" s="191">
        <v>0</v>
      </c>
      <c r="R420" s="191">
        <f>Q420*H420</f>
        <v>0</v>
      </c>
      <c r="S420" s="191">
        <v>2.4</v>
      </c>
      <c r="T420" s="192">
        <f>S420*H420</f>
        <v>7.5431999999999988</v>
      </c>
      <c r="U420" s="38"/>
      <c r="V420" s="38"/>
      <c r="W420" s="38"/>
      <c r="X420" s="38"/>
      <c r="Y420" s="38"/>
      <c r="Z420" s="38"/>
      <c r="AA420" s="38"/>
      <c r="AB420" s="38"/>
      <c r="AC420" s="38"/>
      <c r="AD420" s="38"/>
      <c r="AE420" s="38"/>
      <c r="AR420" s="193" t="s">
        <v>176</v>
      </c>
      <c r="AT420" s="193" t="s">
        <v>171</v>
      </c>
      <c r="AU420" s="193" t="s">
        <v>81</v>
      </c>
      <c r="AY420" s="21" t="s">
        <v>168</v>
      </c>
      <c r="BE420" s="194">
        <f>IF(N420="základní",J420,0)</f>
        <v>0</v>
      </c>
      <c r="BF420" s="194">
        <f>IF(N420="snížená",J420,0)</f>
        <v>0</v>
      </c>
      <c r="BG420" s="194">
        <f>IF(N420="zákl. přenesená",J420,0)</f>
        <v>0</v>
      </c>
      <c r="BH420" s="194">
        <f>IF(N420="sníž. přenesená",J420,0)</f>
        <v>0</v>
      </c>
      <c r="BI420" s="194">
        <f>IF(N420="nulová",J420,0)</f>
        <v>0</v>
      </c>
      <c r="BJ420" s="21" t="s">
        <v>79</v>
      </c>
      <c r="BK420" s="194">
        <f>ROUND(I420*H420,2)</f>
        <v>0</v>
      </c>
      <c r="BL420" s="21" t="s">
        <v>176</v>
      </c>
      <c r="BM420" s="193" t="s">
        <v>605</v>
      </c>
    </row>
    <row r="421" spans="1:65" s="2" customFormat="1" ht="11.25">
      <c r="A421" s="38"/>
      <c r="B421" s="39"/>
      <c r="C421" s="40"/>
      <c r="D421" s="195" t="s">
        <v>178</v>
      </c>
      <c r="E421" s="40"/>
      <c r="F421" s="196" t="s">
        <v>606</v>
      </c>
      <c r="G421" s="40"/>
      <c r="H421" s="40"/>
      <c r="I421" s="197"/>
      <c r="J421" s="40"/>
      <c r="K421" s="40"/>
      <c r="L421" s="43"/>
      <c r="M421" s="198"/>
      <c r="N421" s="199"/>
      <c r="O421" s="68"/>
      <c r="P421" s="68"/>
      <c r="Q421" s="68"/>
      <c r="R421" s="68"/>
      <c r="S421" s="68"/>
      <c r="T421" s="69"/>
      <c r="U421" s="38"/>
      <c r="V421" s="38"/>
      <c r="W421" s="38"/>
      <c r="X421" s="38"/>
      <c r="Y421" s="38"/>
      <c r="Z421" s="38"/>
      <c r="AA421" s="38"/>
      <c r="AB421" s="38"/>
      <c r="AC421" s="38"/>
      <c r="AD421" s="38"/>
      <c r="AE421" s="38"/>
      <c r="AT421" s="21" t="s">
        <v>178</v>
      </c>
      <c r="AU421" s="21" t="s">
        <v>81</v>
      </c>
    </row>
    <row r="422" spans="1:65" s="2" customFormat="1" ht="11.25">
      <c r="A422" s="38"/>
      <c r="B422" s="39"/>
      <c r="C422" s="40"/>
      <c r="D422" s="200" t="s">
        <v>180</v>
      </c>
      <c r="E422" s="40"/>
      <c r="F422" s="201" t="s">
        <v>607</v>
      </c>
      <c r="G422" s="40"/>
      <c r="H422" s="40"/>
      <c r="I422" s="197"/>
      <c r="J422" s="40"/>
      <c r="K422" s="40"/>
      <c r="L422" s="43"/>
      <c r="M422" s="198"/>
      <c r="N422" s="199"/>
      <c r="O422" s="68"/>
      <c r="P422" s="68"/>
      <c r="Q422" s="68"/>
      <c r="R422" s="68"/>
      <c r="S422" s="68"/>
      <c r="T422" s="69"/>
      <c r="U422" s="38"/>
      <c r="V422" s="38"/>
      <c r="W422" s="38"/>
      <c r="X422" s="38"/>
      <c r="Y422" s="38"/>
      <c r="Z422" s="38"/>
      <c r="AA422" s="38"/>
      <c r="AB422" s="38"/>
      <c r="AC422" s="38"/>
      <c r="AD422" s="38"/>
      <c r="AE422" s="38"/>
      <c r="AT422" s="21" t="s">
        <v>180</v>
      </c>
      <c r="AU422" s="21" t="s">
        <v>81</v>
      </c>
    </row>
    <row r="423" spans="1:65" s="13" customFormat="1" ht="22.5">
      <c r="B423" s="202"/>
      <c r="C423" s="203"/>
      <c r="D423" s="195" t="s">
        <v>182</v>
      </c>
      <c r="E423" s="204" t="s">
        <v>19</v>
      </c>
      <c r="F423" s="205" t="s">
        <v>608</v>
      </c>
      <c r="G423" s="203"/>
      <c r="H423" s="206">
        <v>1.542</v>
      </c>
      <c r="I423" s="207"/>
      <c r="J423" s="203"/>
      <c r="K423" s="203"/>
      <c r="L423" s="208"/>
      <c r="M423" s="209"/>
      <c r="N423" s="210"/>
      <c r="O423" s="210"/>
      <c r="P423" s="210"/>
      <c r="Q423" s="210"/>
      <c r="R423" s="210"/>
      <c r="S423" s="210"/>
      <c r="T423" s="211"/>
      <c r="AT423" s="212" t="s">
        <v>182</v>
      </c>
      <c r="AU423" s="212" t="s">
        <v>81</v>
      </c>
      <c r="AV423" s="13" t="s">
        <v>81</v>
      </c>
      <c r="AW423" s="13" t="s">
        <v>33</v>
      </c>
      <c r="AX423" s="13" t="s">
        <v>72</v>
      </c>
      <c r="AY423" s="212" t="s">
        <v>168</v>
      </c>
    </row>
    <row r="424" spans="1:65" s="13" customFormat="1" ht="22.5">
      <c r="B424" s="202"/>
      <c r="C424" s="203"/>
      <c r="D424" s="195" t="s">
        <v>182</v>
      </c>
      <c r="E424" s="204" t="s">
        <v>19</v>
      </c>
      <c r="F424" s="205" t="s">
        <v>609</v>
      </c>
      <c r="G424" s="203"/>
      <c r="H424" s="206">
        <v>1.601</v>
      </c>
      <c r="I424" s="207"/>
      <c r="J424" s="203"/>
      <c r="K424" s="203"/>
      <c r="L424" s="208"/>
      <c r="M424" s="209"/>
      <c r="N424" s="210"/>
      <c r="O424" s="210"/>
      <c r="P424" s="210"/>
      <c r="Q424" s="210"/>
      <c r="R424" s="210"/>
      <c r="S424" s="210"/>
      <c r="T424" s="211"/>
      <c r="AT424" s="212" t="s">
        <v>182</v>
      </c>
      <c r="AU424" s="212" t="s">
        <v>81</v>
      </c>
      <c r="AV424" s="13" t="s">
        <v>81</v>
      </c>
      <c r="AW424" s="13" t="s">
        <v>33</v>
      </c>
      <c r="AX424" s="13" t="s">
        <v>72</v>
      </c>
      <c r="AY424" s="212" t="s">
        <v>168</v>
      </c>
    </row>
    <row r="425" spans="1:65" s="14" customFormat="1" ht="11.25">
      <c r="B425" s="213"/>
      <c r="C425" s="214"/>
      <c r="D425" s="195" t="s">
        <v>182</v>
      </c>
      <c r="E425" s="215" t="s">
        <v>19</v>
      </c>
      <c r="F425" s="216" t="s">
        <v>185</v>
      </c>
      <c r="G425" s="214"/>
      <c r="H425" s="217">
        <v>3.1429999999999998</v>
      </c>
      <c r="I425" s="218"/>
      <c r="J425" s="214"/>
      <c r="K425" s="214"/>
      <c r="L425" s="219"/>
      <c r="M425" s="220"/>
      <c r="N425" s="221"/>
      <c r="O425" s="221"/>
      <c r="P425" s="221"/>
      <c r="Q425" s="221"/>
      <c r="R425" s="221"/>
      <c r="S425" s="221"/>
      <c r="T425" s="222"/>
      <c r="AT425" s="223" t="s">
        <v>182</v>
      </c>
      <c r="AU425" s="223" t="s">
        <v>81</v>
      </c>
      <c r="AV425" s="14" t="s">
        <v>176</v>
      </c>
      <c r="AW425" s="14" t="s">
        <v>33</v>
      </c>
      <c r="AX425" s="14" t="s">
        <v>79</v>
      </c>
      <c r="AY425" s="223" t="s">
        <v>168</v>
      </c>
    </row>
    <row r="426" spans="1:65" s="2" customFormat="1" ht="24.2" customHeight="1">
      <c r="A426" s="38"/>
      <c r="B426" s="39"/>
      <c r="C426" s="182" t="s">
        <v>238</v>
      </c>
      <c r="D426" s="182" t="s">
        <v>171</v>
      </c>
      <c r="E426" s="183" t="s">
        <v>610</v>
      </c>
      <c r="F426" s="184" t="s">
        <v>611</v>
      </c>
      <c r="G426" s="185" t="s">
        <v>281</v>
      </c>
      <c r="H426" s="186">
        <v>18.12</v>
      </c>
      <c r="I426" s="187"/>
      <c r="J426" s="188">
        <f>ROUND(I426*H426,2)</f>
        <v>0</v>
      </c>
      <c r="K426" s="184" t="s">
        <v>175</v>
      </c>
      <c r="L426" s="43"/>
      <c r="M426" s="189" t="s">
        <v>19</v>
      </c>
      <c r="N426" s="190" t="s">
        <v>43</v>
      </c>
      <c r="O426" s="68"/>
      <c r="P426" s="191">
        <f>O426*H426</f>
        <v>0</v>
      </c>
      <c r="Q426" s="191">
        <v>0</v>
      </c>
      <c r="R426" s="191">
        <f>Q426*H426</f>
        <v>0</v>
      </c>
      <c r="S426" s="191">
        <v>0.26100000000000001</v>
      </c>
      <c r="T426" s="192">
        <f>S426*H426</f>
        <v>4.7293200000000004</v>
      </c>
      <c r="U426" s="38"/>
      <c r="V426" s="38"/>
      <c r="W426" s="38"/>
      <c r="X426" s="38"/>
      <c r="Y426" s="38"/>
      <c r="Z426" s="38"/>
      <c r="AA426" s="38"/>
      <c r="AB426" s="38"/>
      <c r="AC426" s="38"/>
      <c r="AD426" s="38"/>
      <c r="AE426" s="38"/>
      <c r="AR426" s="193" t="s">
        <v>176</v>
      </c>
      <c r="AT426" s="193" t="s">
        <v>171</v>
      </c>
      <c r="AU426" s="193" t="s">
        <v>81</v>
      </c>
      <c r="AY426" s="21" t="s">
        <v>168</v>
      </c>
      <c r="BE426" s="194">
        <f>IF(N426="základní",J426,0)</f>
        <v>0</v>
      </c>
      <c r="BF426" s="194">
        <f>IF(N426="snížená",J426,0)</f>
        <v>0</v>
      </c>
      <c r="BG426" s="194">
        <f>IF(N426="zákl. přenesená",J426,0)</f>
        <v>0</v>
      </c>
      <c r="BH426" s="194">
        <f>IF(N426="sníž. přenesená",J426,0)</f>
        <v>0</v>
      </c>
      <c r="BI426" s="194">
        <f>IF(N426="nulová",J426,0)</f>
        <v>0</v>
      </c>
      <c r="BJ426" s="21" t="s">
        <v>79</v>
      </c>
      <c r="BK426" s="194">
        <f>ROUND(I426*H426,2)</f>
        <v>0</v>
      </c>
      <c r="BL426" s="21" t="s">
        <v>176</v>
      </c>
      <c r="BM426" s="193" t="s">
        <v>612</v>
      </c>
    </row>
    <row r="427" spans="1:65" s="2" customFormat="1" ht="19.5">
      <c r="A427" s="38"/>
      <c r="B427" s="39"/>
      <c r="C427" s="40"/>
      <c r="D427" s="195" t="s">
        <v>178</v>
      </c>
      <c r="E427" s="40"/>
      <c r="F427" s="196" t="s">
        <v>613</v>
      </c>
      <c r="G427" s="40"/>
      <c r="H427" s="40"/>
      <c r="I427" s="197"/>
      <c r="J427" s="40"/>
      <c r="K427" s="40"/>
      <c r="L427" s="43"/>
      <c r="M427" s="198"/>
      <c r="N427" s="199"/>
      <c r="O427" s="68"/>
      <c r="P427" s="68"/>
      <c r="Q427" s="68"/>
      <c r="R427" s="68"/>
      <c r="S427" s="68"/>
      <c r="T427" s="69"/>
      <c r="U427" s="38"/>
      <c r="V427" s="38"/>
      <c r="W427" s="38"/>
      <c r="X427" s="38"/>
      <c r="Y427" s="38"/>
      <c r="Z427" s="38"/>
      <c r="AA427" s="38"/>
      <c r="AB427" s="38"/>
      <c r="AC427" s="38"/>
      <c r="AD427" s="38"/>
      <c r="AE427" s="38"/>
      <c r="AT427" s="21" t="s">
        <v>178</v>
      </c>
      <c r="AU427" s="21" t="s">
        <v>81</v>
      </c>
    </row>
    <row r="428" spans="1:65" s="2" customFormat="1" ht="11.25">
      <c r="A428" s="38"/>
      <c r="B428" s="39"/>
      <c r="C428" s="40"/>
      <c r="D428" s="200" t="s">
        <v>180</v>
      </c>
      <c r="E428" s="40"/>
      <c r="F428" s="201" t="s">
        <v>614</v>
      </c>
      <c r="G428" s="40"/>
      <c r="H428" s="40"/>
      <c r="I428" s="197"/>
      <c r="J428" s="40"/>
      <c r="K428" s="40"/>
      <c r="L428" s="43"/>
      <c r="M428" s="198"/>
      <c r="N428" s="199"/>
      <c r="O428" s="68"/>
      <c r="P428" s="68"/>
      <c r="Q428" s="68"/>
      <c r="R428" s="68"/>
      <c r="S428" s="68"/>
      <c r="T428" s="69"/>
      <c r="U428" s="38"/>
      <c r="V428" s="38"/>
      <c r="W428" s="38"/>
      <c r="X428" s="38"/>
      <c r="Y428" s="38"/>
      <c r="Z428" s="38"/>
      <c r="AA428" s="38"/>
      <c r="AB428" s="38"/>
      <c r="AC428" s="38"/>
      <c r="AD428" s="38"/>
      <c r="AE428" s="38"/>
      <c r="AT428" s="21" t="s">
        <v>180</v>
      </c>
      <c r="AU428" s="21" t="s">
        <v>81</v>
      </c>
    </row>
    <row r="429" spans="1:65" s="13" customFormat="1" ht="11.25">
      <c r="B429" s="202"/>
      <c r="C429" s="203"/>
      <c r="D429" s="195" t="s">
        <v>182</v>
      </c>
      <c r="E429" s="204" t="s">
        <v>19</v>
      </c>
      <c r="F429" s="205" t="s">
        <v>615</v>
      </c>
      <c r="G429" s="203"/>
      <c r="H429" s="206">
        <v>18.12</v>
      </c>
      <c r="I429" s="207"/>
      <c r="J429" s="203"/>
      <c r="K429" s="203"/>
      <c r="L429" s="208"/>
      <c r="M429" s="209"/>
      <c r="N429" s="210"/>
      <c r="O429" s="210"/>
      <c r="P429" s="210"/>
      <c r="Q429" s="210"/>
      <c r="R429" s="210"/>
      <c r="S429" s="210"/>
      <c r="T429" s="211"/>
      <c r="AT429" s="212" t="s">
        <v>182</v>
      </c>
      <c r="AU429" s="212" t="s">
        <v>81</v>
      </c>
      <c r="AV429" s="13" t="s">
        <v>81</v>
      </c>
      <c r="AW429" s="13" t="s">
        <v>33</v>
      </c>
      <c r="AX429" s="13" t="s">
        <v>72</v>
      </c>
      <c r="AY429" s="212" t="s">
        <v>168</v>
      </c>
    </row>
    <row r="430" spans="1:65" s="14" customFormat="1" ht="11.25">
      <c r="B430" s="213"/>
      <c r="C430" s="214"/>
      <c r="D430" s="195" t="s">
        <v>182</v>
      </c>
      <c r="E430" s="215" t="s">
        <v>19</v>
      </c>
      <c r="F430" s="216" t="s">
        <v>185</v>
      </c>
      <c r="G430" s="214"/>
      <c r="H430" s="217">
        <v>18.12</v>
      </c>
      <c r="I430" s="218"/>
      <c r="J430" s="214"/>
      <c r="K430" s="214"/>
      <c r="L430" s="219"/>
      <c r="M430" s="220"/>
      <c r="N430" s="221"/>
      <c r="O430" s="221"/>
      <c r="P430" s="221"/>
      <c r="Q430" s="221"/>
      <c r="R430" s="221"/>
      <c r="S430" s="221"/>
      <c r="T430" s="222"/>
      <c r="AT430" s="223" t="s">
        <v>182</v>
      </c>
      <c r="AU430" s="223" t="s">
        <v>81</v>
      </c>
      <c r="AV430" s="14" t="s">
        <v>176</v>
      </c>
      <c r="AW430" s="14" t="s">
        <v>33</v>
      </c>
      <c r="AX430" s="14" t="s">
        <v>79</v>
      </c>
      <c r="AY430" s="223" t="s">
        <v>168</v>
      </c>
    </row>
    <row r="431" spans="1:65" s="2" customFormat="1" ht="21.75" customHeight="1">
      <c r="A431" s="38"/>
      <c r="B431" s="39"/>
      <c r="C431" s="182" t="s">
        <v>616</v>
      </c>
      <c r="D431" s="182" t="s">
        <v>171</v>
      </c>
      <c r="E431" s="183" t="s">
        <v>617</v>
      </c>
      <c r="F431" s="184" t="s">
        <v>618</v>
      </c>
      <c r="G431" s="185" t="s">
        <v>281</v>
      </c>
      <c r="H431" s="186">
        <v>0.48</v>
      </c>
      <c r="I431" s="187"/>
      <c r="J431" s="188">
        <f>ROUND(I431*H431,2)</f>
        <v>0</v>
      </c>
      <c r="K431" s="184" t="s">
        <v>175</v>
      </c>
      <c r="L431" s="43"/>
      <c r="M431" s="189" t="s">
        <v>19</v>
      </c>
      <c r="N431" s="190" t="s">
        <v>43</v>
      </c>
      <c r="O431" s="68"/>
      <c r="P431" s="191">
        <f>O431*H431</f>
        <v>0</v>
      </c>
      <c r="Q431" s="191">
        <v>0</v>
      </c>
      <c r="R431" s="191">
        <f>Q431*H431</f>
        <v>0</v>
      </c>
      <c r="S431" s="191">
        <v>0.1</v>
      </c>
      <c r="T431" s="192">
        <f>S431*H431</f>
        <v>4.8000000000000001E-2</v>
      </c>
      <c r="U431" s="38"/>
      <c r="V431" s="38"/>
      <c r="W431" s="38"/>
      <c r="X431" s="38"/>
      <c r="Y431" s="38"/>
      <c r="Z431" s="38"/>
      <c r="AA431" s="38"/>
      <c r="AB431" s="38"/>
      <c r="AC431" s="38"/>
      <c r="AD431" s="38"/>
      <c r="AE431" s="38"/>
      <c r="AR431" s="193" t="s">
        <v>176</v>
      </c>
      <c r="AT431" s="193" t="s">
        <v>171</v>
      </c>
      <c r="AU431" s="193" t="s">
        <v>81</v>
      </c>
      <c r="AY431" s="21" t="s">
        <v>168</v>
      </c>
      <c r="BE431" s="194">
        <f>IF(N431="základní",J431,0)</f>
        <v>0</v>
      </c>
      <c r="BF431" s="194">
        <f>IF(N431="snížená",J431,0)</f>
        <v>0</v>
      </c>
      <c r="BG431" s="194">
        <f>IF(N431="zákl. přenesená",J431,0)</f>
        <v>0</v>
      </c>
      <c r="BH431" s="194">
        <f>IF(N431="sníž. přenesená",J431,0)</f>
        <v>0</v>
      </c>
      <c r="BI431" s="194">
        <f>IF(N431="nulová",J431,0)</f>
        <v>0</v>
      </c>
      <c r="BJ431" s="21" t="s">
        <v>79</v>
      </c>
      <c r="BK431" s="194">
        <f>ROUND(I431*H431,2)</f>
        <v>0</v>
      </c>
      <c r="BL431" s="21" t="s">
        <v>176</v>
      </c>
      <c r="BM431" s="193" t="s">
        <v>619</v>
      </c>
    </row>
    <row r="432" spans="1:65" s="2" customFormat="1" ht="11.25">
      <c r="A432" s="38"/>
      <c r="B432" s="39"/>
      <c r="C432" s="40"/>
      <c r="D432" s="195" t="s">
        <v>178</v>
      </c>
      <c r="E432" s="40"/>
      <c r="F432" s="196" t="s">
        <v>620</v>
      </c>
      <c r="G432" s="40"/>
      <c r="H432" s="40"/>
      <c r="I432" s="197"/>
      <c r="J432" s="40"/>
      <c r="K432" s="40"/>
      <c r="L432" s="43"/>
      <c r="M432" s="198"/>
      <c r="N432" s="199"/>
      <c r="O432" s="68"/>
      <c r="P432" s="68"/>
      <c r="Q432" s="68"/>
      <c r="R432" s="68"/>
      <c r="S432" s="68"/>
      <c r="T432" s="69"/>
      <c r="U432" s="38"/>
      <c r="V432" s="38"/>
      <c r="W432" s="38"/>
      <c r="X432" s="38"/>
      <c r="Y432" s="38"/>
      <c r="Z432" s="38"/>
      <c r="AA432" s="38"/>
      <c r="AB432" s="38"/>
      <c r="AC432" s="38"/>
      <c r="AD432" s="38"/>
      <c r="AE432" s="38"/>
      <c r="AT432" s="21" t="s">
        <v>178</v>
      </c>
      <c r="AU432" s="21" t="s">
        <v>81</v>
      </c>
    </row>
    <row r="433" spans="1:65" s="2" customFormat="1" ht="11.25">
      <c r="A433" s="38"/>
      <c r="B433" s="39"/>
      <c r="C433" s="40"/>
      <c r="D433" s="200" t="s">
        <v>180</v>
      </c>
      <c r="E433" s="40"/>
      <c r="F433" s="201" t="s">
        <v>621</v>
      </c>
      <c r="G433" s="40"/>
      <c r="H433" s="40"/>
      <c r="I433" s="197"/>
      <c r="J433" s="40"/>
      <c r="K433" s="40"/>
      <c r="L433" s="43"/>
      <c r="M433" s="198"/>
      <c r="N433" s="199"/>
      <c r="O433" s="68"/>
      <c r="P433" s="68"/>
      <c r="Q433" s="68"/>
      <c r="R433" s="68"/>
      <c r="S433" s="68"/>
      <c r="T433" s="69"/>
      <c r="U433" s="38"/>
      <c r="V433" s="38"/>
      <c r="W433" s="38"/>
      <c r="X433" s="38"/>
      <c r="Y433" s="38"/>
      <c r="Z433" s="38"/>
      <c r="AA433" s="38"/>
      <c r="AB433" s="38"/>
      <c r="AC433" s="38"/>
      <c r="AD433" s="38"/>
      <c r="AE433" s="38"/>
      <c r="AT433" s="21" t="s">
        <v>180</v>
      </c>
      <c r="AU433" s="21" t="s">
        <v>81</v>
      </c>
    </row>
    <row r="434" spans="1:65" s="13" customFormat="1" ht="11.25">
      <c r="B434" s="202"/>
      <c r="C434" s="203"/>
      <c r="D434" s="195" t="s">
        <v>182</v>
      </c>
      <c r="E434" s="204" t="s">
        <v>19</v>
      </c>
      <c r="F434" s="205" t="s">
        <v>622</v>
      </c>
      <c r="G434" s="203"/>
      <c r="H434" s="206">
        <v>0.48</v>
      </c>
      <c r="I434" s="207"/>
      <c r="J434" s="203"/>
      <c r="K434" s="203"/>
      <c r="L434" s="208"/>
      <c r="M434" s="209"/>
      <c r="N434" s="210"/>
      <c r="O434" s="210"/>
      <c r="P434" s="210"/>
      <c r="Q434" s="210"/>
      <c r="R434" s="210"/>
      <c r="S434" s="210"/>
      <c r="T434" s="211"/>
      <c r="AT434" s="212" t="s">
        <v>182</v>
      </c>
      <c r="AU434" s="212" t="s">
        <v>81</v>
      </c>
      <c r="AV434" s="13" t="s">
        <v>81</v>
      </c>
      <c r="AW434" s="13" t="s">
        <v>33</v>
      </c>
      <c r="AX434" s="13" t="s">
        <v>72</v>
      </c>
      <c r="AY434" s="212" t="s">
        <v>168</v>
      </c>
    </row>
    <row r="435" spans="1:65" s="14" customFormat="1" ht="11.25">
      <c r="B435" s="213"/>
      <c r="C435" s="214"/>
      <c r="D435" s="195" t="s">
        <v>182</v>
      </c>
      <c r="E435" s="215" t="s">
        <v>19</v>
      </c>
      <c r="F435" s="216" t="s">
        <v>185</v>
      </c>
      <c r="G435" s="214"/>
      <c r="H435" s="217">
        <v>0.48</v>
      </c>
      <c r="I435" s="218"/>
      <c r="J435" s="214"/>
      <c r="K435" s="214"/>
      <c r="L435" s="219"/>
      <c r="M435" s="220"/>
      <c r="N435" s="221"/>
      <c r="O435" s="221"/>
      <c r="P435" s="221"/>
      <c r="Q435" s="221"/>
      <c r="R435" s="221"/>
      <c r="S435" s="221"/>
      <c r="T435" s="222"/>
      <c r="AT435" s="223" t="s">
        <v>182</v>
      </c>
      <c r="AU435" s="223" t="s">
        <v>81</v>
      </c>
      <c r="AV435" s="14" t="s">
        <v>176</v>
      </c>
      <c r="AW435" s="14" t="s">
        <v>33</v>
      </c>
      <c r="AX435" s="14" t="s">
        <v>79</v>
      </c>
      <c r="AY435" s="223" t="s">
        <v>168</v>
      </c>
    </row>
    <row r="436" spans="1:65" s="2" customFormat="1" ht="16.5" customHeight="1">
      <c r="A436" s="38"/>
      <c r="B436" s="39"/>
      <c r="C436" s="182" t="s">
        <v>7</v>
      </c>
      <c r="D436" s="182" t="s">
        <v>171</v>
      </c>
      <c r="E436" s="183" t="s">
        <v>623</v>
      </c>
      <c r="F436" s="184" t="s">
        <v>624</v>
      </c>
      <c r="G436" s="185" t="s">
        <v>174</v>
      </c>
      <c r="H436" s="186">
        <v>0.55200000000000005</v>
      </c>
      <c r="I436" s="187"/>
      <c r="J436" s="188">
        <f>ROUND(I436*H436,2)</f>
        <v>0</v>
      </c>
      <c r="K436" s="184" t="s">
        <v>175</v>
      </c>
      <c r="L436" s="43"/>
      <c r="M436" s="189" t="s">
        <v>19</v>
      </c>
      <c r="N436" s="190" t="s">
        <v>43</v>
      </c>
      <c r="O436" s="68"/>
      <c r="P436" s="191">
        <f>O436*H436</f>
        <v>0</v>
      </c>
      <c r="Q436" s="191">
        <v>0</v>
      </c>
      <c r="R436" s="191">
        <f>Q436*H436</f>
        <v>0</v>
      </c>
      <c r="S436" s="191">
        <v>1.7</v>
      </c>
      <c r="T436" s="192">
        <f>S436*H436</f>
        <v>0.93840000000000001</v>
      </c>
      <c r="U436" s="38"/>
      <c r="V436" s="38"/>
      <c r="W436" s="38"/>
      <c r="X436" s="38"/>
      <c r="Y436" s="38"/>
      <c r="Z436" s="38"/>
      <c r="AA436" s="38"/>
      <c r="AB436" s="38"/>
      <c r="AC436" s="38"/>
      <c r="AD436" s="38"/>
      <c r="AE436" s="38"/>
      <c r="AR436" s="193" t="s">
        <v>176</v>
      </c>
      <c r="AT436" s="193" t="s">
        <v>171</v>
      </c>
      <c r="AU436" s="193" t="s">
        <v>81</v>
      </c>
      <c r="AY436" s="21" t="s">
        <v>168</v>
      </c>
      <c r="BE436" s="194">
        <f>IF(N436="základní",J436,0)</f>
        <v>0</v>
      </c>
      <c r="BF436" s="194">
        <f>IF(N436="snížená",J436,0)</f>
        <v>0</v>
      </c>
      <c r="BG436" s="194">
        <f>IF(N436="zákl. přenesená",J436,0)</f>
        <v>0</v>
      </c>
      <c r="BH436" s="194">
        <f>IF(N436="sníž. přenesená",J436,0)</f>
        <v>0</v>
      </c>
      <c r="BI436" s="194">
        <f>IF(N436="nulová",J436,0)</f>
        <v>0</v>
      </c>
      <c r="BJ436" s="21" t="s">
        <v>79</v>
      </c>
      <c r="BK436" s="194">
        <f>ROUND(I436*H436,2)</f>
        <v>0</v>
      </c>
      <c r="BL436" s="21" t="s">
        <v>176</v>
      </c>
      <c r="BM436" s="193" t="s">
        <v>625</v>
      </c>
    </row>
    <row r="437" spans="1:65" s="2" customFormat="1" ht="19.5">
      <c r="A437" s="38"/>
      <c r="B437" s="39"/>
      <c r="C437" s="40"/>
      <c r="D437" s="195" t="s">
        <v>178</v>
      </c>
      <c r="E437" s="40"/>
      <c r="F437" s="196" t="s">
        <v>626</v>
      </c>
      <c r="G437" s="40"/>
      <c r="H437" s="40"/>
      <c r="I437" s="197"/>
      <c r="J437" s="40"/>
      <c r="K437" s="40"/>
      <c r="L437" s="43"/>
      <c r="M437" s="198"/>
      <c r="N437" s="199"/>
      <c r="O437" s="68"/>
      <c r="P437" s="68"/>
      <c r="Q437" s="68"/>
      <c r="R437" s="68"/>
      <c r="S437" s="68"/>
      <c r="T437" s="69"/>
      <c r="U437" s="38"/>
      <c r="V437" s="38"/>
      <c r="W437" s="38"/>
      <c r="X437" s="38"/>
      <c r="Y437" s="38"/>
      <c r="Z437" s="38"/>
      <c r="AA437" s="38"/>
      <c r="AB437" s="38"/>
      <c r="AC437" s="38"/>
      <c r="AD437" s="38"/>
      <c r="AE437" s="38"/>
      <c r="AT437" s="21" t="s">
        <v>178</v>
      </c>
      <c r="AU437" s="21" t="s">
        <v>81</v>
      </c>
    </row>
    <row r="438" spans="1:65" s="2" customFormat="1" ht="11.25">
      <c r="A438" s="38"/>
      <c r="B438" s="39"/>
      <c r="C438" s="40"/>
      <c r="D438" s="200" t="s">
        <v>180</v>
      </c>
      <c r="E438" s="40"/>
      <c r="F438" s="201" t="s">
        <v>627</v>
      </c>
      <c r="G438" s="40"/>
      <c r="H438" s="40"/>
      <c r="I438" s="197"/>
      <c r="J438" s="40"/>
      <c r="K438" s="40"/>
      <c r="L438" s="43"/>
      <c r="M438" s="198"/>
      <c r="N438" s="199"/>
      <c r="O438" s="68"/>
      <c r="P438" s="68"/>
      <c r="Q438" s="68"/>
      <c r="R438" s="68"/>
      <c r="S438" s="68"/>
      <c r="T438" s="69"/>
      <c r="U438" s="38"/>
      <c r="V438" s="38"/>
      <c r="W438" s="38"/>
      <c r="X438" s="38"/>
      <c r="Y438" s="38"/>
      <c r="Z438" s="38"/>
      <c r="AA438" s="38"/>
      <c r="AB438" s="38"/>
      <c r="AC438" s="38"/>
      <c r="AD438" s="38"/>
      <c r="AE438" s="38"/>
      <c r="AT438" s="21" t="s">
        <v>180</v>
      </c>
      <c r="AU438" s="21" t="s">
        <v>81</v>
      </c>
    </row>
    <row r="439" spans="1:65" s="13" customFormat="1" ht="11.25">
      <c r="B439" s="202"/>
      <c r="C439" s="203"/>
      <c r="D439" s="195" t="s">
        <v>182</v>
      </c>
      <c r="E439" s="204" t="s">
        <v>19</v>
      </c>
      <c r="F439" s="205" t="s">
        <v>628</v>
      </c>
      <c r="G439" s="203"/>
      <c r="H439" s="206">
        <v>0.55200000000000005</v>
      </c>
      <c r="I439" s="207"/>
      <c r="J439" s="203"/>
      <c r="K439" s="203"/>
      <c r="L439" s="208"/>
      <c r="M439" s="209"/>
      <c r="N439" s="210"/>
      <c r="O439" s="210"/>
      <c r="P439" s="210"/>
      <c r="Q439" s="210"/>
      <c r="R439" s="210"/>
      <c r="S439" s="210"/>
      <c r="T439" s="211"/>
      <c r="AT439" s="212" t="s">
        <v>182</v>
      </c>
      <c r="AU439" s="212" t="s">
        <v>81</v>
      </c>
      <c r="AV439" s="13" t="s">
        <v>81</v>
      </c>
      <c r="AW439" s="13" t="s">
        <v>33</v>
      </c>
      <c r="AX439" s="13" t="s">
        <v>72</v>
      </c>
      <c r="AY439" s="212" t="s">
        <v>168</v>
      </c>
    </row>
    <row r="440" spans="1:65" s="14" customFormat="1" ht="11.25">
      <c r="B440" s="213"/>
      <c r="C440" s="214"/>
      <c r="D440" s="195" t="s">
        <v>182</v>
      </c>
      <c r="E440" s="215" t="s">
        <v>19</v>
      </c>
      <c r="F440" s="216" t="s">
        <v>185</v>
      </c>
      <c r="G440" s="214"/>
      <c r="H440" s="217">
        <v>0.55200000000000005</v>
      </c>
      <c r="I440" s="218"/>
      <c r="J440" s="214"/>
      <c r="K440" s="214"/>
      <c r="L440" s="219"/>
      <c r="M440" s="220"/>
      <c r="N440" s="221"/>
      <c r="O440" s="221"/>
      <c r="P440" s="221"/>
      <c r="Q440" s="221"/>
      <c r="R440" s="221"/>
      <c r="S440" s="221"/>
      <c r="T440" s="222"/>
      <c r="AT440" s="223" t="s">
        <v>182</v>
      </c>
      <c r="AU440" s="223" t="s">
        <v>81</v>
      </c>
      <c r="AV440" s="14" t="s">
        <v>176</v>
      </c>
      <c r="AW440" s="14" t="s">
        <v>33</v>
      </c>
      <c r="AX440" s="14" t="s">
        <v>79</v>
      </c>
      <c r="AY440" s="223" t="s">
        <v>168</v>
      </c>
    </row>
    <row r="441" spans="1:65" s="2" customFormat="1" ht="33" customHeight="1">
      <c r="A441" s="38"/>
      <c r="B441" s="39"/>
      <c r="C441" s="182" t="s">
        <v>176</v>
      </c>
      <c r="D441" s="182" t="s">
        <v>171</v>
      </c>
      <c r="E441" s="183" t="s">
        <v>629</v>
      </c>
      <c r="F441" s="184" t="s">
        <v>630</v>
      </c>
      <c r="G441" s="185" t="s">
        <v>174</v>
      </c>
      <c r="H441" s="186">
        <v>8.1920000000000002</v>
      </c>
      <c r="I441" s="187"/>
      <c r="J441" s="188">
        <f>ROUND(I441*H441,2)</f>
        <v>0</v>
      </c>
      <c r="K441" s="184" t="s">
        <v>175</v>
      </c>
      <c r="L441" s="43"/>
      <c r="M441" s="189" t="s">
        <v>19</v>
      </c>
      <c r="N441" s="190" t="s">
        <v>43</v>
      </c>
      <c r="O441" s="68"/>
      <c r="P441" s="191">
        <f>O441*H441</f>
        <v>0</v>
      </c>
      <c r="Q441" s="191">
        <v>0</v>
      </c>
      <c r="R441" s="191">
        <f>Q441*H441</f>
        <v>0</v>
      </c>
      <c r="S441" s="191">
        <v>2.2000000000000002</v>
      </c>
      <c r="T441" s="192">
        <f>S441*H441</f>
        <v>18.022400000000001</v>
      </c>
      <c r="U441" s="38"/>
      <c r="V441" s="38"/>
      <c r="W441" s="38"/>
      <c r="X441" s="38"/>
      <c r="Y441" s="38"/>
      <c r="Z441" s="38"/>
      <c r="AA441" s="38"/>
      <c r="AB441" s="38"/>
      <c r="AC441" s="38"/>
      <c r="AD441" s="38"/>
      <c r="AE441" s="38"/>
      <c r="AR441" s="193" t="s">
        <v>176</v>
      </c>
      <c r="AT441" s="193" t="s">
        <v>171</v>
      </c>
      <c r="AU441" s="193" t="s">
        <v>81</v>
      </c>
      <c r="AY441" s="21" t="s">
        <v>168</v>
      </c>
      <c r="BE441" s="194">
        <f>IF(N441="základní",J441,0)</f>
        <v>0</v>
      </c>
      <c r="BF441" s="194">
        <f>IF(N441="snížená",J441,0)</f>
        <v>0</v>
      </c>
      <c r="BG441" s="194">
        <f>IF(N441="zákl. přenesená",J441,0)</f>
        <v>0</v>
      </c>
      <c r="BH441" s="194">
        <f>IF(N441="sníž. přenesená",J441,0)</f>
        <v>0</v>
      </c>
      <c r="BI441" s="194">
        <f>IF(N441="nulová",J441,0)</f>
        <v>0</v>
      </c>
      <c r="BJ441" s="21" t="s">
        <v>79</v>
      </c>
      <c r="BK441" s="194">
        <f>ROUND(I441*H441,2)</f>
        <v>0</v>
      </c>
      <c r="BL441" s="21" t="s">
        <v>176</v>
      </c>
      <c r="BM441" s="193" t="s">
        <v>631</v>
      </c>
    </row>
    <row r="442" spans="1:65" s="2" customFormat="1" ht="19.5">
      <c r="A442" s="38"/>
      <c r="B442" s="39"/>
      <c r="C442" s="40"/>
      <c r="D442" s="195" t="s">
        <v>178</v>
      </c>
      <c r="E442" s="40"/>
      <c r="F442" s="196" t="s">
        <v>632</v>
      </c>
      <c r="G442" s="40"/>
      <c r="H442" s="40"/>
      <c r="I442" s="197"/>
      <c r="J442" s="40"/>
      <c r="K442" s="40"/>
      <c r="L442" s="43"/>
      <c r="M442" s="198"/>
      <c r="N442" s="199"/>
      <c r="O442" s="68"/>
      <c r="P442" s="68"/>
      <c r="Q442" s="68"/>
      <c r="R442" s="68"/>
      <c r="S442" s="68"/>
      <c r="T442" s="69"/>
      <c r="U442" s="38"/>
      <c r="V442" s="38"/>
      <c r="W442" s="38"/>
      <c r="X442" s="38"/>
      <c r="Y442" s="38"/>
      <c r="Z442" s="38"/>
      <c r="AA442" s="38"/>
      <c r="AB442" s="38"/>
      <c r="AC442" s="38"/>
      <c r="AD442" s="38"/>
      <c r="AE442" s="38"/>
      <c r="AT442" s="21" t="s">
        <v>178</v>
      </c>
      <c r="AU442" s="21" t="s">
        <v>81</v>
      </c>
    </row>
    <row r="443" spans="1:65" s="2" customFormat="1" ht="11.25">
      <c r="A443" s="38"/>
      <c r="B443" s="39"/>
      <c r="C443" s="40"/>
      <c r="D443" s="200" t="s">
        <v>180</v>
      </c>
      <c r="E443" s="40"/>
      <c r="F443" s="201" t="s">
        <v>633</v>
      </c>
      <c r="G443" s="40"/>
      <c r="H443" s="40"/>
      <c r="I443" s="197"/>
      <c r="J443" s="40"/>
      <c r="K443" s="40"/>
      <c r="L443" s="43"/>
      <c r="M443" s="198"/>
      <c r="N443" s="199"/>
      <c r="O443" s="68"/>
      <c r="P443" s="68"/>
      <c r="Q443" s="68"/>
      <c r="R443" s="68"/>
      <c r="S443" s="68"/>
      <c r="T443" s="69"/>
      <c r="U443" s="38"/>
      <c r="V443" s="38"/>
      <c r="W443" s="38"/>
      <c r="X443" s="38"/>
      <c r="Y443" s="38"/>
      <c r="Z443" s="38"/>
      <c r="AA443" s="38"/>
      <c r="AB443" s="38"/>
      <c r="AC443" s="38"/>
      <c r="AD443" s="38"/>
      <c r="AE443" s="38"/>
      <c r="AT443" s="21" t="s">
        <v>180</v>
      </c>
      <c r="AU443" s="21" t="s">
        <v>81</v>
      </c>
    </row>
    <row r="444" spans="1:65" s="13" customFormat="1" ht="22.5">
      <c r="B444" s="202"/>
      <c r="C444" s="203"/>
      <c r="D444" s="195" t="s">
        <v>182</v>
      </c>
      <c r="E444" s="204" t="s">
        <v>19</v>
      </c>
      <c r="F444" s="205" t="s">
        <v>634</v>
      </c>
      <c r="G444" s="203"/>
      <c r="H444" s="206">
        <v>8.1920000000000002</v>
      </c>
      <c r="I444" s="207"/>
      <c r="J444" s="203"/>
      <c r="K444" s="203"/>
      <c r="L444" s="208"/>
      <c r="M444" s="209"/>
      <c r="N444" s="210"/>
      <c r="O444" s="210"/>
      <c r="P444" s="210"/>
      <c r="Q444" s="210"/>
      <c r="R444" s="210"/>
      <c r="S444" s="210"/>
      <c r="T444" s="211"/>
      <c r="AT444" s="212" t="s">
        <v>182</v>
      </c>
      <c r="AU444" s="212" t="s">
        <v>81</v>
      </c>
      <c r="AV444" s="13" t="s">
        <v>81</v>
      </c>
      <c r="AW444" s="13" t="s">
        <v>33</v>
      </c>
      <c r="AX444" s="13" t="s">
        <v>72</v>
      </c>
      <c r="AY444" s="212" t="s">
        <v>168</v>
      </c>
    </row>
    <row r="445" spans="1:65" s="14" customFormat="1" ht="11.25">
      <c r="B445" s="213"/>
      <c r="C445" s="214"/>
      <c r="D445" s="195" t="s">
        <v>182</v>
      </c>
      <c r="E445" s="215" t="s">
        <v>19</v>
      </c>
      <c r="F445" s="216" t="s">
        <v>185</v>
      </c>
      <c r="G445" s="214"/>
      <c r="H445" s="217">
        <v>8.1920000000000002</v>
      </c>
      <c r="I445" s="218"/>
      <c r="J445" s="214"/>
      <c r="K445" s="214"/>
      <c r="L445" s="219"/>
      <c r="M445" s="220"/>
      <c r="N445" s="221"/>
      <c r="O445" s="221"/>
      <c r="P445" s="221"/>
      <c r="Q445" s="221"/>
      <c r="R445" s="221"/>
      <c r="S445" s="221"/>
      <c r="T445" s="222"/>
      <c r="AT445" s="223" t="s">
        <v>182</v>
      </c>
      <c r="AU445" s="223" t="s">
        <v>81</v>
      </c>
      <c r="AV445" s="14" t="s">
        <v>176</v>
      </c>
      <c r="AW445" s="14" t="s">
        <v>33</v>
      </c>
      <c r="AX445" s="14" t="s">
        <v>79</v>
      </c>
      <c r="AY445" s="223" t="s">
        <v>168</v>
      </c>
    </row>
    <row r="446" spans="1:65" s="2" customFormat="1" ht="33" customHeight="1">
      <c r="A446" s="38"/>
      <c r="B446" s="39"/>
      <c r="C446" s="182" t="s">
        <v>635</v>
      </c>
      <c r="D446" s="182" t="s">
        <v>171</v>
      </c>
      <c r="E446" s="183" t="s">
        <v>636</v>
      </c>
      <c r="F446" s="184" t="s">
        <v>637</v>
      </c>
      <c r="G446" s="185" t="s">
        <v>174</v>
      </c>
      <c r="H446" s="186">
        <v>8.1920000000000002</v>
      </c>
      <c r="I446" s="187"/>
      <c r="J446" s="188">
        <f>ROUND(I446*H446,2)</f>
        <v>0</v>
      </c>
      <c r="K446" s="184" t="s">
        <v>175</v>
      </c>
      <c r="L446" s="43"/>
      <c r="M446" s="189" t="s">
        <v>19</v>
      </c>
      <c r="N446" s="190" t="s">
        <v>43</v>
      </c>
      <c r="O446" s="68"/>
      <c r="P446" s="191">
        <f>O446*H446</f>
        <v>0</v>
      </c>
      <c r="Q446" s="191">
        <v>0</v>
      </c>
      <c r="R446" s="191">
        <f>Q446*H446</f>
        <v>0</v>
      </c>
      <c r="S446" s="191">
        <v>4.3999999999999997E-2</v>
      </c>
      <c r="T446" s="192">
        <f>S446*H446</f>
        <v>0.36044799999999999</v>
      </c>
      <c r="U446" s="38"/>
      <c r="V446" s="38"/>
      <c r="W446" s="38"/>
      <c r="X446" s="38"/>
      <c r="Y446" s="38"/>
      <c r="Z446" s="38"/>
      <c r="AA446" s="38"/>
      <c r="AB446" s="38"/>
      <c r="AC446" s="38"/>
      <c r="AD446" s="38"/>
      <c r="AE446" s="38"/>
      <c r="AR446" s="193" t="s">
        <v>176</v>
      </c>
      <c r="AT446" s="193" t="s">
        <v>171</v>
      </c>
      <c r="AU446" s="193" t="s">
        <v>81</v>
      </c>
      <c r="AY446" s="21" t="s">
        <v>168</v>
      </c>
      <c r="BE446" s="194">
        <f>IF(N446="základní",J446,0)</f>
        <v>0</v>
      </c>
      <c r="BF446" s="194">
        <f>IF(N446="snížená",J446,0)</f>
        <v>0</v>
      </c>
      <c r="BG446" s="194">
        <f>IF(N446="zákl. přenesená",J446,0)</f>
        <v>0</v>
      </c>
      <c r="BH446" s="194">
        <f>IF(N446="sníž. přenesená",J446,0)</f>
        <v>0</v>
      </c>
      <c r="BI446" s="194">
        <f>IF(N446="nulová",J446,0)</f>
        <v>0</v>
      </c>
      <c r="BJ446" s="21" t="s">
        <v>79</v>
      </c>
      <c r="BK446" s="194">
        <f>ROUND(I446*H446,2)</f>
        <v>0</v>
      </c>
      <c r="BL446" s="21" t="s">
        <v>176</v>
      </c>
      <c r="BM446" s="193" t="s">
        <v>638</v>
      </c>
    </row>
    <row r="447" spans="1:65" s="2" customFormat="1" ht="19.5">
      <c r="A447" s="38"/>
      <c r="B447" s="39"/>
      <c r="C447" s="40"/>
      <c r="D447" s="195" t="s">
        <v>178</v>
      </c>
      <c r="E447" s="40"/>
      <c r="F447" s="196" t="s">
        <v>639</v>
      </c>
      <c r="G447" s="40"/>
      <c r="H447" s="40"/>
      <c r="I447" s="197"/>
      <c r="J447" s="40"/>
      <c r="K447" s="40"/>
      <c r="L447" s="43"/>
      <c r="M447" s="198"/>
      <c r="N447" s="199"/>
      <c r="O447" s="68"/>
      <c r="P447" s="68"/>
      <c r="Q447" s="68"/>
      <c r="R447" s="68"/>
      <c r="S447" s="68"/>
      <c r="T447" s="69"/>
      <c r="U447" s="38"/>
      <c r="V447" s="38"/>
      <c r="W447" s="38"/>
      <c r="X447" s="38"/>
      <c r="Y447" s="38"/>
      <c r="Z447" s="38"/>
      <c r="AA447" s="38"/>
      <c r="AB447" s="38"/>
      <c r="AC447" s="38"/>
      <c r="AD447" s="38"/>
      <c r="AE447" s="38"/>
      <c r="AT447" s="21" t="s">
        <v>178</v>
      </c>
      <c r="AU447" s="21" t="s">
        <v>81</v>
      </c>
    </row>
    <row r="448" spans="1:65" s="2" customFormat="1" ht="11.25">
      <c r="A448" s="38"/>
      <c r="B448" s="39"/>
      <c r="C448" s="40"/>
      <c r="D448" s="200" t="s">
        <v>180</v>
      </c>
      <c r="E448" s="40"/>
      <c r="F448" s="201" t="s">
        <v>640</v>
      </c>
      <c r="G448" s="40"/>
      <c r="H448" s="40"/>
      <c r="I448" s="197"/>
      <c r="J448" s="40"/>
      <c r="K448" s="40"/>
      <c r="L448" s="43"/>
      <c r="M448" s="198"/>
      <c r="N448" s="199"/>
      <c r="O448" s="68"/>
      <c r="P448" s="68"/>
      <c r="Q448" s="68"/>
      <c r="R448" s="68"/>
      <c r="S448" s="68"/>
      <c r="T448" s="69"/>
      <c r="U448" s="38"/>
      <c r="V448" s="38"/>
      <c r="W448" s="38"/>
      <c r="X448" s="38"/>
      <c r="Y448" s="38"/>
      <c r="Z448" s="38"/>
      <c r="AA448" s="38"/>
      <c r="AB448" s="38"/>
      <c r="AC448" s="38"/>
      <c r="AD448" s="38"/>
      <c r="AE448" s="38"/>
      <c r="AT448" s="21" t="s">
        <v>180</v>
      </c>
      <c r="AU448" s="21" t="s">
        <v>81</v>
      </c>
    </row>
    <row r="449" spans="1:65" s="13" customFormat="1" ht="22.5">
      <c r="B449" s="202"/>
      <c r="C449" s="203"/>
      <c r="D449" s="195" t="s">
        <v>182</v>
      </c>
      <c r="E449" s="204" t="s">
        <v>19</v>
      </c>
      <c r="F449" s="205" t="s">
        <v>634</v>
      </c>
      <c r="G449" s="203"/>
      <c r="H449" s="206">
        <v>8.1920000000000002</v>
      </c>
      <c r="I449" s="207"/>
      <c r="J449" s="203"/>
      <c r="K449" s="203"/>
      <c r="L449" s="208"/>
      <c r="M449" s="209"/>
      <c r="N449" s="210"/>
      <c r="O449" s="210"/>
      <c r="P449" s="210"/>
      <c r="Q449" s="210"/>
      <c r="R449" s="210"/>
      <c r="S449" s="210"/>
      <c r="T449" s="211"/>
      <c r="AT449" s="212" t="s">
        <v>182</v>
      </c>
      <c r="AU449" s="212" t="s">
        <v>81</v>
      </c>
      <c r="AV449" s="13" t="s">
        <v>81</v>
      </c>
      <c r="AW449" s="13" t="s">
        <v>33</v>
      </c>
      <c r="AX449" s="13" t="s">
        <v>72</v>
      </c>
      <c r="AY449" s="212" t="s">
        <v>168</v>
      </c>
    </row>
    <row r="450" spans="1:65" s="14" customFormat="1" ht="11.25">
      <c r="B450" s="213"/>
      <c r="C450" s="214"/>
      <c r="D450" s="195" t="s">
        <v>182</v>
      </c>
      <c r="E450" s="215" t="s">
        <v>19</v>
      </c>
      <c r="F450" s="216" t="s">
        <v>185</v>
      </c>
      <c r="G450" s="214"/>
      <c r="H450" s="217">
        <v>8.1920000000000002</v>
      </c>
      <c r="I450" s="218"/>
      <c r="J450" s="214"/>
      <c r="K450" s="214"/>
      <c r="L450" s="219"/>
      <c r="M450" s="220"/>
      <c r="N450" s="221"/>
      <c r="O450" s="221"/>
      <c r="P450" s="221"/>
      <c r="Q450" s="221"/>
      <c r="R450" s="221"/>
      <c r="S450" s="221"/>
      <c r="T450" s="222"/>
      <c r="AT450" s="223" t="s">
        <v>182</v>
      </c>
      <c r="AU450" s="223" t="s">
        <v>81</v>
      </c>
      <c r="AV450" s="14" t="s">
        <v>176</v>
      </c>
      <c r="AW450" s="14" t="s">
        <v>33</v>
      </c>
      <c r="AX450" s="14" t="s">
        <v>79</v>
      </c>
      <c r="AY450" s="223" t="s">
        <v>168</v>
      </c>
    </row>
    <row r="451" spans="1:65" s="2" customFormat="1" ht="21.75" customHeight="1">
      <c r="A451" s="38"/>
      <c r="B451" s="39"/>
      <c r="C451" s="182" t="s">
        <v>318</v>
      </c>
      <c r="D451" s="182" t="s">
        <v>171</v>
      </c>
      <c r="E451" s="183" t="s">
        <v>641</v>
      </c>
      <c r="F451" s="184" t="s">
        <v>642</v>
      </c>
      <c r="G451" s="185" t="s">
        <v>174</v>
      </c>
      <c r="H451" s="186">
        <v>24.576000000000001</v>
      </c>
      <c r="I451" s="187"/>
      <c r="J451" s="188">
        <f>ROUND(I451*H451,2)</f>
        <v>0</v>
      </c>
      <c r="K451" s="184" t="s">
        <v>175</v>
      </c>
      <c r="L451" s="43"/>
      <c r="M451" s="189" t="s">
        <v>19</v>
      </c>
      <c r="N451" s="190" t="s">
        <v>43</v>
      </c>
      <c r="O451" s="68"/>
      <c r="P451" s="191">
        <f>O451*H451</f>
        <v>0</v>
      </c>
      <c r="Q451" s="191">
        <v>0</v>
      </c>
      <c r="R451" s="191">
        <f>Q451*H451</f>
        <v>0</v>
      </c>
      <c r="S451" s="191">
        <v>1.4</v>
      </c>
      <c r="T451" s="192">
        <f>S451*H451</f>
        <v>34.406399999999998</v>
      </c>
      <c r="U451" s="38"/>
      <c r="V451" s="38"/>
      <c r="W451" s="38"/>
      <c r="X451" s="38"/>
      <c r="Y451" s="38"/>
      <c r="Z451" s="38"/>
      <c r="AA451" s="38"/>
      <c r="AB451" s="38"/>
      <c r="AC451" s="38"/>
      <c r="AD451" s="38"/>
      <c r="AE451" s="38"/>
      <c r="AR451" s="193" t="s">
        <v>176</v>
      </c>
      <c r="AT451" s="193" t="s">
        <v>171</v>
      </c>
      <c r="AU451" s="193" t="s">
        <v>81</v>
      </c>
      <c r="AY451" s="21" t="s">
        <v>168</v>
      </c>
      <c r="BE451" s="194">
        <f>IF(N451="základní",J451,0)</f>
        <v>0</v>
      </c>
      <c r="BF451" s="194">
        <f>IF(N451="snížená",J451,0)</f>
        <v>0</v>
      </c>
      <c r="BG451" s="194">
        <f>IF(N451="zákl. přenesená",J451,0)</f>
        <v>0</v>
      </c>
      <c r="BH451" s="194">
        <f>IF(N451="sníž. přenesená",J451,0)</f>
        <v>0</v>
      </c>
      <c r="BI451" s="194">
        <f>IF(N451="nulová",J451,0)</f>
        <v>0</v>
      </c>
      <c r="BJ451" s="21" t="s">
        <v>79</v>
      </c>
      <c r="BK451" s="194">
        <f>ROUND(I451*H451,2)</f>
        <v>0</v>
      </c>
      <c r="BL451" s="21" t="s">
        <v>176</v>
      </c>
      <c r="BM451" s="193" t="s">
        <v>643</v>
      </c>
    </row>
    <row r="452" spans="1:65" s="2" customFormat="1" ht="19.5">
      <c r="A452" s="38"/>
      <c r="B452" s="39"/>
      <c r="C452" s="40"/>
      <c r="D452" s="195" t="s">
        <v>178</v>
      </c>
      <c r="E452" s="40"/>
      <c r="F452" s="196" t="s">
        <v>644</v>
      </c>
      <c r="G452" s="40"/>
      <c r="H452" s="40"/>
      <c r="I452" s="197"/>
      <c r="J452" s="40"/>
      <c r="K452" s="40"/>
      <c r="L452" s="43"/>
      <c r="M452" s="198"/>
      <c r="N452" s="199"/>
      <c r="O452" s="68"/>
      <c r="P452" s="68"/>
      <c r="Q452" s="68"/>
      <c r="R452" s="68"/>
      <c r="S452" s="68"/>
      <c r="T452" s="69"/>
      <c r="U452" s="38"/>
      <c r="V452" s="38"/>
      <c r="W452" s="38"/>
      <c r="X452" s="38"/>
      <c r="Y452" s="38"/>
      <c r="Z452" s="38"/>
      <c r="AA452" s="38"/>
      <c r="AB452" s="38"/>
      <c r="AC452" s="38"/>
      <c r="AD452" s="38"/>
      <c r="AE452" s="38"/>
      <c r="AT452" s="21" t="s">
        <v>178</v>
      </c>
      <c r="AU452" s="21" t="s">
        <v>81</v>
      </c>
    </row>
    <row r="453" spans="1:65" s="2" customFormat="1" ht="11.25">
      <c r="A453" s="38"/>
      <c r="B453" s="39"/>
      <c r="C453" s="40"/>
      <c r="D453" s="200" t="s">
        <v>180</v>
      </c>
      <c r="E453" s="40"/>
      <c r="F453" s="201" t="s">
        <v>645</v>
      </c>
      <c r="G453" s="40"/>
      <c r="H453" s="40"/>
      <c r="I453" s="197"/>
      <c r="J453" s="40"/>
      <c r="K453" s="40"/>
      <c r="L453" s="43"/>
      <c r="M453" s="198"/>
      <c r="N453" s="199"/>
      <c r="O453" s="68"/>
      <c r="P453" s="68"/>
      <c r="Q453" s="68"/>
      <c r="R453" s="68"/>
      <c r="S453" s="68"/>
      <c r="T453" s="69"/>
      <c r="U453" s="38"/>
      <c r="V453" s="38"/>
      <c r="W453" s="38"/>
      <c r="X453" s="38"/>
      <c r="Y453" s="38"/>
      <c r="Z453" s="38"/>
      <c r="AA453" s="38"/>
      <c r="AB453" s="38"/>
      <c r="AC453" s="38"/>
      <c r="AD453" s="38"/>
      <c r="AE453" s="38"/>
      <c r="AT453" s="21" t="s">
        <v>180</v>
      </c>
      <c r="AU453" s="21" t="s">
        <v>81</v>
      </c>
    </row>
    <row r="454" spans="1:65" s="13" customFormat="1" ht="22.5">
      <c r="B454" s="202"/>
      <c r="C454" s="203"/>
      <c r="D454" s="195" t="s">
        <v>182</v>
      </c>
      <c r="E454" s="204" t="s">
        <v>19</v>
      </c>
      <c r="F454" s="205" t="s">
        <v>646</v>
      </c>
      <c r="G454" s="203"/>
      <c r="H454" s="206">
        <v>24.576000000000001</v>
      </c>
      <c r="I454" s="207"/>
      <c r="J454" s="203"/>
      <c r="K454" s="203"/>
      <c r="L454" s="208"/>
      <c r="M454" s="209"/>
      <c r="N454" s="210"/>
      <c r="O454" s="210"/>
      <c r="P454" s="210"/>
      <c r="Q454" s="210"/>
      <c r="R454" s="210"/>
      <c r="S454" s="210"/>
      <c r="T454" s="211"/>
      <c r="AT454" s="212" t="s">
        <v>182</v>
      </c>
      <c r="AU454" s="212" t="s">
        <v>81</v>
      </c>
      <c r="AV454" s="13" t="s">
        <v>81</v>
      </c>
      <c r="AW454" s="13" t="s">
        <v>33</v>
      </c>
      <c r="AX454" s="13" t="s">
        <v>72</v>
      </c>
      <c r="AY454" s="212" t="s">
        <v>168</v>
      </c>
    </row>
    <row r="455" spans="1:65" s="14" customFormat="1" ht="11.25">
      <c r="B455" s="213"/>
      <c r="C455" s="214"/>
      <c r="D455" s="195" t="s">
        <v>182</v>
      </c>
      <c r="E455" s="215" t="s">
        <v>19</v>
      </c>
      <c r="F455" s="216" t="s">
        <v>185</v>
      </c>
      <c r="G455" s="214"/>
      <c r="H455" s="217">
        <v>24.576000000000001</v>
      </c>
      <c r="I455" s="218"/>
      <c r="J455" s="214"/>
      <c r="K455" s="214"/>
      <c r="L455" s="219"/>
      <c r="M455" s="220"/>
      <c r="N455" s="221"/>
      <c r="O455" s="221"/>
      <c r="P455" s="221"/>
      <c r="Q455" s="221"/>
      <c r="R455" s="221"/>
      <c r="S455" s="221"/>
      <c r="T455" s="222"/>
      <c r="AT455" s="223" t="s">
        <v>182</v>
      </c>
      <c r="AU455" s="223" t="s">
        <v>81</v>
      </c>
      <c r="AV455" s="14" t="s">
        <v>176</v>
      </c>
      <c r="AW455" s="14" t="s">
        <v>33</v>
      </c>
      <c r="AX455" s="14" t="s">
        <v>79</v>
      </c>
      <c r="AY455" s="223" t="s">
        <v>168</v>
      </c>
    </row>
    <row r="456" spans="1:65" s="2" customFormat="1" ht="24.2" customHeight="1">
      <c r="A456" s="38"/>
      <c r="B456" s="39"/>
      <c r="C456" s="182" t="s">
        <v>647</v>
      </c>
      <c r="D456" s="182" t="s">
        <v>171</v>
      </c>
      <c r="E456" s="183" t="s">
        <v>648</v>
      </c>
      <c r="F456" s="184" t="s">
        <v>649</v>
      </c>
      <c r="G456" s="185" t="s">
        <v>281</v>
      </c>
      <c r="H456" s="186">
        <v>1.7729999999999999</v>
      </c>
      <c r="I456" s="187"/>
      <c r="J456" s="188">
        <f>ROUND(I456*H456,2)</f>
        <v>0</v>
      </c>
      <c r="K456" s="184" t="s">
        <v>175</v>
      </c>
      <c r="L456" s="43"/>
      <c r="M456" s="189" t="s">
        <v>19</v>
      </c>
      <c r="N456" s="190" t="s">
        <v>43</v>
      </c>
      <c r="O456" s="68"/>
      <c r="P456" s="191">
        <f>O456*H456</f>
        <v>0</v>
      </c>
      <c r="Q456" s="191">
        <v>0</v>
      </c>
      <c r="R456" s="191">
        <f>Q456*H456</f>
        <v>0</v>
      </c>
      <c r="S456" s="191">
        <v>5.5E-2</v>
      </c>
      <c r="T456" s="192">
        <f>S456*H456</f>
        <v>9.7514999999999991E-2</v>
      </c>
      <c r="U456" s="38"/>
      <c r="V456" s="38"/>
      <c r="W456" s="38"/>
      <c r="X456" s="38"/>
      <c r="Y456" s="38"/>
      <c r="Z456" s="38"/>
      <c r="AA456" s="38"/>
      <c r="AB456" s="38"/>
      <c r="AC456" s="38"/>
      <c r="AD456" s="38"/>
      <c r="AE456" s="38"/>
      <c r="AR456" s="193" t="s">
        <v>176</v>
      </c>
      <c r="AT456" s="193" t="s">
        <v>171</v>
      </c>
      <c r="AU456" s="193" t="s">
        <v>81</v>
      </c>
      <c r="AY456" s="21" t="s">
        <v>168</v>
      </c>
      <c r="BE456" s="194">
        <f>IF(N456="základní",J456,0)</f>
        <v>0</v>
      </c>
      <c r="BF456" s="194">
        <f>IF(N456="snížená",J456,0)</f>
        <v>0</v>
      </c>
      <c r="BG456" s="194">
        <f>IF(N456="zákl. přenesená",J456,0)</f>
        <v>0</v>
      </c>
      <c r="BH456" s="194">
        <f>IF(N456="sníž. přenesená",J456,0)</f>
        <v>0</v>
      </c>
      <c r="BI456" s="194">
        <f>IF(N456="nulová",J456,0)</f>
        <v>0</v>
      </c>
      <c r="BJ456" s="21" t="s">
        <v>79</v>
      </c>
      <c r="BK456" s="194">
        <f>ROUND(I456*H456,2)</f>
        <v>0</v>
      </c>
      <c r="BL456" s="21" t="s">
        <v>176</v>
      </c>
      <c r="BM456" s="193" t="s">
        <v>650</v>
      </c>
    </row>
    <row r="457" spans="1:65" s="2" customFormat="1" ht="29.25">
      <c r="A457" s="38"/>
      <c r="B457" s="39"/>
      <c r="C457" s="40"/>
      <c r="D457" s="195" t="s">
        <v>178</v>
      </c>
      <c r="E457" s="40"/>
      <c r="F457" s="196" t="s">
        <v>651</v>
      </c>
      <c r="G457" s="40"/>
      <c r="H457" s="40"/>
      <c r="I457" s="197"/>
      <c r="J457" s="40"/>
      <c r="K457" s="40"/>
      <c r="L457" s="43"/>
      <c r="M457" s="198"/>
      <c r="N457" s="199"/>
      <c r="O457" s="68"/>
      <c r="P457" s="68"/>
      <c r="Q457" s="68"/>
      <c r="R457" s="68"/>
      <c r="S457" s="68"/>
      <c r="T457" s="69"/>
      <c r="U457" s="38"/>
      <c r="V457" s="38"/>
      <c r="W457" s="38"/>
      <c r="X457" s="38"/>
      <c r="Y457" s="38"/>
      <c r="Z457" s="38"/>
      <c r="AA457" s="38"/>
      <c r="AB457" s="38"/>
      <c r="AC457" s="38"/>
      <c r="AD457" s="38"/>
      <c r="AE457" s="38"/>
      <c r="AT457" s="21" t="s">
        <v>178</v>
      </c>
      <c r="AU457" s="21" t="s">
        <v>81</v>
      </c>
    </row>
    <row r="458" spans="1:65" s="2" customFormat="1" ht="11.25">
      <c r="A458" s="38"/>
      <c r="B458" s="39"/>
      <c r="C458" s="40"/>
      <c r="D458" s="200" t="s">
        <v>180</v>
      </c>
      <c r="E458" s="40"/>
      <c r="F458" s="201" t="s">
        <v>652</v>
      </c>
      <c r="G458" s="40"/>
      <c r="H458" s="40"/>
      <c r="I458" s="197"/>
      <c r="J458" s="40"/>
      <c r="K458" s="40"/>
      <c r="L458" s="43"/>
      <c r="M458" s="198"/>
      <c r="N458" s="199"/>
      <c r="O458" s="68"/>
      <c r="P458" s="68"/>
      <c r="Q458" s="68"/>
      <c r="R458" s="68"/>
      <c r="S458" s="68"/>
      <c r="T458" s="69"/>
      <c r="U458" s="38"/>
      <c r="V458" s="38"/>
      <c r="W458" s="38"/>
      <c r="X458" s="38"/>
      <c r="Y458" s="38"/>
      <c r="Z458" s="38"/>
      <c r="AA458" s="38"/>
      <c r="AB458" s="38"/>
      <c r="AC458" s="38"/>
      <c r="AD458" s="38"/>
      <c r="AE458" s="38"/>
      <c r="AT458" s="21" t="s">
        <v>180</v>
      </c>
      <c r="AU458" s="21" t="s">
        <v>81</v>
      </c>
    </row>
    <row r="459" spans="1:65" s="13" customFormat="1" ht="11.25">
      <c r="B459" s="202"/>
      <c r="C459" s="203"/>
      <c r="D459" s="195" t="s">
        <v>182</v>
      </c>
      <c r="E459" s="204" t="s">
        <v>19</v>
      </c>
      <c r="F459" s="205" t="s">
        <v>653</v>
      </c>
      <c r="G459" s="203"/>
      <c r="H459" s="206">
        <v>1.7729999999999999</v>
      </c>
      <c r="I459" s="207"/>
      <c r="J459" s="203"/>
      <c r="K459" s="203"/>
      <c r="L459" s="208"/>
      <c r="M459" s="209"/>
      <c r="N459" s="210"/>
      <c r="O459" s="210"/>
      <c r="P459" s="210"/>
      <c r="Q459" s="210"/>
      <c r="R459" s="210"/>
      <c r="S459" s="210"/>
      <c r="T459" s="211"/>
      <c r="AT459" s="212" t="s">
        <v>182</v>
      </c>
      <c r="AU459" s="212" t="s">
        <v>81</v>
      </c>
      <c r="AV459" s="13" t="s">
        <v>81</v>
      </c>
      <c r="AW459" s="13" t="s">
        <v>33</v>
      </c>
      <c r="AX459" s="13" t="s">
        <v>72</v>
      </c>
      <c r="AY459" s="212" t="s">
        <v>168</v>
      </c>
    </row>
    <row r="460" spans="1:65" s="14" customFormat="1" ht="11.25">
      <c r="B460" s="213"/>
      <c r="C460" s="214"/>
      <c r="D460" s="195" t="s">
        <v>182</v>
      </c>
      <c r="E460" s="215" t="s">
        <v>19</v>
      </c>
      <c r="F460" s="216" t="s">
        <v>185</v>
      </c>
      <c r="G460" s="214"/>
      <c r="H460" s="217">
        <v>1.7729999999999999</v>
      </c>
      <c r="I460" s="218"/>
      <c r="J460" s="214"/>
      <c r="K460" s="214"/>
      <c r="L460" s="219"/>
      <c r="M460" s="220"/>
      <c r="N460" s="221"/>
      <c r="O460" s="221"/>
      <c r="P460" s="221"/>
      <c r="Q460" s="221"/>
      <c r="R460" s="221"/>
      <c r="S460" s="221"/>
      <c r="T460" s="222"/>
      <c r="AT460" s="223" t="s">
        <v>182</v>
      </c>
      <c r="AU460" s="223" t="s">
        <v>81</v>
      </c>
      <c r="AV460" s="14" t="s">
        <v>176</v>
      </c>
      <c r="AW460" s="14" t="s">
        <v>33</v>
      </c>
      <c r="AX460" s="14" t="s">
        <v>79</v>
      </c>
      <c r="AY460" s="223" t="s">
        <v>168</v>
      </c>
    </row>
    <row r="461" spans="1:65" s="2" customFormat="1" ht="24.2" customHeight="1">
      <c r="A461" s="38"/>
      <c r="B461" s="39"/>
      <c r="C461" s="182" t="s">
        <v>654</v>
      </c>
      <c r="D461" s="182" t="s">
        <v>171</v>
      </c>
      <c r="E461" s="183" t="s">
        <v>655</v>
      </c>
      <c r="F461" s="184" t="s">
        <v>656</v>
      </c>
      <c r="G461" s="185" t="s">
        <v>281</v>
      </c>
      <c r="H461" s="186">
        <v>23.76</v>
      </c>
      <c r="I461" s="187"/>
      <c r="J461" s="188">
        <f>ROUND(I461*H461,2)</f>
        <v>0</v>
      </c>
      <c r="K461" s="184" t="s">
        <v>175</v>
      </c>
      <c r="L461" s="43"/>
      <c r="M461" s="189" t="s">
        <v>19</v>
      </c>
      <c r="N461" s="190" t="s">
        <v>43</v>
      </c>
      <c r="O461" s="68"/>
      <c r="P461" s="191">
        <f>O461*H461</f>
        <v>0</v>
      </c>
      <c r="Q461" s="191">
        <v>0</v>
      </c>
      <c r="R461" s="191">
        <f>Q461*H461</f>
        <v>0</v>
      </c>
      <c r="S461" s="191">
        <v>2.7E-2</v>
      </c>
      <c r="T461" s="192">
        <f>S461*H461</f>
        <v>0.64152000000000009</v>
      </c>
      <c r="U461" s="38"/>
      <c r="V461" s="38"/>
      <c r="W461" s="38"/>
      <c r="X461" s="38"/>
      <c r="Y461" s="38"/>
      <c r="Z461" s="38"/>
      <c r="AA461" s="38"/>
      <c r="AB461" s="38"/>
      <c r="AC461" s="38"/>
      <c r="AD461" s="38"/>
      <c r="AE461" s="38"/>
      <c r="AR461" s="193" t="s">
        <v>176</v>
      </c>
      <c r="AT461" s="193" t="s">
        <v>171</v>
      </c>
      <c r="AU461" s="193" t="s">
        <v>81</v>
      </c>
      <c r="AY461" s="21" t="s">
        <v>168</v>
      </c>
      <c r="BE461" s="194">
        <f>IF(N461="základní",J461,0)</f>
        <v>0</v>
      </c>
      <c r="BF461" s="194">
        <f>IF(N461="snížená",J461,0)</f>
        <v>0</v>
      </c>
      <c r="BG461" s="194">
        <f>IF(N461="zákl. přenesená",J461,0)</f>
        <v>0</v>
      </c>
      <c r="BH461" s="194">
        <f>IF(N461="sníž. přenesená",J461,0)</f>
        <v>0</v>
      </c>
      <c r="BI461" s="194">
        <f>IF(N461="nulová",J461,0)</f>
        <v>0</v>
      </c>
      <c r="BJ461" s="21" t="s">
        <v>79</v>
      </c>
      <c r="BK461" s="194">
        <f>ROUND(I461*H461,2)</f>
        <v>0</v>
      </c>
      <c r="BL461" s="21" t="s">
        <v>176</v>
      </c>
      <c r="BM461" s="193" t="s">
        <v>657</v>
      </c>
    </row>
    <row r="462" spans="1:65" s="2" customFormat="1" ht="29.25">
      <c r="A462" s="38"/>
      <c r="B462" s="39"/>
      <c r="C462" s="40"/>
      <c r="D462" s="195" t="s">
        <v>178</v>
      </c>
      <c r="E462" s="40"/>
      <c r="F462" s="196" t="s">
        <v>658</v>
      </c>
      <c r="G462" s="40"/>
      <c r="H462" s="40"/>
      <c r="I462" s="197"/>
      <c r="J462" s="40"/>
      <c r="K462" s="40"/>
      <c r="L462" s="43"/>
      <c r="M462" s="198"/>
      <c r="N462" s="199"/>
      <c r="O462" s="68"/>
      <c r="P462" s="68"/>
      <c r="Q462" s="68"/>
      <c r="R462" s="68"/>
      <c r="S462" s="68"/>
      <c r="T462" s="69"/>
      <c r="U462" s="38"/>
      <c r="V462" s="38"/>
      <c r="W462" s="38"/>
      <c r="X462" s="38"/>
      <c r="Y462" s="38"/>
      <c r="Z462" s="38"/>
      <c r="AA462" s="38"/>
      <c r="AB462" s="38"/>
      <c r="AC462" s="38"/>
      <c r="AD462" s="38"/>
      <c r="AE462" s="38"/>
      <c r="AT462" s="21" t="s">
        <v>178</v>
      </c>
      <c r="AU462" s="21" t="s">
        <v>81</v>
      </c>
    </row>
    <row r="463" spans="1:65" s="2" customFormat="1" ht="11.25">
      <c r="A463" s="38"/>
      <c r="B463" s="39"/>
      <c r="C463" s="40"/>
      <c r="D463" s="200" t="s">
        <v>180</v>
      </c>
      <c r="E463" s="40"/>
      <c r="F463" s="201" t="s">
        <v>659</v>
      </c>
      <c r="G463" s="40"/>
      <c r="H463" s="40"/>
      <c r="I463" s="197"/>
      <c r="J463" s="40"/>
      <c r="K463" s="40"/>
      <c r="L463" s="43"/>
      <c r="M463" s="198"/>
      <c r="N463" s="199"/>
      <c r="O463" s="68"/>
      <c r="P463" s="68"/>
      <c r="Q463" s="68"/>
      <c r="R463" s="68"/>
      <c r="S463" s="68"/>
      <c r="T463" s="69"/>
      <c r="U463" s="38"/>
      <c r="V463" s="38"/>
      <c r="W463" s="38"/>
      <c r="X463" s="38"/>
      <c r="Y463" s="38"/>
      <c r="Z463" s="38"/>
      <c r="AA463" s="38"/>
      <c r="AB463" s="38"/>
      <c r="AC463" s="38"/>
      <c r="AD463" s="38"/>
      <c r="AE463" s="38"/>
      <c r="AT463" s="21" t="s">
        <v>180</v>
      </c>
      <c r="AU463" s="21" t="s">
        <v>81</v>
      </c>
    </row>
    <row r="464" spans="1:65" s="13" customFormat="1" ht="11.25">
      <c r="B464" s="202"/>
      <c r="C464" s="203"/>
      <c r="D464" s="195" t="s">
        <v>182</v>
      </c>
      <c r="E464" s="204" t="s">
        <v>19</v>
      </c>
      <c r="F464" s="205" t="s">
        <v>660</v>
      </c>
      <c r="G464" s="203"/>
      <c r="H464" s="206">
        <v>15.12</v>
      </c>
      <c r="I464" s="207"/>
      <c r="J464" s="203"/>
      <c r="K464" s="203"/>
      <c r="L464" s="208"/>
      <c r="M464" s="209"/>
      <c r="N464" s="210"/>
      <c r="O464" s="210"/>
      <c r="P464" s="210"/>
      <c r="Q464" s="210"/>
      <c r="R464" s="210"/>
      <c r="S464" s="210"/>
      <c r="T464" s="211"/>
      <c r="AT464" s="212" t="s">
        <v>182</v>
      </c>
      <c r="AU464" s="212" t="s">
        <v>81</v>
      </c>
      <c r="AV464" s="13" t="s">
        <v>81</v>
      </c>
      <c r="AW464" s="13" t="s">
        <v>33</v>
      </c>
      <c r="AX464" s="13" t="s">
        <v>72</v>
      </c>
      <c r="AY464" s="212" t="s">
        <v>168</v>
      </c>
    </row>
    <row r="465" spans="1:65" s="13" customFormat="1" ht="11.25">
      <c r="B465" s="202"/>
      <c r="C465" s="203"/>
      <c r="D465" s="195" t="s">
        <v>182</v>
      </c>
      <c r="E465" s="204" t="s">
        <v>19</v>
      </c>
      <c r="F465" s="205" t="s">
        <v>661</v>
      </c>
      <c r="G465" s="203"/>
      <c r="H465" s="206">
        <v>8.64</v>
      </c>
      <c r="I465" s="207"/>
      <c r="J465" s="203"/>
      <c r="K465" s="203"/>
      <c r="L465" s="208"/>
      <c r="M465" s="209"/>
      <c r="N465" s="210"/>
      <c r="O465" s="210"/>
      <c r="P465" s="210"/>
      <c r="Q465" s="210"/>
      <c r="R465" s="210"/>
      <c r="S465" s="210"/>
      <c r="T465" s="211"/>
      <c r="AT465" s="212" t="s">
        <v>182</v>
      </c>
      <c r="AU465" s="212" t="s">
        <v>81</v>
      </c>
      <c r="AV465" s="13" t="s">
        <v>81</v>
      </c>
      <c r="AW465" s="13" t="s">
        <v>33</v>
      </c>
      <c r="AX465" s="13" t="s">
        <v>72</v>
      </c>
      <c r="AY465" s="212" t="s">
        <v>168</v>
      </c>
    </row>
    <row r="466" spans="1:65" s="14" customFormat="1" ht="11.25">
      <c r="B466" s="213"/>
      <c r="C466" s="214"/>
      <c r="D466" s="195" t="s">
        <v>182</v>
      </c>
      <c r="E466" s="215" t="s">
        <v>19</v>
      </c>
      <c r="F466" s="216" t="s">
        <v>185</v>
      </c>
      <c r="G466" s="214"/>
      <c r="H466" s="217">
        <v>23.76</v>
      </c>
      <c r="I466" s="218"/>
      <c r="J466" s="214"/>
      <c r="K466" s="214"/>
      <c r="L466" s="219"/>
      <c r="M466" s="220"/>
      <c r="N466" s="221"/>
      <c r="O466" s="221"/>
      <c r="P466" s="221"/>
      <c r="Q466" s="221"/>
      <c r="R466" s="221"/>
      <c r="S466" s="221"/>
      <c r="T466" s="222"/>
      <c r="AT466" s="223" t="s">
        <v>182</v>
      </c>
      <c r="AU466" s="223" t="s">
        <v>81</v>
      </c>
      <c r="AV466" s="14" t="s">
        <v>176</v>
      </c>
      <c r="AW466" s="14" t="s">
        <v>33</v>
      </c>
      <c r="AX466" s="14" t="s">
        <v>79</v>
      </c>
      <c r="AY466" s="223" t="s">
        <v>168</v>
      </c>
    </row>
    <row r="467" spans="1:65" s="2" customFormat="1" ht="21.75" customHeight="1">
      <c r="A467" s="38"/>
      <c r="B467" s="39"/>
      <c r="C467" s="182" t="s">
        <v>547</v>
      </c>
      <c r="D467" s="182" t="s">
        <v>171</v>
      </c>
      <c r="E467" s="183" t="s">
        <v>662</v>
      </c>
      <c r="F467" s="184" t="s">
        <v>663</v>
      </c>
      <c r="G467" s="185" t="s">
        <v>281</v>
      </c>
      <c r="H467" s="186">
        <v>3.1520000000000001</v>
      </c>
      <c r="I467" s="187"/>
      <c r="J467" s="188">
        <f>ROUND(I467*H467,2)</f>
        <v>0</v>
      </c>
      <c r="K467" s="184" t="s">
        <v>175</v>
      </c>
      <c r="L467" s="43"/>
      <c r="M467" s="189" t="s">
        <v>19</v>
      </c>
      <c r="N467" s="190" t="s">
        <v>43</v>
      </c>
      <c r="O467" s="68"/>
      <c r="P467" s="191">
        <f>O467*H467</f>
        <v>0</v>
      </c>
      <c r="Q467" s="191">
        <v>0</v>
      </c>
      <c r="R467" s="191">
        <f>Q467*H467</f>
        <v>0</v>
      </c>
      <c r="S467" s="191">
        <v>7.5999999999999998E-2</v>
      </c>
      <c r="T467" s="192">
        <f>S467*H467</f>
        <v>0.23955200000000001</v>
      </c>
      <c r="U467" s="38"/>
      <c r="V467" s="38"/>
      <c r="W467" s="38"/>
      <c r="X467" s="38"/>
      <c r="Y467" s="38"/>
      <c r="Z467" s="38"/>
      <c r="AA467" s="38"/>
      <c r="AB467" s="38"/>
      <c r="AC467" s="38"/>
      <c r="AD467" s="38"/>
      <c r="AE467" s="38"/>
      <c r="AR467" s="193" t="s">
        <v>176</v>
      </c>
      <c r="AT467" s="193" t="s">
        <v>171</v>
      </c>
      <c r="AU467" s="193" t="s">
        <v>81</v>
      </c>
      <c r="AY467" s="21" t="s">
        <v>168</v>
      </c>
      <c r="BE467" s="194">
        <f>IF(N467="základní",J467,0)</f>
        <v>0</v>
      </c>
      <c r="BF467" s="194">
        <f>IF(N467="snížená",J467,0)</f>
        <v>0</v>
      </c>
      <c r="BG467" s="194">
        <f>IF(N467="zákl. přenesená",J467,0)</f>
        <v>0</v>
      </c>
      <c r="BH467" s="194">
        <f>IF(N467="sníž. přenesená",J467,0)</f>
        <v>0</v>
      </c>
      <c r="BI467" s="194">
        <f>IF(N467="nulová",J467,0)</f>
        <v>0</v>
      </c>
      <c r="BJ467" s="21" t="s">
        <v>79</v>
      </c>
      <c r="BK467" s="194">
        <f>ROUND(I467*H467,2)</f>
        <v>0</v>
      </c>
      <c r="BL467" s="21" t="s">
        <v>176</v>
      </c>
      <c r="BM467" s="193" t="s">
        <v>664</v>
      </c>
    </row>
    <row r="468" spans="1:65" s="2" customFormat="1" ht="19.5">
      <c r="A468" s="38"/>
      <c r="B468" s="39"/>
      <c r="C468" s="40"/>
      <c r="D468" s="195" t="s">
        <v>178</v>
      </c>
      <c r="E468" s="40"/>
      <c r="F468" s="196" t="s">
        <v>665</v>
      </c>
      <c r="G468" s="40"/>
      <c r="H468" s="40"/>
      <c r="I468" s="197"/>
      <c r="J468" s="40"/>
      <c r="K468" s="40"/>
      <c r="L468" s="43"/>
      <c r="M468" s="198"/>
      <c r="N468" s="199"/>
      <c r="O468" s="68"/>
      <c r="P468" s="68"/>
      <c r="Q468" s="68"/>
      <c r="R468" s="68"/>
      <c r="S468" s="68"/>
      <c r="T468" s="69"/>
      <c r="U468" s="38"/>
      <c r="V468" s="38"/>
      <c r="W468" s="38"/>
      <c r="X468" s="38"/>
      <c r="Y468" s="38"/>
      <c r="Z468" s="38"/>
      <c r="AA468" s="38"/>
      <c r="AB468" s="38"/>
      <c r="AC468" s="38"/>
      <c r="AD468" s="38"/>
      <c r="AE468" s="38"/>
      <c r="AT468" s="21" t="s">
        <v>178</v>
      </c>
      <c r="AU468" s="21" t="s">
        <v>81</v>
      </c>
    </row>
    <row r="469" spans="1:65" s="2" customFormat="1" ht="11.25">
      <c r="A469" s="38"/>
      <c r="B469" s="39"/>
      <c r="C469" s="40"/>
      <c r="D469" s="200" t="s">
        <v>180</v>
      </c>
      <c r="E469" s="40"/>
      <c r="F469" s="201" t="s">
        <v>666</v>
      </c>
      <c r="G469" s="40"/>
      <c r="H469" s="40"/>
      <c r="I469" s="197"/>
      <c r="J469" s="40"/>
      <c r="K469" s="40"/>
      <c r="L469" s="43"/>
      <c r="M469" s="198"/>
      <c r="N469" s="199"/>
      <c r="O469" s="68"/>
      <c r="P469" s="68"/>
      <c r="Q469" s="68"/>
      <c r="R469" s="68"/>
      <c r="S469" s="68"/>
      <c r="T469" s="69"/>
      <c r="U469" s="38"/>
      <c r="V469" s="38"/>
      <c r="W469" s="38"/>
      <c r="X469" s="38"/>
      <c r="Y469" s="38"/>
      <c r="Z469" s="38"/>
      <c r="AA469" s="38"/>
      <c r="AB469" s="38"/>
      <c r="AC469" s="38"/>
      <c r="AD469" s="38"/>
      <c r="AE469" s="38"/>
      <c r="AT469" s="21" t="s">
        <v>180</v>
      </c>
      <c r="AU469" s="21" t="s">
        <v>81</v>
      </c>
    </row>
    <row r="470" spans="1:65" s="13" customFormat="1" ht="11.25">
      <c r="B470" s="202"/>
      <c r="C470" s="203"/>
      <c r="D470" s="195" t="s">
        <v>182</v>
      </c>
      <c r="E470" s="204" t="s">
        <v>19</v>
      </c>
      <c r="F470" s="205" t="s">
        <v>667</v>
      </c>
      <c r="G470" s="203"/>
      <c r="H470" s="206">
        <v>1.5760000000000001</v>
      </c>
      <c r="I470" s="207"/>
      <c r="J470" s="203"/>
      <c r="K470" s="203"/>
      <c r="L470" s="208"/>
      <c r="M470" s="209"/>
      <c r="N470" s="210"/>
      <c r="O470" s="210"/>
      <c r="P470" s="210"/>
      <c r="Q470" s="210"/>
      <c r="R470" s="210"/>
      <c r="S470" s="210"/>
      <c r="T470" s="211"/>
      <c r="AT470" s="212" t="s">
        <v>182</v>
      </c>
      <c r="AU470" s="212" t="s">
        <v>81</v>
      </c>
      <c r="AV470" s="13" t="s">
        <v>81</v>
      </c>
      <c r="AW470" s="13" t="s">
        <v>33</v>
      </c>
      <c r="AX470" s="13" t="s">
        <v>72</v>
      </c>
      <c r="AY470" s="212" t="s">
        <v>168</v>
      </c>
    </row>
    <row r="471" spans="1:65" s="13" customFormat="1" ht="11.25">
      <c r="B471" s="202"/>
      <c r="C471" s="203"/>
      <c r="D471" s="195" t="s">
        <v>182</v>
      </c>
      <c r="E471" s="204" t="s">
        <v>19</v>
      </c>
      <c r="F471" s="205" t="s">
        <v>668</v>
      </c>
      <c r="G471" s="203"/>
      <c r="H471" s="206">
        <v>1.5760000000000001</v>
      </c>
      <c r="I471" s="207"/>
      <c r="J471" s="203"/>
      <c r="K471" s="203"/>
      <c r="L471" s="208"/>
      <c r="M471" s="209"/>
      <c r="N471" s="210"/>
      <c r="O471" s="210"/>
      <c r="P471" s="210"/>
      <c r="Q471" s="210"/>
      <c r="R471" s="210"/>
      <c r="S471" s="210"/>
      <c r="T471" s="211"/>
      <c r="AT471" s="212" t="s">
        <v>182</v>
      </c>
      <c r="AU471" s="212" t="s">
        <v>81</v>
      </c>
      <c r="AV471" s="13" t="s">
        <v>81</v>
      </c>
      <c r="AW471" s="13" t="s">
        <v>33</v>
      </c>
      <c r="AX471" s="13" t="s">
        <v>72</v>
      </c>
      <c r="AY471" s="212" t="s">
        <v>168</v>
      </c>
    </row>
    <row r="472" spans="1:65" s="14" customFormat="1" ht="11.25">
      <c r="B472" s="213"/>
      <c r="C472" s="214"/>
      <c r="D472" s="195" t="s">
        <v>182</v>
      </c>
      <c r="E472" s="215" t="s">
        <v>19</v>
      </c>
      <c r="F472" s="216" t="s">
        <v>185</v>
      </c>
      <c r="G472" s="214"/>
      <c r="H472" s="217">
        <v>3.1520000000000001</v>
      </c>
      <c r="I472" s="218"/>
      <c r="J472" s="214"/>
      <c r="K472" s="214"/>
      <c r="L472" s="219"/>
      <c r="M472" s="220"/>
      <c r="N472" s="221"/>
      <c r="O472" s="221"/>
      <c r="P472" s="221"/>
      <c r="Q472" s="221"/>
      <c r="R472" s="221"/>
      <c r="S472" s="221"/>
      <c r="T472" s="222"/>
      <c r="AT472" s="223" t="s">
        <v>182</v>
      </c>
      <c r="AU472" s="223" t="s">
        <v>81</v>
      </c>
      <c r="AV472" s="14" t="s">
        <v>176</v>
      </c>
      <c r="AW472" s="14" t="s">
        <v>33</v>
      </c>
      <c r="AX472" s="14" t="s">
        <v>79</v>
      </c>
      <c r="AY472" s="223" t="s">
        <v>168</v>
      </c>
    </row>
    <row r="473" spans="1:65" s="2" customFormat="1" ht="16.5" customHeight="1">
      <c r="A473" s="38"/>
      <c r="B473" s="39"/>
      <c r="C473" s="182" t="s">
        <v>669</v>
      </c>
      <c r="D473" s="182" t="s">
        <v>171</v>
      </c>
      <c r="E473" s="183" t="s">
        <v>670</v>
      </c>
      <c r="F473" s="184" t="s">
        <v>671</v>
      </c>
      <c r="G473" s="185" t="s">
        <v>281</v>
      </c>
      <c r="H473" s="186">
        <v>3.1080000000000001</v>
      </c>
      <c r="I473" s="187"/>
      <c r="J473" s="188">
        <f>ROUND(I473*H473,2)</f>
        <v>0</v>
      </c>
      <c r="K473" s="184" t="s">
        <v>175</v>
      </c>
      <c r="L473" s="43"/>
      <c r="M473" s="189" t="s">
        <v>19</v>
      </c>
      <c r="N473" s="190" t="s">
        <v>43</v>
      </c>
      <c r="O473" s="68"/>
      <c r="P473" s="191">
        <f>O473*H473</f>
        <v>0</v>
      </c>
      <c r="Q473" s="191">
        <v>0</v>
      </c>
      <c r="R473" s="191">
        <f>Q473*H473</f>
        <v>0</v>
      </c>
      <c r="S473" s="191">
        <v>0.06</v>
      </c>
      <c r="T473" s="192">
        <f>S473*H473</f>
        <v>0.18648000000000001</v>
      </c>
      <c r="U473" s="38"/>
      <c r="V473" s="38"/>
      <c r="W473" s="38"/>
      <c r="X473" s="38"/>
      <c r="Y473" s="38"/>
      <c r="Z473" s="38"/>
      <c r="AA473" s="38"/>
      <c r="AB473" s="38"/>
      <c r="AC473" s="38"/>
      <c r="AD473" s="38"/>
      <c r="AE473" s="38"/>
      <c r="AR473" s="193" t="s">
        <v>176</v>
      </c>
      <c r="AT473" s="193" t="s">
        <v>171</v>
      </c>
      <c r="AU473" s="193" t="s">
        <v>81</v>
      </c>
      <c r="AY473" s="21" t="s">
        <v>168</v>
      </c>
      <c r="BE473" s="194">
        <f>IF(N473="základní",J473,0)</f>
        <v>0</v>
      </c>
      <c r="BF473" s="194">
        <f>IF(N473="snížená",J473,0)</f>
        <v>0</v>
      </c>
      <c r="BG473" s="194">
        <f>IF(N473="zákl. přenesená",J473,0)</f>
        <v>0</v>
      </c>
      <c r="BH473" s="194">
        <f>IF(N473="sníž. přenesená",J473,0)</f>
        <v>0</v>
      </c>
      <c r="BI473" s="194">
        <f>IF(N473="nulová",J473,0)</f>
        <v>0</v>
      </c>
      <c r="BJ473" s="21" t="s">
        <v>79</v>
      </c>
      <c r="BK473" s="194">
        <f>ROUND(I473*H473,2)</f>
        <v>0</v>
      </c>
      <c r="BL473" s="21" t="s">
        <v>176</v>
      </c>
      <c r="BM473" s="193" t="s">
        <v>672</v>
      </c>
    </row>
    <row r="474" spans="1:65" s="2" customFormat="1" ht="29.25">
      <c r="A474" s="38"/>
      <c r="B474" s="39"/>
      <c r="C474" s="40"/>
      <c r="D474" s="195" t="s">
        <v>178</v>
      </c>
      <c r="E474" s="40"/>
      <c r="F474" s="196" t="s">
        <v>673</v>
      </c>
      <c r="G474" s="40"/>
      <c r="H474" s="40"/>
      <c r="I474" s="197"/>
      <c r="J474" s="40"/>
      <c r="K474" s="40"/>
      <c r="L474" s="43"/>
      <c r="M474" s="198"/>
      <c r="N474" s="199"/>
      <c r="O474" s="68"/>
      <c r="P474" s="68"/>
      <c r="Q474" s="68"/>
      <c r="R474" s="68"/>
      <c r="S474" s="68"/>
      <c r="T474" s="69"/>
      <c r="U474" s="38"/>
      <c r="V474" s="38"/>
      <c r="W474" s="38"/>
      <c r="X474" s="38"/>
      <c r="Y474" s="38"/>
      <c r="Z474" s="38"/>
      <c r="AA474" s="38"/>
      <c r="AB474" s="38"/>
      <c r="AC474" s="38"/>
      <c r="AD474" s="38"/>
      <c r="AE474" s="38"/>
      <c r="AT474" s="21" t="s">
        <v>178</v>
      </c>
      <c r="AU474" s="21" t="s">
        <v>81</v>
      </c>
    </row>
    <row r="475" spans="1:65" s="2" customFormat="1" ht="11.25">
      <c r="A475" s="38"/>
      <c r="B475" s="39"/>
      <c r="C475" s="40"/>
      <c r="D475" s="200" t="s">
        <v>180</v>
      </c>
      <c r="E475" s="40"/>
      <c r="F475" s="201" t="s">
        <v>674</v>
      </c>
      <c r="G475" s="40"/>
      <c r="H475" s="40"/>
      <c r="I475" s="197"/>
      <c r="J475" s="40"/>
      <c r="K475" s="40"/>
      <c r="L475" s="43"/>
      <c r="M475" s="198"/>
      <c r="N475" s="199"/>
      <c r="O475" s="68"/>
      <c r="P475" s="68"/>
      <c r="Q475" s="68"/>
      <c r="R475" s="68"/>
      <c r="S475" s="68"/>
      <c r="T475" s="69"/>
      <c r="U475" s="38"/>
      <c r="V475" s="38"/>
      <c r="W475" s="38"/>
      <c r="X475" s="38"/>
      <c r="Y475" s="38"/>
      <c r="Z475" s="38"/>
      <c r="AA475" s="38"/>
      <c r="AB475" s="38"/>
      <c r="AC475" s="38"/>
      <c r="AD475" s="38"/>
      <c r="AE475" s="38"/>
      <c r="AT475" s="21" t="s">
        <v>180</v>
      </c>
      <c r="AU475" s="21" t="s">
        <v>81</v>
      </c>
    </row>
    <row r="476" spans="1:65" s="13" customFormat="1" ht="11.25">
      <c r="B476" s="202"/>
      <c r="C476" s="203"/>
      <c r="D476" s="195" t="s">
        <v>182</v>
      </c>
      <c r="E476" s="204" t="s">
        <v>19</v>
      </c>
      <c r="F476" s="205" t="s">
        <v>675</v>
      </c>
      <c r="G476" s="203"/>
      <c r="H476" s="206">
        <v>3.1080000000000001</v>
      </c>
      <c r="I476" s="207"/>
      <c r="J476" s="203"/>
      <c r="K476" s="203"/>
      <c r="L476" s="208"/>
      <c r="M476" s="209"/>
      <c r="N476" s="210"/>
      <c r="O476" s="210"/>
      <c r="P476" s="210"/>
      <c r="Q476" s="210"/>
      <c r="R476" s="210"/>
      <c r="S476" s="210"/>
      <c r="T476" s="211"/>
      <c r="AT476" s="212" t="s">
        <v>182</v>
      </c>
      <c r="AU476" s="212" t="s">
        <v>81</v>
      </c>
      <c r="AV476" s="13" t="s">
        <v>81</v>
      </c>
      <c r="AW476" s="13" t="s">
        <v>33</v>
      </c>
      <c r="AX476" s="13" t="s">
        <v>72</v>
      </c>
      <c r="AY476" s="212" t="s">
        <v>168</v>
      </c>
    </row>
    <row r="477" spans="1:65" s="14" customFormat="1" ht="11.25">
      <c r="B477" s="213"/>
      <c r="C477" s="214"/>
      <c r="D477" s="195" t="s">
        <v>182</v>
      </c>
      <c r="E477" s="215" t="s">
        <v>19</v>
      </c>
      <c r="F477" s="216" t="s">
        <v>185</v>
      </c>
      <c r="G477" s="214"/>
      <c r="H477" s="217">
        <v>3.1080000000000001</v>
      </c>
      <c r="I477" s="218"/>
      <c r="J477" s="214"/>
      <c r="K477" s="214"/>
      <c r="L477" s="219"/>
      <c r="M477" s="220"/>
      <c r="N477" s="221"/>
      <c r="O477" s="221"/>
      <c r="P477" s="221"/>
      <c r="Q477" s="221"/>
      <c r="R477" s="221"/>
      <c r="S477" s="221"/>
      <c r="T477" s="222"/>
      <c r="AT477" s="223" t="s">
        <v>182</v>
      </c>
      <c r="AU477" s="223" t="s">
        <v>81</v>
      </c>
      <c r="AV477" s="14" t="s">
        <v>176</v>
      </c>
      <c r="AW477" s="14" t="s">
        <v>33</v>
      </c>
      <c r="AX477" s="14" t="s">
        <v>79</v>
      </c>
      <c r="AY477" s="223" t="s">
        <v>168</v>
      </c>
    </row>
    <row r="478" spans="1:65" s="2" customFormat="1" ht="16.5" customHeight="1">
      <c r="A478" s="38"/>
      <c r="B478" s="39"/>
      <c r="C478" s="182" t="s">
        <v>676</v>
      </c>
      <c r="D478" s="182" t="s">
        <v>171</v>
      </c>
      <c r="E478" s="183" t="s">
        <v>677</v>
      </c>
      <c r="F478" s="184" t="s">
        <v>678</v>
      </c>
      <c r="G478" s="185" t="s">
        <v>281</v>
      </c>
      <c r="H478" s="186">
        <v>8.4629999999999992</v>
      </c>
      <c r="I478" s="187"/>
      <c r="J478" s="188">
        <f>ROUND(I478*H478,2)</f>
        <v>0</v>
      </c>
      <c r="K478" s="184" t="s">
        <v>175</v>
      </c>
      <c r="L478" s="43"/>
      <c r="M478" s="189" t="s">
        <v>19</v>
      </c>
      <c r="N478" s="190" t="s">
        <v>43</v>
      </c>
      <c r="O478" s="68"/>
      <c r="P478" s="191">
        <f>O478*H478</f>
        <v>0</v>
      </c>
      <c r="Q478" s="191">
        <v>0</v>
      </c>
      <c r="R478" s="191">
        <f>Q478*H478</f>
        <v>0</v>
      </c>
      <c r="S478" s="191">
        <v>6.6000000000000003E-2</v>
      </c>
      <c r="T478" s="192">
        <f>S478*H478</f>
        <v>0.558558</v>
      </c>
      <c r="U478" s="38"/>
      <c r="V478" s="38"/>
      <c r="W478" s="38"/>
      <c r="X478" s="38"/>
      <c r="Y478" s="38"/>
      <c r="Z478" s="38"/>
      <c r="AA478" s="38"/>
      <c r="AB478" s="38"/>
      <c r="AC478" s="38"/>
      <c r="AD478" s="38"/>
      <c r="AE478" s="38"/>
      <c r="AR478" s="193" t="s">
        <v>176</v>
      </c>
      <c r="AT478" s="193" t="s">
        <v>171</v>
      </c>
      <c r="AU478" s="193" t="s">
        <v>81</v>
      </c>
      <c r="AY478" s="21" t="s">
        <v>168</v>
      </c>
      <c r="BE478" s="194">
        <f>IF(N478="základní",J478,0)</f>
        <v>0</v>
      </c>
      <c r="BF478" s="194">
        <f>IF(N478="snížená",J478,0)</f>
        <v>0</v>
      </c>
      <c r="BG478" s="194">
        <f>IF(N478="zákl. přenesená",J478,0)</f>
        <v>0</v>
      </c>
      <c r="BH478" s="194">
        <f>IF(N478="sníž. přenesená",J478,0)</f>
        <v>0</v>
      </c>
      <c r="BI478" s="194">
        <f>IF(N478="nulová",J478,0)</f>
        <v>0</v>
      </c>
      <c r="BJ478" s="21" t="s">
        <v>79</v>
      </c>
      <c r="BK478" s="194">
        <f>ROUND(I478*H478,2)</f>
        <v>0</v>
      </c>
      <c r="BL478" s="21" t="s">
        <v>176</v>
      </c>
      <c r="BM478" s="193" t="s">
        <v>679</v>
      </c>
    </row>
    <row r="479" spans="1:65" s="2" customFormat="1" ht="29.25">
      <c r="A479" s="38"/>
      <c r="B479" s="39"/>
      <c r="C479" s="40"/>
      <c r="D479" s="195" t="s">
        <v>178</v>
      </c>
      <c r="E479" s="40"/>
      <c r="F479" s="196" t="s">
        <v>680</v>
      </c>
      <c r="G479" s="40"/>
      <c r="H479" s="40"/>
      <c r="I479" s="197"/>
      <c r="J479" s="40"/>
      <c r="K479" s="40"/>
      <c r="L479" s="43"/>
      <c r="M479" s="198"/>
      <c r="N479" s="199"/>
      <c r="O479" s="68"/>
      <c r="P479" s="68"/>
      <c r="Q479" s="68"/>
      <c r="R479" s="68"/>
      <c r="S479" s="68"/>
      <c r="T479" s="69"/>
      <c r="U479" s="38"/>
      <c r="V479" s="38"/>
      <c r="W479" s="38"/>
      <c r="X479" s="38"/>
      <c r="Y479" s="38"/>
      <c r="Z479" s="38"/>
      <c r="AA479" s="38"/>
      <c r="AB479" s="38"/>
      <c r="AC479" s="38"/>
      <c r="AD479" s="38"/>
      <c r="AE479" s="38"/>
      <c r="AT479" s="21" t="s">
        <v>178</v>
      </c>
      <c r="AU479" s="21" t="s">
        <v>81</v>
      </c>
    </row>
    <row r="480" spans="1:65" s="2" customFormat="1" ht="11.25">
      <c r="A480" s="38"/>
      <c r="B480" s="39"/>
      <c r="C480" s="40"/>
      <c r="D480" s="200" t="s">
        <v>180</v>
      </c>
      <c r="E480" s="40"/>
      <c r="F480" s="201" t="s">
        <v>681</v>
      </c>
      <c r="G480" s="40"/>
      <c r="H480" s="40"/>
      <c r="I480" s="197"/>
      <c r="J480" s="40"/>
      <c r="K480" s="40"/>
      <c r="L480" s="43"/>
      <c r="M480" s="198"/>
      <c r="N480" s="199"/>
      <c r="O480" s="68"/>
      <c r="P480" s="68"/>
      <c r="Q480" s="68"/>
      <c r="R480" s="68"/>
      <c r="S480" s="68"/>
      <c r="T480" s="69"/>
      <c r="U480" s="38"/>
      <c r="V480" s="38"/>
      <c r="W480" s="38"/>
      <c r="X480" s="38"/>
      <c r="Y480" s="38"/>
      <c r="Z480" s="38"/>
      <c r="AA480" s="38"/>
      <c r="AB480" s="38"/>
      <c r="AC480" s="38"/>
      <c r="AD480" s="38"/>
      <c r="AE480" s="38"/>
      <c r="AT480" s="21" t="s">
        <v>180</v>
      </c>
      <c r="AU480" s="21" t="s">
        <v>81</v>
      </c>
    </row>
    <row r="481" spans="1:65" s="13" customFormat="1" ht="11.25">
      <c r="B481" s="202"/>
      <c r="C481" s="203"/>
      <c r="D481" s="195" t="s">
        <v>182</v>
      </c>
      <c r="E481" s="204" t="s">
        <v>19</v>
      </c>
      <c r="F481" s="205" t="s">
        <v>682</v>
      </c>
      <c r="G481" s="203"/>
      <c r="H481" s="206">
        <v>8.4629999999999992</v>
      </c>
      <c r="I481" s="207"/>
      <c r="J481" s="203"/>
      <c r="K481" s="203"/>
      <c r="L481" s="208"/>
      <c r="M481" s="209"/>
      <c r="N481" s="210"/>
      <c r="O481" s="210"/>
      <c r="P481" s="210"/>
      <c r="Q481" s="210"/>
      <c r="R481" s="210"/>
      <c r="S481" s="210"/>
      <c r="T481" s="211"/>
      <c r="AT481" s="212" t="s">
        <v>182</v>
      </c>
      <c r="AU481" s="212" t="s">
        <v>81</v>
      </c>
      <c r="AV481" s="13" t="s">
        <v>81</v>
      </c>
      <c r="AW481" s="13" t="s">
        <v>33</v>
      </c>
      <c r="AX481" s="13" t="s">
        <v>72</v>
      </c>
      <c r="AY481" s="212" t="s">
        <v>168</v>
      </c>
    </row>
    <row r="482" spans="1:65" s="14" customFormat="1" ht="11.25">
      <c r="B482" s="213"/>
      <c r="C482" s="214"/>
      <c r="D482" s="195" t="s">
        <v>182</v>
      </c>
      <c r="E482" s="215" t="s">
        <v>19</v>
      </c>
      <c r="F482" s="216" t="s">
        <v>185</v>
      </c>
      <c r="G482" s="214"/>
      <c r="H482" s="217">
        <v>8.4629999999999992</v>
      </c>
      <c r="I482" s="218"/>
      <c r="J482" s="214"/>
      <c r="K482" s="214"/>
      <c r="L482" s="219"/>
      <c r="M482" s="220"/>
      <c r="N482" s="221"/>
      <c r="O482" s="221"/>
      <c r="P482" s="221"/>
      <c r="Q482" s="221"/>
      <c r="R482" s="221"/>
      <c r="S482" s="221"/>
      <c r="T482" s="222"/>
      <c r="AT482" s="223" t="s">
        <v>182</v>
      </c>
      <c r="AU482" s="223" t="s">
        <v>81</v>
      </c>
      <c r="AV482" s="14" t="s">
        <v>176</v>
      </c>
      <c r="AW482" s="14" t="s">
        <v>33</v>
      </c>
      <c r="AX482" s="14" t="s">
        <v>79</v>
      </c>
      <c r="AY482" s="223" t="s">
        <v>168</v>
      </c>
    </row>
    <row r="483" spans="1:65" s="2" customFormat="1" ht="33" customHeight="1">
      <c r="A483" s="38"/>
      <c r="B483" s="39"/>
      <c r="C483" s="182" t="s">
        <v>683</v>
      </c>
      <c r="D483" s="182" t="s">
        <v>171</v>
      </c>
      <c r="E483" s="183" t="s">
        <v>684</v>
      </c>
      <c r="F483" s="184" t="s">
        <v>685</v>
      </c>
      <c r="G483" s="185" t="s">
        <v>545</v>
      </c>
      <c r="H483" s="186">
        <v>1</v>
      </c>
      <c r="I483" s="187"/>
      <c r="J483" s="188">
        <f>ROUND(I483*H483,2)</f>
        <v>0</v>
      </c>
      <c r="K483" s="184" t="s">
        <v>19</v>
      </c>
      <c r="L483" s="43"/>
      <c r="M483" s="189" t="s">
        <v>19</v>
      </c>
      <c r="N483" s="190" t="s">
        <v>43</v>
      </c>
      <c r="O483" s="68"/>
      <c r="P483" s="191">
        <f>O483*H483</f>
        <v>0</v>
      </c>
      <c r="Q483" s="191">
        <v>0</v>
      </c>
      <c r="R483" s="191">
        <f>Q483*H483</f>
        <v>0</v>
      </c>
      <c r="S483" s="191">
        <v>7.0000000000000001E-3</v>
      </c>
      <c r="T483" s="192">
        <f>S483*H483</f>
        <v>7.0000000000000001E-3</v>
      </c>
      <c r="U483" s="38"/>
      <c r="V483" s="38"/>
      <c r="W483" s="38"/>
      <c r="X483" s="38"/>
      <c r="Y483" s="38"/>
      <c r="Z483" s="38"/>
      <c r="AA483" s="38"/>
      <c r="AB483" s="38"/>
      <c r="AC483" s="38"/>
      <c r="AD483" s="38"/>
      <c r="AE483" s="38"/>
      <c r="AR483" s="193" t="s">
        <v>176</v>
      </c>
      <c r="AT483" s="193" t="s">
        <v>171</v>
      </c>
      <c r="AU483" s="193" t="s">
        <v>81</v>
      </c>
      <c r="AY483" s="21" t="s">
        <v>168</v>
      </c>
      <c r="BE483" s="194">
        <f>IF(N483="základní",J483,0)</f>
        <v>0</v>
      </c>
      <c r="BF483" s="194">
        <f>IF(N483="snížená",J483,0)</f>
        <v>0</v>
      </c>
      <c r="BG483" s="194">
        <f>IF(N483="zákl. přenesená",J483,0)</f>
        <v>0</v>
      </c>
      <c r="BH483" s="194">
        <f>IF(N483="sníž. přenesená",J483,0)</f>
        <v>0</v>
      </c>
      <c r="BI483" s="194">
        <f>IF(N483="nulová",J483,0)</f>
        <v>0</v>
      </c>
      <c r="BJ483" s="21" t="s">
        <v>79</v>
      </c>
      <c r="BK483" s="194">
        <f>ROUND(I483*H483,2)</f>
        <v>0</v>
      </c>
      <c r="BL483" s="21" t="s">
        <v>176</v>
      </c>
      <c r="BM483" s="193" t="s">
        <v>686</v>
      </c>
    </row>
    <row r="484" spans="1:65" s="2" customFormat="1" ht="19.5">
      <c r="A484" s="38"/>
      <c r="B484" s="39"/>
      <c r="C484" s="40"/>
      <c r="D484" s="195" t="s">
        <v>178</v>
      </c>
      <c r="E484" s="40"/>
      <c r="F484" s="196" t="s">
        <v>685</v>
      </c>
      <c r="G484" s="40"/>
      <c r="H484" s="40"/>
      <c r="I484" s="197"/>
      <c r="J484" s="40"/>
      <c r="K484" s="40"/>
      <c r="L484" s="43"/>
      <c r="M484" s="198"/>
      <c r="N484" s="199"/>
      <c r="O484" s="68"/>
      <c r="P484" s="68"/>
      <c r="Q484" s="68"/>
      <c r="R484" s="68"/>
      <c r="S484" s="68"/>
      <c r="T484" s="69"/>
      <c r="U484" s="38"/>
      <c r="V484" s="38"/>
      <c r="W484" s="38"/>
      <c r="X484" s="38"/>
      <c r="Y484" s="38"/>
      <c r="Z484" s="38"/>
      <c r="AA484" s="38"/>
      <c r="AB484" s="38"/>
      <c r="AC484" s="38"/>
      <c r="AD484" s="38"/>
      <c r="AE484" s="38"/>
      <c r="AT484" s="21" t="s">
        <v>178</v>
      </c>
      <c r="AU484" s="21" t="s">
        <v>81</v>
      </c>
    </row>
    <row r="485" spans="1:65" s="2" customFormat="1" ht="24.2" customHeight="1">
      <c r="A485" s="38"/>
      <c r="B485" s="39"/>
      <c r="C485" s="182" t="s">
        <v>687</v>
      </c>
      <c r="D485" s="182" t="s">
        <v>171</v>
      </c>
      <c r="E485" s="183" t="s">
        <v>688</v>
      </c>
      <c r="F485" s="184" t="s">
        <v>689</v>
      </c>
      <c r="G485" s="185" t="s">
        <v>281</v>
      </c>
      <c r="H485" s="186">
        <v>1.44</v>
      </c>
      <c r="I485" s="187"/>
      <c r="J485" s="188">
        <f>ROUND(I485*H485,2)</f>
        <v>0</v>
      </c>
      <c r="K485" s="184" t="s">
        <v>175</v>
      </c>
      <c r="L485" s="43"/>
      <c r="M485" s="189" t="s">
        <v>19</v>
      </c>
      <c r="N485" s="190" t="s">
        <v>43</v>
      </c>
      <c r="O485" s="68"/>
      <c r="P485" s="191">
        <f>O485*H485</f>
        <v>0</v>
      </c>
      <c r="Q485" s="191">
        <v>0</v>
      </c>
      <c r="R485" s="191">
        <f>Q485*H485</f>
        <v>0</v>
      </c>
      <c r="S485" s="191">
        <v>0.27</v>
      </c>
      <c r="T485" s="192">
        <f>S485*H485</f>
        <v>0.38880000000000003</v>
      </c>
      <c r="U485" s="38"/>
      <c r="V485" s="38"/>
      <c r="W485" s="38"/>
      <c r="X485" s="38"/>
      <c r="Y485" s="38"/>
      <c r="Z485" s="38"/>
      <c r="AA485" s="38"/>
      <c r="AB485" s="38"/>
      <c r="AC485" s="38"/>
      <c r="AD485" s="38"/>
      <c r="AE485" s="38"/>
      <c r="AR485" s="193" t="s">
        <v>176</v>
      </c>
      <c r="AT485" s="193" t="s">
        <v>171</v>
      </c>
      <c r="AU485" s="193" t="s">
        <v>81</v>
      </c>
      <c r="AY485" s="21" t="s">
        <v>168</v>
      </c>
      <c r="BE485" s="194">
        <f>IF(N485="základní",J485,0)</f>
        <v>0</v>
      </c>
      <c r="BF485" s="194">
        <f>IF(N485="snížená",J485,0)</f>
        <v>0</v>
      </c>
      <c r="BG485" s="194">
        <f>IF(N485="zákl. přenesená",J485,0)</f>
        <v>0</v>
      </c>
      <c r="BH485" s="194">
        <f>IF(N485="sníž. přenesená",J485,0)</f>
        <v>0</v>
      </c>
      <c r="BI485" s="194">
        <f>IF(N485="nulová",J485,0)</f>
        <v>0</v>
      </c>
      <c r="BJ485" s="21" t="s">
        <v>79</v>
      </c>
      <c r="BK485" s="194">
        <f>ROUND(I485*H485,2)</f>
        <v>0</v>
      </c>
      <c r="BL485" s="21" t="s">
        <v>176</v>
      </c>
      <c r="BM485" s="193" t="s">
        <v>690</v>
      </c>
    </row>
    <row r="486" spans="1:65" s="2" customFormat="1" ht="29.25">
      <c r="A486" s="38"/>
      <c r="B486" s="39"/>
      <c r="C486" s="40"/>
      <c r="D486" s="195" t="s">
        <v>178</v>
      </c>
      <c r="E486" s="40"/>
      <c r="F486" s="196" t="s">
        <v>691</v>
      </c>
      <c r="G486" s="40"/>
      <c r="H486" s="40"/>
      <c r="I486" s="197"/>
      <c r="J486" s="40"/>
      <c r="K486" s="40"/>
      <c r="L486" s="43"/>
      <c r="M486" s="198"/>
      <c r="N486" s="199"/>
      <c r="O486" s="68"/>
      <c r="P486" s="68"/>
      <c r="Q486" s="68"/>
      <c r="R486" s="68"/>
      <c r="S486" s="68"/>
      <c r="T486" s="69"/>
      <c r="U486" s="38"/>
      <c r="V486" s="38"/>
      <c r="W486" s="38"/>
      <c r="X486" s="38"/>
      <c r="Y486" s="38"/>
      <c r="Z486" s="38"/>
      <c r="AA486" s="38"/>
      <c r="AB486" s="38"/>
      <c r="AC486" s="38"/>
      <c r="AD486" s="38"/>
      <c r="AE486" s="38"/>
      <c r="AT486" s="21" t="s">
        <v>178</v>
      </c>
      <c r="AU486" s="21" t="s">
        <v>81</v>
      </c>
    </row>
    <row r="487" spans="1:65" s="2" customFormat="1" ht="11.25">
      <c r="A487" s="38"/>
      <c r="B487" s="39"/>
      <c r="C487" s="40"/>
      <c r="D487" s="200" t="s">
        <v>180</v>
      </c>
      <c r="E487" s="40"/>
      <c r="F487" s="201" t="s">
        <v>692</v>
      </c>
      <c r="G487" s="40"/>
      <c r="H487" s="40"/>
      <c r="I487" s="197"/>
      <c r="J487" s="40"/>
      <c r="K487" s="40"/>
      <c r="L487" s="43"/>
      <c r="M487" s="198"/>
      <c r="N487" s="199"/>
      <c r="O487" s="68"/>
      <c r="P487" s="68"/>
      <c r="Q487" s="68"/>
      <c r="R487" s="68"/>
      <c r="S487" s="68"/>
      <c r="T487" s="69"/>
      <c r="U487" s="38"/>
      <c r="V487" s="38"/>
      <c r="W487" s="38"/>
      <c r="X487" s="38"/>
      <c r="Y487" s="38"/>
      <c r="Z487" s="38"/>
      <c r="AA487" s="38"/>
      <c r="AB487" s="38"/>
      <c r="AC487" s="38"/>
      <c r="AD487" s="38"/>
      <c r="AE487" s="38"/>
      <c r="AT487" s="21" t="s">
        <v>180</v>
      </c>
      <c r="AU487" s="21" t="s">
        <v>81</v>
      </c>
    </row>
    <row r="488" spans="1:65" s="13" customFormat="1" ht="11.25">
      <c r="B488" s="202"/>
      <c r="C488" s="203"/>
      <c r="D488" s="195" t="s">
        <v>182</v>
      </c>
      <c r="E488" s="204" t="s">
        <v>19</v>
      </c>
      <c r="F488" s="205" t="s">
        <v>693</v>
      </c>
      <c r="G488" s="203"/>
      <c r="H488" s="206">
        <v>1.44</v>
      </c>
      <c r="I488" s="207"/>
      <c r="J488" s="203"/>
      <c r="K488" s="203"/>
      <c r="L488" s="208"/>
      <c r="M488" s="209"/>
      <c r="N488" s="210"/>
      <c r="O488" s="210"/>
      <c r="P488" s="210"/>
      <c r="Q488" s="210"/>
      <c r="R488" s="210"/>
      <c r="S488" s="210"/>
      <c r="T488" s="211"/>
      <c r="AT488" s="212" t="s">
        <v>182</v>
      </c>
      <c r="AU488" s="212" t="s">
        <v>81</v>
      </c>
      <c r="AV488" s="13" t="s">
        <v>81</v>
      </c>
      <c r="AW488" s="13" t="s">
        <v>33</v>
      </c>
      <c r="AX488" s="13" t="s">
        <v>79</v>
      </c>
      <c r="AY488" s="212" t="s">
        <v>168</v>
      </c>
    </row>
    <row r="489" spans="1:65" s="2" customFormat="1" ht="24.2" customHeight="1">
      <c r="A489" s="38"/>
      <c r="B489" s="39"/>
      <c r="C489" s="182" t="s">
        <v>8</v>
      </c>
      <c r="D489" s="182" t="s">
        <v>171</v>
      </c>
      <c r="E489" s="183" t="s">
        <v>694</v>
      </c>
      <c r="F489" s="184" t="s">
        <v>695</v>
      </c>
      <c r="G489" s="185" t="s">
        <v>174</v>
      </c>
      <c r="H489" s="186">
        <v>1.825</v>
      </c>
      <c r="I489" s="187"/>
      <c r="J489" s="188">
        <f>ROUND(I489*H489,2)</f>
        <v>0</v>
      </c>
      <c r="K489" s="184" t="s">
        <v>175</v>
      </c>
      <c r="L489" s="43"/>
      <c r="M489" s="189" t="s">
        <v>19</v>
      </c>
      <c r="N489" s="190" t="s">
        <v>43</v>
      </c>
      <c r="O489" s="68"/>
      <c r="P489" s="191">
        <f>O489*H489</f>
        <v>0</v>
      </c>
      <c r="Q489" s="191">
        <v>0</v>
      </c>
      <c r="R489" s="191">
        <f>Q489*H489</f>
        <v>0</v>
      </c>
      <c r="S489" s="191">
        <v>1.8</v>
      </c>
      <c r="T489" s="192">
        <f>S489*H489</f>
        <v>3.2850000000000001</v>
      </c>
      <c r="U489" s="38"/>
      <c r="V489" s="38"/>
      <c r="W489" s="38"/>
      <c r="X489" s="38"/>
      <c r="Y489" s="38"/>
      <c r="Z489" s="38"/>
      <c r="AA489" s="38"/>
      <c r="AB489" s="38"/>
      <c r="AC489" s="38"/>
      <c r="AD489" s="38"/>
      <c r="AE489" s="38"/>
      <c r="AR489" s="193" t="s">
        <v>176</v>
      </c>
      <c r="AT489" s="193" t="s">
        <v>171</v>
      </c>
      <c r="AU489" s="193" t="s">
        <v>81</v>
      </c>
      <c r="AY489" s="21" t="s">
        <v>168</v>
      </c>
      <c r="BE489" s="194">
        <f>IF(N489="základní",J489,0)</f>
        <v>0</v>
      </c>
      <c r="BF489" s="194">
        <f>IF(N489="snížená",J489,0)</f>
        <v>0</v>
      </c>
      <c r="BG489" s="194">
        <f>IF(N489="zákl. přenesená",J489,0)</f>
        <v>0</v>
      </c>
      <c r="BH489" s="194">
        <f>IF(N489="sníž. přenesená",J489,0)</f>
        <v>0</v>
      </c>
      <c r="BI489" s="194">
        <f>IF(N489="nulová",J489,0)</f>
        <v>0</v>
      </c>
      <c r="BJ489" s="21" t="s">
        <v>79</v>
      </c>
      <c r="BK489" s="194">
        <f>ROUND(I489*H489,2)</f>
        <v>0</v>
      </c>
      <c r="BL489" s="21" t="s">
        <v>176</v>
      </c>
      <c r="BM489" s="193" t="s">
        <v>696</v>
      </c>
    </row>
    <row r="490" spans="1:65" s="2" customFormat="1" ht="29.25">
      <c r="A490" s="38"/>
      <c r="B490" s="39"/>
      <c r="C490" s="40"/>
      <c r="D490" s="195" t="s">
        <v>178</v>
      </c>
      <c r="E490" s="40"/>
      <c r="F490" s="196" t="s">
        <v>697</v>
      </c>
      <c r="G490" s="40"/>
      <c r="H490" s="40"/>
      <c r="I490" s="197"/>
      <c r="J490" s="40"/>
      <c r="K490" s="40"/>
      <c r="L490" s="43"/>
      <c r="M490" s="198"/>
      <c r="N490" s="199"/>
      <c r="O490" s="68"/>
      <c r="P490" s="68"/>
      <c r="Q490" s="68"/>
      <c r="R490" s="68"/>
      <c r="S490" s="68"/>
      <c r="T490" s="69"/>
      <c r="U490" s="38"/>
      <c r="V490" s="38"/>
      <c r="W490" s="38"/>
      <c r="X490" s="38"/>
      <c r="Y490" s="38"/>
      <c r="Z490" s="38"/>
      <c r="AA490" s="38"/>
      <c r="AB490" s="38"/>
      <c r="AC490" s="38"/>
      <c r="AD490" s="38"/>
      <c r="AE490" s="38"/>
      <c r="AT490" s="21" t="s">
        <v>178</v>
      </c>
      <c r="AU490" s="21" t="s">
        <v>81</v>
      </c>
    </row>
    <row r="491" spans="1:65" s="2" customFormat="1" ht="11.25">
      <c r="A491" s="38"/>
      <c r="B491" s="39"/>
      <c r="C491" s="40"/>
      <c r="D491" s="200" t="s">
        <v>180</v>
      </c>
      <c r="E491" s="40"/>
      <c r="F491" s="201" t="s">
        <v>698</v>
      </c>
      <c r="G491" s="40"/>
      <c r="H491" s="40"/>
      <c r="I491" s="197"/>
      <c r="J491" s="40"/>
      <c r="K491" s="40"/>
      <c r="L491" s="43"/>
      <c r="M491" s="198"/>
      <c r="N491" s="199"/>
      <c r="O491" s="68"/>
      <c r="P491" s="68"/>
      <c r="Q491" s="68"/>
      <c r="R491" s="68"/>
      <c r="S491" s="68"/>
      <c r="T491" s="69"/>
      <c r="U491" s="38"/>
      <c r="V491" s="38"/>
      <c r="W491" s="38"/>
      <c r="X491" s="38"/>
      <c r="Y491" s="38"/>
      <c r="Z491" s="38"/>
      <c r="AA491" s="38"/>
      <c r="AB491" s="38"/>
      <c r="AC491" s="38"/>
      <c r="AD491" s="38"/>
      <c r="AE491" s="38"/>
      <c r="AT491" s="21" t="s">
        <v>180</v>
      </c>
      <c r="AU491" s="21" t="s">
        <v>81</v>
      </c>
    </row>
    <row r="492" spans="1:65" s="13" customFormat="1" ht="11.25">
      <c r="B492" s="202"/>
      <c r="C492" s="203"/>
      <c r="D492" s="195" t="s">
        <v>182</v>
      </c>
      <c r="E492" s="204" t="s">
        <v>19</v>
      </c>
      <c r="F492" s="205" t="s">
        <v>699</v>
      </c>
      <c r="G492" s="203"/>
      <c r="H492" s="206">
        <v>0.97199999999999998</v>
      </c>
      <c r="I492" s="207"/>
      <c r="J492" s="203"/>
      <c r="K492" s="203"/>
      <c r="L492" s="208"/>
      <c r="M492" s="209"/>
      <c r="N492" s="210"/>
      <c r="O492" s="210"/>
      <c r="P492" s="210"/>
      <c r="Q492" s="210"/>
      <c r="R492" s="210"/>
      <c r="S492" s="210"/>
      <c r="T492" s="211"/>
      <c r="AT492" s="212" t="s">
        <v>182</v>
      </c>
      <c r="AU492" s="212" t="s">
        <v>81</v>
      </c>
      <c r="AV492" s="13" t="s">
        <v>81</v>
      </c>
      <c r="AW492" s="13" t="s">
        <v>33</v>
      </c>
      <c r="AX492" s="13" t="s">
        <v>72</v>
      </c>
      <c r="AY492" s="212" t="s">
        <v>168</v>
      </c>
    </row>
    <row r="493" spans="1:65" s="13" customFormat="1" ht="11.25">
      <c r="B493" s="202"/>
      <c r="C493" s="203"/>
      <c r="D493" s="195" t="s">
        <v>182</v>
      </c>
      <c r="E493" s="204" t="s">
        <v>19</v>
      </c>
      <c r="F493" s="205" t="s">
        <v>700</v>
      </c>
      <c r="G493" s="203"/>
      <c r="H493" s="206">
        <v>0.85299999999999998</v>
      </c>
      <c r="I493" s="207"/>
      <c r="J493" s="203"/>
      <c r="K493" s="203"/>
      <c r="L493" s="208"/>
      <c r="M493" s="209"/>
      <c r="N493" s="210"/>
      <c r="O493" s="210"/>
      <c r="P493" s="210"/>
      <c r="Q493" s="210"/>
      <c r="R493" s="210"/>
      <c r="S493" s="210"/>
      <c r="T493" s="211"/>
      <c r="AT493" s="212" t="s">
        <v>182</v>
      </c>
      <c r="AU493" s="212" t="s">
        <v>81</v>
      </c>
      <c r="AV493" s="13" t="s">
        <v>81</v>
      </c>
      <c r="AW493" s="13" t="s">
        <v>33</v>
      </c>
      <c r="AX493" s="13" t="s">
        <v>72</v>
      </c>
      <c r="AY493" s="212" t="s">
        <v>168</v>
      </c>
    </row>
    <row r="494" spans="1:65" s="14" customFormat="1" ht="11.25">
      <c r="B494" s="213"/>
      <c r="C494" s="214"/>
      <c r="D494" s="195" t="s">
        <v>182</v>
      </c>
      <c r="E494" s="215" t="s">
        <v>19</v>
      </c>
      <c r="F494" s="216" t="s">
        <v>185</v>
      </c>
      <c r="G494" s="214"/>
      <c r="H494" s="217">
        <v>1.825</v>
      </c>
      <c r="I494" s="218"/>
      <c r="J494" s="214"/>
      <c r="K494" s="214"/>
      <c r="L494" s="219"/>
      <c r="M494" s="220"/>
      <c r="N494" s="221"/>
      <c r="O494" s="221"/>
      <c r="P494" s="221"/>
      <c r="Q494" s="221"/>
      <c r="R494" s="221"/>
      <c r="S494" s="221"/>
      <c r="T494" s="222"/>
      <c r="AT494" s="223" t="s">
        <v>182</v>
      </c>
      <c r="AU494" s="223" t="s">
        <v>81</v>
      </c>
      <c r="AV494" s="14" t="s">
        <v>176</v>
      </c>
      <c r="AW494" s="14" t="s">
        <v>33</v>
      </c>
      <c r="AX494" s="14" t="s">
        <v>79</v>
      </c>
      <c r="AY494" s="223" t="s">
        <v>168</v>
      </c>
    </row>
    <row r="495" spans="1:65" s="2" customFormat="1" ht="24.2" customHeight="1">
      <c r="A495" s="38"/>
      <c r="B495" s="39"/>
      <c r="C495" s="182" t="s">
        <v>701</v>
      </c>
      <c r="D495" s="182" t="s">
        <v>171</v>
      </c>
      <c r="E495" s="183" t="s">
        <v>702</v>
      </c>
      <c r="F495" s="184" t="s">
        <v>703</v>
      </c>
      <c r="G495" s="185" t="s">
        <v>237</v>
      </c>
      <c r="H495" s="186">
        <v>10</v>
      </c>
      <c r="I495" s="187"/>
      <c r="J495" s="188">
        <f>ROUND(I495*H495,2)</f>
        <v>0</v>
      </c>
      <c r="K495" s="184" t="s">
        <v>175</v>
      </c>
      <c r="L495" s="43"/>
      <c r="M495" s="189" t="s">
        <v>19</v>
      </c>
      <c r="N495" s="190" t="s">
        <v>43</v>
      </c>
      <c r="O495" s="68"/>
      <c r="P495" s="191">
        <f>O495*H495</f>
        <v>0</v>
      </c>
      <c r="Q495" s="191">
        <v>0</v>
      </c>
      <c r="R495" s="191">
        <f>Q495*H495</f>
        <v>0</v>
      </c>
      <c r="S495" s="191">
        <v>1E-3</v>
      </c>
      <c r="T495" s="192">
        <f>S495*H495</f>
        <v>0.01</v>
      </c>
      <c r="U495" s="38"/>
      <c r="V495" s="38"/>
      <c r="W495" s="38"/>
      <c r="X495" s="38"/>
      <c r="Y495" s="38"/>
      <c r="Z495" s="38"/>
      <c r="AA495" s="38"/>
      <c r="AB495" s="38"/>
      <c r="AC495" s="38"/>
      <c r="AD495" s="38"/>
      <c r="AE495" s="38"/>
      <c r="AR495" s="193" t="s">
        <v>176</v>
      </c>
      <c r="AT495" s="193" t="s">
        <v>171</v>
      </c>
      <c r="AU495" s="193" t="s">
        <v>81</v>
      </c>
      <c r="AY495" s="21" t="s">
        <v>168</v>
      </c>
      <c r="BE495" s="194">
        <f>IF(N495="základní",J495,0)</f>
        <v>0</v>
      </c>
      <c r="BF495" s="194">
        <f>IF(N495="snížená",J495,0)</f>
        <v>0</v>
      </c>
      <c r="BG495" s="194">
        <f>IF(N495="zákl. přenesená",J495,0)</f>
        <v>0</v>
      </c>
      <c r="BH495" s="194">
        <f>IF(N495="sníž. přenesená",J495,0)</f>
        <v>0</v>
      </c>
      <c r="BI495" s="194">
        <f>IF(N495="nulová",J495,0)</f>
        <v>0</v>
      </c>
      <c r="BJ495" s="21" t="s">
        <v>79</v>
      </c>
      <c r="BK495" s="194">
        <f>ROUND(I495*H495,2)</f>
        <v>0</v>
      </c>
      <c r="BL495" s="21" t="s">
        <v>176</v>
      </c>
      <c r="BM495" s="193" t="s">
        <v>704</v>
      </c>
    </row>
    <row r="496" spans="1:65" s="2" customFormat="1" ht="29.25">
      <c r="A496" s="38"/>
      <c r="B496" s="39"/>
      <c r="C496" s="40"/>
      <c r="D496" s="195" t="s">
        <v>178</v>
      </c>
      <c r="E496" s="40"/>
      <c r="F496" s="196" t="s">
        <v>705</v>
      </c>
      <c r="G496" s="40"/>
      <c r="H496" s="40"/>
      <c r="I496" s="197"/>
      <c r="J496" s="40"/>
      <c r="K496" s="40"/>
      <c r="L496" s="43"/>
      <c r="M496" s="198"/>
      <c r="N496" s="199"/>
      <c r="O496" s="68"/>
      <c r="P496" s="68"/>
      <c r="Q496" s="68"/>
      <c r="R496" s="68"/>
      <c r="S496" s="68"/>
      <c r="T496" s="69"/>
      <c r="U496" s="38"/>
      <c r="V496" s="38"/>
      <c r="W496" s="38"/>
      <c r="X496" s="38"/>
      <c r="Y496" s="38"/>
      <c r="Z496" s="38"/>
      <c r="AA496" s="38"/>
      <c r="AB496" s="38"/>
      <c r="AC496" s="38"/>
      <c r="AD496" s="38"/>
      <c r="AE496" s="38"/>
      <c r="AT496" s="21" t="s">
        <v>178</v>
      </c>
      <c r="AU496" s="21" t="s">
        <v>81</v>
      </c>
    </row>
    <row r="497" spans="1:65" s="2" customFormat="1" ht="11.25">
      <c r="A497" s="38"/>
      <c r="B497" s="39"/>
      <c r="C497" s="40"/>
      <c r="D497" s="200" t="s">
        <v>180</v>
      </c>
      <c r="E497" s="40"/>
      <c r="F497" s="201" t="s">
        <v>706</v>
      </c>
      <c r="G497" s="40"/>
      <c r="H497" s="40"/>
      <c r="I497" s="197"/>
      <c r="J497" s="40"/>
      <c r="K497" s="40"/>
      <c r="L497" s="43"/>
      <c r="M497" s="198"/>
      <c r="N497" s="199"/>
      <c r="O497" s="68"/>
      <c r="P497" s="68"/>
      <c r="Q497" s="68"/>
      <c r="R497" s="68"/>
      <c r="S497" s="68"/>
      <c r="T497" s="69"/>
      <c r="U497" s="38"/>
      <c r="V497" s="38"/>
      <c r="W497" s="38"/>
      <c r="X497" s="38"/>
      <c r="Y497" s="38"/>
      <c r="Z497" s="38"/>
      <c r="AA497" s="38"/>
      <c r="AB497" s="38"/>
      <c r="AC497" s="38"/>
      <c r="AD497" s="38"/>
      <c r="AE497" s="38"/>
      <c r="AT497" s="21" t="s">
        <v>180</v>
      </c>
      <c r="AU497" s="21" t="s">
        <v>81</v>
      </c>
    </row>
    <row r="498" spans="1:65" s="2" customFormat="1" ht="24.2" customHeight="1">
      <c r="A498" s="38"/>
      <c r="B498" s="39"/>
      <c r="C498" s="182" t="s">
        <v>707</v>
      </c>
      <c r="D498" s="182" t="s">
        <v>171</v>
      </c>
      <c r="E498" s="183" t="s">
        <v>708</v>
      </c>
      <c r="F498" s="184" t="s">
        <v>709</v>
      </c>
      <c r="G498" s="185" t="s">
        <v>237</v>
      </c>
      <c r="H498" s="186">
        <v>10</v>
      </c>
      <c r="I498" s="187"/>
      <c r="J498" s="188">
        <f>ROUND(I498*H498,2)</f>
        <v>0</v>
      </c>
      <c r="K498" s="184" t="s">
        <v>175</v>
      </c>
      <c r="L498" s="43"/>
      <c r="M498" s="189" t="s">
        <v>19</v>
      </c>
      <c r="N498" s="190" t="s">
        <v>43</v>
      </c>
      <c r="O498" s="68"/>
      <c r="P498" s="191">
        <f>O498*H498</f>
        <v>0</v>
      </c>
      <c r="Q498" s="191">
        <v>0</v>
      </c>
      <c r="R498" s="191">
        <f>Q498*H498</f>
        <v>0</v>
      </c>
      <c r="S498" s="191">
        <v>8.9999999999999993E-3</v>
      </c>
      <c r="T498" s="192">
        <f>S498*H498</f>
        <v>0.09</v>
      </c>
      <c r="U498" s="38"/>
      <c r="V498" s="38"/>
      <c r="W498" s="38"/>
      <c r="X498" s="38"/>
      <c r="Y498" s="38"/>
      <c r="Z498" s="38"/>
      <c r="AA498" s="38"/>
      <c r="AB498" s="38"/>
      <c r="AC498" s="38"/>
      <c r="AD498" s="38"/>
      <c r="AE498" s="38"/>
      <c r="AR498" s="193" t="s">
        <v>176</v>
      </c>
      <c r="AT498" s="193" t="s">
        <v>171</v>
      </c>
      <c r="AU498" s="193" t="s">
        <v>81</v>
      </c>
      <c r="AY498" s="21" t="s">
        <v>168</v>
      </c>
      <c r="BE498" s="194">
        <f>IF(N498="základní",J498,0)</f>
        <v>0</v>
      </c>
      <c r="BF498" s="194">
        <f>IF(N498="snížená",J498,0)</f>
        <v>0</v>
      </c>
      <c r="BG498" s="194">
        <f>IF(N498="zákl. přenesená",J498,0)</f>
        <v>0</v>
      </c>
      <c r="BH498" s="194">
        <f>IF(N498="sníž. přenesená",J498,0)</f>
        <v>0</v>
      </c>
      <c r="BI498" s="194">
        <f>IF(N498="nulová",J498,0)</f>
        <v>0</v>
      </c>
      <c r="BJ498" s="21" t="s">
        <v>79</v>
      </c>
      <c r="BK498" s="194">
        <f>ROUND(I498*H498,2)</f>
        <v>0</v>
      </c>
      <c r="BL498" s="21" t="s">
        <v>176</v>
      </c>
      <c r="BM498" s="193" t="s">
        <v>710</v>
      </c>
    </row>
    <row r="499" spans="1:65" s="2" customFormat="1" ht="29.25">
      <c r="A499" s="38"/>
      <c r="B499" s="39"/>
      <c r="C499" s="40"/>
      <c r="D499" s="195" t="s">
        <v>178</v>
      </c>
      <c r="E499" s="40"/>
      <c r="F499" s="196" t="s">
        <v>711</v>
      </c>
      <c r="G499" s="40"/>
      <c r="H499" s="40"/>
      <c r="I499" s="197"/>
      <c r="J499" s="40"/>
      <c r="K499" s="40"/>
      <c r="L499" s="43"/>
      <c r="M499" s="198"/>
      <c r="N499" s="199"/>
      <c r="O499" s="68"/>
      <c r="P499" s="68"/>
      <c r="Q499" s="68"/>
      <c r="R499" s="68"/>
      <c r="S499" s="68"/>
      <c r="T499" s="69"/>
      <c r="U499" s="38"/>
      <c r="V499" s="38"/>
      <c r="W499" s="38"/>
      <c r="X499" s="38"/>
      <c r="Y499" s="38"/>
      <c r="Z499" s="38"/>
      <c r="AA499" s="38"/>
      <c r="AB499" s="38"/>
      <c r="AC499" s="38"/>
      <c r="AD499" s="38"/>
      <c r="AE499" s="38"/>
      <c r="AT499" s="21" t="s">
        <v>178</v>
      </c>
      <c r="AU499" s="21" t="s">
        <v>81</v>
      </c>
    </row>
    <row r="500" spans="1:65" s="2" customFormat="1" ht="11.25">
      <c r="A500" s="38"/>
      <c r="B500" s="39"/>
      <c r="C500" s="40"/>
      <c r="D500" s="200" t="s">
        <v>180</v>
      </c>
      <c r="E500" s="40"/>
      <c r="F500" s="201" t="s">
        <v>712</v>
      </c>
      <c r="G500" s="40"/>
      <c r="H500" s="40"/>
      <c r="I500" s="197"/>
      <c r="J500" s="40"/>
      <c r="K500" s="40"/>
      <c r="L500" s="43"/>
      <c r="M500" s="198"/>
      <c r="N500" s="199"/>
      <c r="O500" s="68"/>
      <c r="P500" s="68"/>
      <c r="Q500" s="68"/>
      <c r="R500" s="68"/>
      <c r="S500" s="68"/>
      <c r="T500" s="69"/>
      <c r="U500" s="38"/>
      <c r="V500" s="38"/>
      <c r="W500" s="38"/>
      <c r="X500" s="38"/>
      <c r="Y500" s="38"/>
      <c r="Z500" s="38"/>
      <c r="AA500" s="38"/>
      <c r="AB500" s="38"/>
      <c r="AC500" s="38"/>
      <c r="AD500" s="38"/>
      <c r="AE500" s="38"/>
      <c r="AT500" s="21" t="s">
        <v>180</v>
      </c>
      <c r="AU500" s="21" t="s">
        <v>81</v>
      </c>
    </row>
    <row r="501" spans="1:65" s="2" customFormat="1" ht="24.2" customHeight="1">
      <c r="A501" s="38"/>
      <c r="B501" s="39"/>
      <c r="C501" s="182" t="s">
        <v>81</v>
      </c>
      <c r="D501" s="182" t="s">
        <v>171</v>
      </c>
      <c r="E501" s="183" t="s">
        <v>713</v>
      </c>
      <c r="F501" s="184" t="s">
        <v>714</v>
      </c>
      <c r="G501" s="185" t="s">
        <v>245</v>
      </c>
      <c r="H501" s="186">
        <v>10.125999999999999</v>
      </c>
      <c r="I501" s="187"/>
      <c r="J501" s="188">
        <f>ROUND(I501*H501,2)</f>
        <v>0</v>
      </c>
      <c r="K501" s="184" t="s">
        <v>175</v>
      </c>
      <c r="L501" s="43"/>
      <c r="M501" s="189" t="s">
        <v>19</v>
      </c>
      <c r="N501" s="190" t="s">
        <v>43</v>
      </c>
      <c r="O501" s="68"/>
      <c r="P501" s="191">
        <f>O501*H501</f>
        <v>0</v>
      </c>
      <c r="Q501" s="191">
        <v>0</v>
      </c>
      <c r="R501" s="191">
        <f>Q501*H501</f>
        <v>0</v>
      </c>
      <c r="S501" s="191">
        <v>0</v>
      </c>
      <c r="T501" s="192">
        <f>S501*H501</f>
        <v>0</v>
      </c>
      <c r="U501" s="38"/>
      <c r="V501" s="38"/>
      <c r="W501" s="38"/>
      <c r="X501" s="38"/>
      <c r="Y501" s="38"/>
      <c r="Z501" s="38"/>
      <c r="AA501" s="38"/>
      <c r="AB501" s="38"/>
      <c r="AC501" s="38"/>
      <c r="AD501" s="38"/>
      <c r="AE501" s="38"/>
      <c r="AR501" s="193" t="s">
        <v>176</v>
      </c>
      <c r="AT501" s="193" t="s">
        <v>171</v>
      </c>
      <c r="AU501" s="193" t="s">
        <v>81</v>
      </c>
      <c r="AY501" s="21" t="s">
        <v>168</v>
      </c>
      <c r="BE501" s="194">
        <f>IF(N501="základní",J501,0)</f>
        <v>0</v>
      </c>
      <c r="BF501" s="194">
        <f>IF(N501="snížená",J501,0)</f>
        <v>0</v>
      </c>
      <c r="BG501" s="194">
        <f>IF(N501="zákl. přenesená",J501,0)</f>
        <v>0</v>
      </c>
      <c r="BH501" s="194">
        <f>IF(N501="sníž. přenesená",J501,0)</f>
        <v>0</v>
      </c>
      <c r="BI501" s="194">
        <f>IF(N501="nulová",J501,0)</f>
        <v>0</v>
      </c>
      <c r="BJ501" s="21" t="s">
        <v>79</v>
      </c>
      <c r="BK501" s="194">
        <f>ROUND(I501*H501,2)</f>
        <v>0</v>
      </c>
      <c r="BL501" s="21" t="s">
        <v>176</v>
      </c>
      <c r="BM501" s="193" t="s">
        <v>715</v>
      </c>
    </row>
    <row r="502" spans="1:65" s="2" customFormat="1" ht="19.5">
      <c r="A502" s="38"/>
      <c r="B502" s="39"/>
      <c r="C502" s="40"/>
      <c r="D502" s="195" t="s">
        <v>178</v>
      </c>
      <c r="E502" s="40"/>
      <c r="F502" s="196" t="s">
        <v>716</v>
      </c>
      <c r="G502" s="40"/>
      <c r="H502" s="40"/>
      <c r="I502" s="197"/>
      <c r="J502" s="40"/>
      <c r="K502" s="40"/>
      <c r="L502" s="43"/>
      <c r="M502" s="198"/>
      <c r="N502" s="199"/>
      <c r="O502" s="68"/>
      <c r="P502" s="68"/>
      <c r="Q502" s="68"/>
      <c r="R502" s="68"/>
      <c r="S502" s="68"/>
      <c r="T502" s="69"/>
      <c r="U502" s="38"/>
      <c r="V502" s="38"/>
      <c r="W502" s="38"/>
      <c r="X502" s="38"/>
      <c r="Y502" s="38"/>
      <c r="Z502" s="38"/>
      <c r="AA502" s="38"/>
      <c r="AB502" s="38"/>
      <c r="AC502" s="38"/>
      <c r="AD502" s="38"/>
      <c r="AE502" s="38"/>
      <c r="AT502" s="21" t="s">
        <v>178</v>
      </c>
      <c r="AU502" s="21" t="s">
        <v>81</v>
      </c>
    </row>
    <row r="503" spans="1:65" s="2" customFormat="1" ht="11.25">
      <c r="A503" s="38"/>
      <c r="B503" s="39"/>
      <c r="C503" s="40"/>
      <c r="D503" s="200" t="s">
        <v>180</v>
      </c>
      <c r="E503" s="40"/>
      <c r="F503" s="201" t="s">
        <v>717</v>
      </c>
      <c r="G503" s="40"/>
      <c r="H503" s="40"/>
      <c r="I503" s="197"/>
      <c r="J503" s="40"/>
      <c r="K503" s="40"/>
      <c r="L503" s="43"/>
      <c r="M503" s="198"/>
      <c r="N503" s="199"/>
      <c r="O503" s="68"/>
      <c r="P503" s="68"/>
      <c r="Q503" s="68"/>
      <c r="R503" s="68"/>
      <c r="S503" s="68"/>
      <c r="T503" s="69"/>
      <c r="U503" s="38"/>
      <c r="V503" s="38"/>
      <c r="W503" s="38"/>
      <c r="X503" s="38"/>
      <c r="Y503" s="38"/>
      <c r="Z503" s="38"/>
      <c r="AA503" s="38"/>
      <c r="AB503" s="38"/>
      <c r="AC503" s="38"/>
      <c r="AD503" s="38"/>
      <c r="AE503" s="38"/>
      <c r="AT503" s="21" t="s">
        <v>180</v>
      </c>
      <c r="AU503" s="21" t="s">
        <v>81</v>
      </c>
    </row>
    <row r="504" spans="1:65" s="13" customFormat="1" ht="11.25">
      <c r="B504" s="202"/>
      <c r="C504" s="203"/>
      <c r="D504" s="195" t="s">
        <v>182</v>
      </c>
      <c r="E504" s="204" t="s">
        <v>19</v>
      </c>
      <c r="F504" s="205" t="s">
        <v>718</v>
      </c>
      <c r="G504" s="203"/>
      <c r="H504" s="206">
        <v>10.125999999999999</v>
      </c>
      <c r="I504" s="207"/>
      <c r="J504" s="203"/>
      <c r="K504" s="203"/>
      <c r="L504" s="208"/>
      <c r="M504" s="209"/>
      <c r="N504" s="210"/>
      <c r="O504" s="210"/>
      <c r="P504" s="210"/>
      <c r="Q504" s="210"/>
      <c r="R504" s="210"/>
      <c r="S504" s="210"/>
      <c r="T504" s="211"/>
      <c r="AT504" s="212" t="s">
        <v>182</v>
      </c>
      <c r="AU504" s="212" t="s">
        <v>81</v>
      </c>
      <c r="AV504" s="13" t="s">
        <v>81</v>
      </c>
      <c r="AW504" s="13" t="s">
        <v>33</v>
      </c>
      <c r="AX504" s="13" t="s">
        <v>72</v>
      </c>
      <c r="AY504" s="212" t="s">
        <v>168</v>
      </c>
    </row>
    <row r="505" spans="1:65" s="14" customFormat="1" ht="11.25">
      <c r="B505" s="213"/>
      <c r="C505" s="214"/>
      <c r="D505" s="195" t="s">
        <v>182</v>
      </c>
      <c r="E505" s="215" t="s">
        <v>19</v>
      </c>
      <c r="F505" s="216" t="s">
        <v>185</v>
      </c>
      <c r="G505" s="214"/>
      <c r="H505" s="217">
        <v>10.125999999999999</v>
      </c>
      <c r="I505" s="218"/>
      <c r="J505" s="214"/>
      <c r="K505" s="214"/>
      <c r="L505" s="219"/>
      <c r="M505" s="220"/>
      <c r="N505" s="221"/>
      <c r="O505" s="221"/>
      <c r="P505" s="221"/>
      <c r="Q505" s="221"/>
      <c r="R505" s="221"/>
      <c r="S505" s="221"/>
      <c r="T505" s="222"/>
      <c r="AT505" s="223" t="s">
        <v>182</v>
      </c>
      <c r="AU505" s="223" t="s">
        <v>81</v>
      </c>
      <c r="AV505" s="14" t="s">
        <v>176</v>
      </c>
      <c r="AW505" s="14" t="s">
        <v>33</v>
      </c>
      <c r="AX505" s="14" t="s">
        <v>79</v>
      </c>
      <c r="AY505" s="223" t="s">
        <v>168</v>
      </c>
    </row>
    <row r="506" spans="1:65" s="2" customFormat="1" ht="37.9" customHeight="1">
      <c r="A506" s="38"/>
      <c r="B506" s="39"/>
      <c r="C506" s="182" t="s">
        <v>719</v>
      </c>
      <c r="D506" s="182" t="s">
        <v>171</v>
      </c>
      <c r="E506" s="183" t="s">
        <v>720</v>
      </c>
      <c r="F506" s="184" t="s">
        <v>721</v>
      </c>
      <c r="G506" s="185" t="s">
        <v>281</v>
      </c>
      <c r="H506" s="186">
        <v>255.00200000000001</v>
      </c>
      <c r="I506" s="187"/>
      <c r="J506" s="188">
        <f>ROUND(I506*H506,2)</f>
        <v>0</v>
      </c>
      <c r="K506" s="184" t="s">
        <v>175</v>
      </c>
      <c r="L506" s="43"/>
      <c r="M506" s="189" t="s">
        <v>19</v>
      </c>
      <c r="N506" s="190" t="s">
        <v>43</v>
      </c>
      <c r="O506" s="68"/>
      <c r="P506" s="191">
        <f>O506*H506</f>
        <v>0</v>
      </c>
      <c r="Q506" s="191">
        <v>0</v>
      </c>
      <c r="R506" s="191">
        <f>Q506*H506</f>
        <v>0</v>
      </c>
      <c r="S506" s="191">
        <v>4.5999999999999999E-2</v>
      </c>
      <c r="T506" s="192">
        <f>S506*H506</f>
        <v>11.730092000000001</v>
      </c>
      <c r="U506" s="38"/>
      <c r="V506" s="38"/>
      <c r="W506" s="38"/>
      <c r="X506" s="38"/>
      <c r="Y506" s="38"/>
      <c r="Z506" s="38"/>
      <c r="AA506" s="38"/>
      <c r="AB506" s="38"/>
      <c r="AC506" s="38"/>
      <c r="AD506" s="38"/>
      <c r="AE506" s="38"/>
      <c r="AR506" s="193" t="s">
        <v>176</v>
      </c>
      <c r="AT506" s="193" t="s">
        <v>171</v>
      </c>
      <c r="AU506" s="193" t="s">
        <v>81</v>
      </c>
      <c r="AY506" s="21" t="s">
        <v>168</v>
      </c>
      <c r="BE506" s="194">
        <f>IF(N506="základní",J506,0)</f>
        <v>0</v>
      </c>
      <c r="BF506" s="194">
        <f>IF(N506="snížená",J506,0)</f>
        <v>0</v>
      </c>
      <c r="BG506" s="194">
        <f>IF(N506="zákl. přenesená",J506,0)</f>
        <v>0</v>
      </c>
      <c r="BH506" s="194">
        <f>IF(N506="sníž. přenesená",J506,0)</f>
        <v>0</v>
      </c>
      <c r="BI506" s="194">
        <f>IF(N506="nulová",J506,0)</f>
        <v>0</v>
      </c>
      <c r="BJ506" s="21" t="s">
        <v>79</v>
      </c>
      <c r="BK506" s="194">
        <f>ROUND(I506*H506,2)</f>
        <v>0</v>
      </c>
      <c r="BL506" s="21" t="s">
        <v>176</v>
      </c>
      <c r="BM506" s="193" t="s">
        <v>722</v>
      </c>
    </row>
    <row r="507" spans="1:65" s="2" customFormat="1" ht="29.25">
      <c r="A507" s="38"/>
      <c r="B507" s="39"/>
      <c r="C507" s="40"/>
      <c r="D507" s="195" t="s">
        <v>178</v>
      </c>
      <c r="E507" s="40"/>
      <c r="F507" s="196" t="s">
        <v>723</v>
      </c>
      <c r="G507" s="40"/>
      <c r="H507" s="40"/>
      <c r="I507" s="197"/>
      <c r="J507" s="40"/>
      <c r="K507" s="40"/>
      <c r="L507" s="43"/>
      <c r="M507" s="198"/>
      <c r="N507" s="199"/>
      <c r="O507" s="68"/>
      <c r="P507" s="68"/>
      <c r="Q507" s="68"/>
      <c r="R507" s="68"/>
      <c r="S507" s="68"/>
      <c r="T507" s="69"/>
      <c r="U507" s="38"/>
      <c r="V507" s="38"/>
      <c r="W507" s="38"/>
      <c r="X507" s="38"/>
      <c r="Y507" s="38"/>
      <c r="Z507" s="38"/>
      <c r="AA507" s="38"/>
      <c r="AB507" s="38"/>
      <c r="AC507" s="38"/>
      <c r="AD507" s="38"/>
      <c r="AE507" s="38"/>
      <c r="AT507" s="21" t="s">
        <v>178</v>
      </c>
      <c r="AU507" s="21" t="s">
        <v>81</v>
      </c>
    </row>
    <row r="508" spans="1:65" s="2" customFormat="1" ht="11.25">
      <c r="A508" s="38"/>
      <c r="B508" s="39"/>
      <c r="C508" s="40"/>
      <c r="D508" s="200" t="s">
        <v>180</v>
      </c>
      <c r="E508" s="40"/>
      <c r="F508" s="201" t="s">
        <v>724</v>
      </c>
      <c r="G508" s="40"/>
      <c r="H508" s="40"/>
      <c r="I508" s="197"/>
      <c r="J508" s="40"/>
      <c r="K508" s="40"/>
      <c r="L508" s="43"/>
      <c r="M508" s="198"/>
      <c r="N508" s="199"/>
      <c r="O508" s="68"/>
      <c r="P508" s="68"/>
      <c r="Q508" s="68"/>
      <c r="R508" s="68"/>
      <c r="S508" s="68"/>
      <c r="T508" s="69"/>
      <c r="U508" s="38"/>
      <c r="V508" s="38"/>
      <c r="W508" s="38"/>
      <c r="X508" s="38"/>
      <c r="Y508" s="38"/>
      <c r="Z508" s="38"/>
      <c r="AA508" s="38"/>
      <c r="AB508" s="38"/>
      <c r="AC508" s="38"/>
      <c r="AD508" s="38"/>
      <c r="AE508" s="38"/>
      <c r="AT508" s="21" t="s">
        <v>180</v>
      </c>
      <c r="AU508" s="21" t="s">
        <v>81</v>
      </c>
    </row>
    <row r="509" spans="1:65" s="13" customFormat="1" ht="11.25">
      <c r="B509" s="202"/>
      <c r="C509" s="203"/>
      <c r="D509" s="195" t="s">
        <v>182</v>
      </c>
      <c r="E509" s="204" t="s">
        <v>19</v>
      </c>
      <c r="F509" s="205" t="s">
        <v>326</v>
      </c>
      <c r="G509" s="203"/>
      <c r="H509" s="206">
        <v>256.59500000000003</v>
      </c>
      <c r="I509" s="207"/>
      <c r="J509" s="203"/>
      <c r="K509" s="203"/>
      <c r="L509" s="208"/>
      <c r="M509" s="209"/>
      <c r="N509" s="210"/>
      <c r="O509" s="210"/>
      <c r="P509" s="210"/>
      <c r="Q509" s="210"/>
      <c r="R509" s="210"/>
      <c r="S509" s="210"/>
      <c r="T509" s="211"/>
      <c r="AT509" s="212" t="s">
        <v>182</v>
      </c>
      <c r="AU509" s="212" t="s">
        <v>81</v>
      </c>
      <c r="AV509" s="13" t="s">
        <v>81</v>
      </c>
      <c r="AW509" s="13" t="s">
        <v>33</v>
      </c>
      <c r="AX509" s="13" t="s">
        <v>72</v>
      </c>
      <c r="AY509" s="212" t="s">
        <v>168</v>
      </c>
    </row>
    <row r="510" spans="1:65" s="13" customFormat="1" ht="11.25">
      <c r="B510" s="202"/>
      <c r="C510" s="203"/>
      <c r="D510" s="195" t="s">
        <v>182</v>
      </c>
      <c r="E510" s="204" t="s">
        <v>19</v>
      </c>
      <c r="F510" s="205" t="s">
        <v>327</v>
      </c>
      <c r="G510" s="203"/>
      <c r="H510" s="206">
        <v>33.234000000000002</v>
      </c>
      <c r="I510" s="207"/>
      <c r="J510" s="203"/>
      <c r="K510" s="203"/>
      <c r="L510" s="208"/>
      <c r="M510" s="209"/>
      <c r="N510" s="210"/>
      <c r="O510" s="210"/>
      <c r="P510" s="210"/>
      <c r="Q510" s="210"/>
      <c r="R510" s="210"/>
      <c r="S510" s="210"/>
      <c r="T510" s="211"/>
      <c r="AT510" s="212" t="s">
        <v>182</v>
      </c>
      <c r="AU510" s="212" t="s">
        <v>81</v>
      </c>
      <c r="AV510" s="13" t="s">
        <v>81</v>
      </c>
      <c r="AW510" s="13" t="s">
        <v>33</v>
      </c>
      <c r="AX510" s="13" t="s">
        <v>72</v>
      </c>
      <c r="AY510" s="212" t="s">
        <v>168</v>
      </c>
    </row>
    <row r="511" spans="1:65" s="13" customFormat="1" ht="11.25">
      <c r="B511" s="202"/>
      <c r="C511" s="203"/>
      <c r="D511" s="195" t="s">
        <v>182</v>
      </c>
      <c r="E511" s="204" t="s">
        <v>19</v>
      </c>
      <c r="F511" s="205" t="s">
        <v>328</v>
      </c>
      <c r="G511" s="203"/>
      <c r="H511" s="206">
        <v>-23.76</v>
      </c>
      <c r="I511" s="207"/>
      <c r="J511" s="203"/>
      <c r="K511" s="203"/>
      <c r="L511" s="208"/>
      <c r="M511" s="209"/>
      <c r="N511" s="210"/>
      <c r="O511" s="210"/>
      <c r="P511" s="210"/>
      <c r="Q511" s="210"/>
      <c r="R511" s="210"/>
      <c r="S511" s="210"/>
      <c r="T511" s="211"/>
      <c r="AT511" s="212" t="s">
        <v>182</v>
      </c>
      <c r="AU511" s="212" t="s">
        <v>81</v>
      </c>
      <c r="AV511" s="13" t="s">
        <v>81</v>
      </c>
      <c r="AW511" s="13" t="s">
        <v>33</v>
      </c>
      <c r="AX511" s="13" t="s">
        <v>72</v>
      </c>
      <c r="AY511" s="212" t="s">
        <v>168</v>
      </c>
    </row>
    <row r="512" spans="1:65" s="13" customFormat="1" ht="11.25">
      <c r="B512" s="202"/>
      <c r="C512" s="203"/>
      <c r="D512" s="195" t="s">
        <v>182</v>
      </c>
      <c r="E512" s="204" t="s">
        <v>19</v>
      </c>
      <c r="F512" s="205" t="s">
        <v>329</v>
      </c>
      <c r="G512" s="203"/>
      <c r="H512" s="206">
        <v>-2.6040000000000001</v>
      </c>
      <c r="I512" s="207"/>
      <c r="J512" s="203"/>
      <c r="K512" s="203"/>
      <c r="L512" s="208"/>
      <c r="M512" s="209"/>
      <c r="N512" s="210"/>
      <c r="O512" s="210"/>
      <c r="P512" s="210"/>
      <c r="Q512" s="210"/>
      <c r="R512" s="210"/>
      <c r="S512" s="210"/>
      <c r="T512" s="211"/>
      <c r="AT512" s="212" t="s">
        <v>182</v>
      </c>
      <c r="AU512" s="212" t="s">
        <v>81</v>
      </c>
      <c r="AV512" s="13" t="s">
        <v>81</v>
      </c>
      <c r="AW512" s="13" t="s">
        <v>33</v>
      </c>
      <c r="AX512" s="13" t="s">
        <v>72</v>
      </c>
      <c r="AY512" s="212" t="s">
        <v>168</v>
      </c>
    </row>
    <row r="513" spans="1:65" s="13" customFormat="1" ht="11.25">
      <c r="B513" s="202"/>
      <c r="C513" s="203"/>
      <c r="D513" s="195" t="s">
        <v>182</v>
      </c>
      <c r="E513" s="204" t="s">
        <v>19</v>
      </c>
      <c r="F513" s="205" t="s">
        <v>330</v>
      </c>
      <c r="G513" s="203"/>
      <c r="H513" s="206">
        <v>-8.4629999999999992</v>
      </c>
      <c r="I513" s="207"/>
      <c r="J513" s="203"/>
      <c r="K513" s="203"/>
      <c r="L513" s="208"/>
      <c r="M513" s="209"/>
      <c r="N513" s="210"/>
      <c r="O513" s="210"/>
      <c r="P513" s="210"/>
      <c r="Q513" s="210"/>
      <c r="R513" s="210"/>
      <c r="S513" s="210"/>
      <c r="T513" s="211"/>
      <c r="AT513" s="212" t="s">
        <v>182</v>
      </c>
      <c r="AU513" s="212" t="s">
        <v>81</v>
      </c>
      <c r="AV513" s="13" t="s">
        <v>81</v>
      </c>
      <c r="AW513" s="13" t="s">
        <v>33</v>
      </c>
      <c r="AX513" s="13" t="s">
        <v>72</v>
      </c>
      <c r="AY513" s="212" t="s">
        <v>168</v>
      </c>
    </row>
    <row r="514" spans="1:65" s="14" customFormat="1" ht="11.25">
      <c r="B514" s="213"/>
      <c r="C514" s="214"/>
      <c r="D514" s="195" t="s">
        <v>182</v>
      </c>
      <c r="E514" s="215" t="s">
        <v>19</v>
      </c>
      <c r="F514" s="216" t="s">
        <v>185</v>
      </c>
      <c r="G514" s="214"/>
      <c r="H514" s="217">
        <v>255.00200000000001</v>
      </c>
      <c r="I514" s="218"/>
      <c r="J514" s="214"/>
      <c r="K514" s="214"/>
      <c r="L514" s="219"/>
      <c r="M514" s="220"/>
      <c r="N514" s="221"/>
      <c r="O514" s="221"/>
      <c r="P514" s="221"/>
      <c r="Q514" s="221"/>
      <c r="R514" s="221"/>
      <c r="S514" s="221"/>
      <c r="T514" s="222"/>
      <c r="AT514" s="223" t="s">
        <v>182</v>
      </c>
      <c r="AU514" s="223" t="s">
        <v>81</v>
      </c>
      <c r="AV514" s="14" t="s">
        <v>176</v>
      </c>
      <c r="AW514" s="14" t="s">
        <v>33</v>
      </c>
      <c r="AX514" s="14" t="s">
        <v>79</v>
      </c>
      <c r="AY514" s="223" t="s">
        <v>168</v>
      </c>
    </row>
    <row r="515" spans="1:65" s="2" customFormat="1" ht="37.9" customHeight="1">
      <c r="A515" s="38"/>
      <c r="B515" s="39"/>
      <c r="C515" s="182" t="s">
        <v>725</v>
      </c>
      <c r="D515" s="182" t="s">
        <v>171</v>
      </c>
      <c r="E515" s="183" t="s">
        <v>726</v>
      </c>
      <c r="F515" s="184" t="s">
        <v>727</v>
      </c>
      <c r="G515" s="185" t="s">
        <v>281</v>
      </c>
      <c r="H515" s="186">
        <v>16.045999999999999</v>
      </c>
      <c r="I515" s="187"/>
      <c r="J515" s="188">
        <f>ROUND(I515*H515,2)</f>
        <v>0</v>
      </c>
      <c r="K515" s="184" t="s">
        <v>175</v>
      </c>
      <c r="L515" s="43"/>
      <c r="M515" s="189" t="s">
        <v>19</v>
      </c>
      <c r="N515" s="190" t="s">
        <v>43</v>
      </c>
      <c r="O515" s="68"/>
      <c r="P515" s="191">
        <f>O515*H515</f>
        <v>0</v>
      </c>
      <c r="Q515" s="191">
        <v>0</v>
      </c>
      <c r="R515" s="191">
        <f>Q515*H515</f>
        <v>0</v>
      </c>
      <c r="S515" s="191">
        <v>5.8999999999999997E-2</v>
      </c>
      <c r="T515" s="192">
        <f>S515*H515</f>
        <v>0.94671399999999994</v>
      </c>
      <c r="U515" s="38"/>
      <c r="V515" s="38"/>
      <c r="W515" s="38"/>
      <c r="X515" s="38"/>
      <c r="Y515" s="38"/>
      <c r="Z515" s="38"/>
      <c r="AA515" s="38"/>
      <c r="AB515" s="38"/>
      <c r="AC515" s="38"/>
      <c r="AD515" s="38"/>
      <c r="AE515" s="38"/>
      <c r="AR515" s="193" t="s">
        <v>176</v>
      </c>
      <c r="AT515" s="193" t="s">
        <v>171</v>
      </c>
      <c r="AU515" s="193" t="s">
        <v>81</v>
      </c>
      <c r="AY515" s="21" t="s">
        <v>168</v>
      </c>
      <c r="BE515" s="194">
        <f>IF(N515="základní",J515,0)</f>
        <v>0</v>
      </c>
      <c r="BF515" s="194">
        <f>IF(N515="snížená",J515,0)</f>
        <v>0</v>
      </c>
      <c r="BG515" s="194">
        <f>IF(N515="zákl. přenesená",J515,0)</f>
        <v>0</v>
      </c>
      <c r="BH515" s="194">
        <f>IF(N515="sníž. přenesená",J515,0)</f>
        <v>0</v>
      </c>
      <c r="BI515" s="194">
        <f>IF(N515="nulová",J515,0)</f>
        <v>0</v>
      </c>
      <c r="BJ515" s="21" t="s">
        <v>79</v>
      </c>
      <c r="BK515" s="194">
        <f>ROUND(I515*H515,2)</f>
        <v>0</v>
      </c>
      <c r="BL515" s="21" t="s">
        <v>176</v>
      </c>
      <c r="BM515" s="193" t="s">
        <v>728</v>
      </c>
    </row>
    <row r="516" spans="1:65" s="2" customFormat="1" ht="29.25">
      <c r="A516" s="38"/>
      <c r="B516" s="39"/>
      <c r="C516" s="40"/>
      <c r="D516" s="195" t="s">
        <v>178</v>
      </c>
      <c r="E516" s="40"/>
      <c r="F516" s="196" t="s">
        <v>729</v>
      </c>
      <c r="G516" s="40"/>
      <c r="H516" s="40"/>
      <c r="I516" s="197"/>
      <c r="J516" s="40"/>
      <c r="K516" s="40"/>
      <c r="L516" s="43"/>
      <c r="M516" s="198"/>
      <c r="N516" s="199"/>
      <c r="O516" s="68"/>
      <c r="P516" s="68"/>
      <c r="Q516" s="68"/>
      <c r="R516" s="68"/>
      <c r="S516" s="68"/>
      <c r="T516" s="69"/>
      <c r="U516" s="38"/>
      <c r="V516" s="38"/>
      <c r="W516" s="38"/>
      <c r="X516" s="38"/>
      <c r="Y516" s="38"/>
      <c r="Z516" s="38"/>
      <c r="AA516" s="38"/>
      <c r="AB516" s="38"/>
      <c r="AC516" s="38"/>
      <c r="AD516" s="38"/>
      <c r="AE516" s="38"/>
      <c r="AT516" s="21" t="s">
        <v>178</v>
      </c>
      <c r="AU516" s="21" t="s">
        <v>81</v>
      </c>
    </row>
    <row r="517" spans="1:65" s="2" customFormat="1" ht="11.25">
      <c r="A517" s="38"/>
      <c r="B517" s="39"/>
      <c r="C517" s="40"/>
      <c r="D517" s="200" t="s">
        <v>180</v>
      </c>
      <c r="E517" s="40"/>
      <c r="F517" s="201" t="s">
        <v>730</v>
      </c>
      <c r="G517" s="40"/>
      <c r="H517" s="40"/>
      <c r="I517" s="197"/>
      <c r="J517" s="40"/>
      <c r="K517" s="40"/>
      <c r="L517" s="43"/>
      <c r="M517" s="198"/>
      <c r="N517" s="199"/>
      <c r="O517" s="68"/>
      <c r="P517" s="68"/>
      <c r="Q517" s="68"/>
      <c r="R517" s="68"/>
      <c r="S517" s="68"/>
      <c r="T517" s="69"/>
      <c r="U517" s="38"/>
      <c r="V517" s="38"/>
      <c r="W517" s="38"/>
      <c r="X517" s="38"/>
      <c r="Y517" s="38"/>
      <c r="Z517" s="38"/>
      <c r="AA517" s="38"/>
      <c r="AB517" s="38"/>
      <c r="AC517" s="38"/>
      <c r="AD517" s="38"/>
      <c r="AE517" s="38"/>
      <c r="AT517" s="21" t="s">
        <v>180</v>
      </c>
      <c r="AU517" s="21" t="s">
        <v>81</v>
      </c>
    </row>
    <row r="518" spans="1:65" s="13" customFormat="1" ht="11.25">
      <c r="B518" s="202"/>
      <c r="C518" s="203"/>
      <c r="D518" s="195" t="s">
        <v>182</v>
      </c>
      <c r="E518" s="204" t="s">
        <v>19</v>
      </c>
      <c r="F518" s="205" t="s">
        <v>389</v>
      </c>
      <c r="G518" s="203"/>
      <c r="H518" s="206">
        <v>16.045999999999999</v>
      </c>
      <c r="I518" s="207"/>
      <c r="J518" s="203"/>
      <c r="K518" s="203"/>
      <c r="L518" s="208"/>
      <c r="M518" s="209"/>
      <c r="N518" s="210"/>
      <c r="O518" s="210"/>
      <c r="P518" s="210"/>
      <c r="Q518" s="210"/>
      <c r="R518" s="210"/>
      <c r="S518" s="210"/>
      <c r="T518" s="211"/>
      <c r="AT518" s="212" t="s">
        <v>182</v>
      </c>
      <c r="AU518" s="212" t="s">
        <v>81</v>
      </c>
      <c r="AV518" s="13" t="s">
        <v>81</v>
      </c>
      <c r="AW518" s="13" t="s">
        <v>33</v>
      </c>
      <c r="AX518" s="13" t="s">
        <v>72</v>
      </c>
      <c r="AY518" s="212" t="s">
        <v>168</v>
      </c>
    </row>
    <row r="519" spans="1:65" s="14" customFormat="1" ht="11.25">
      <c r="B519" s="213"/>
      <c r="C519" s="214"/>
      <c r="D519" s="195" t="s">
        <v>182</v>
      </c>
      <c r="E519" s="215" t="s">
        <v>19</v>
      </c>
      <c r="F519" s="216" t="s">
        <v>185</v>
      </c>
      <c r="G519" s="214"/>
      <c r="H519" s="217">
        <v>16.045999999999999</v>
      </c>
      <c r="I519" s="218"/>
      <c r="J519" s="214"/>
      <c r="K519" s="214"/>
      <c r="L519" s="219"/>
      <c r="M519" s="220"/>
      <c r="N519" s="221"/>
      <c r="O519" s="221"/>
      <c r="P519" s="221"/>
      <c r="Q519" s="221"/>
      <c r="R519" s="221"/>
      <c r="S519" s="221"/>
      <c r="T519" s="222"/>
      <c r="AT519" s="223" t="s">
        <v>182</v>
      </c>
      <c r="AU519" s="223" t="s">
        <v>81</v>
      </c>
      <c r="AV519" s="14" t="s">
        <v>176</v>
      </c>
      <c r="AW519" s="14" t="s">
        <v>33</v>
      </c>
      <c r="AX519" s="14" t="s">
        <v>79</v>
      </c>
      <c r="AY519" s="223" t="s">
        <v>168</v>
      </c>
    </row>
    <row r="520" spans="1:65" s="12" customFormat="1" ht="22.9" customHeight="1">
      <c r="B520" s="166"/>
      <c r="C520" s="167"/>
      <c r="D520" s="168" t="s">
        <v>71</v>
      </c>
      <c r="E520" s="180" t="s">
        <v>731</v>
      </c>
      <c r="F520" s="180" t="s">
        <v>732</v>
      </c>
      <c r="G520" s="167"/>
      <c r="H520" s="167"/>
      <c r="I520" s="170"/>
      <c r="J520" s="181">
        <f>BK520</f>
        <v>0</v>
      </c>
      <c r="K520" s="167"/>
      <c r="L520" s="172"/>
      <c r="M520" s="173"/>
      <c r="N520" s="174"/>
      <c r="O520" s="174"/>
      <c r="P520" s="175">
        <f>SUM(P521:P534)</f>
        <v>0</v>
      </c>
      <c r="Q520" s="174"/>
      <c r="R520" s="175">
        <f>SUM(R521:R534)</f>
        <v>0</v>
      </c>
      <c r="S520" s="174"/>
      <c r="T520" s="176">
        <f>SUM(T521:T534)</f>
        <v>0</v>
      </c>
      <c r="AR520" s="177" t="s">
        <v>79</v>
      </c>
      <c r="AT520" s="178" t="s">
        <v>71</v>
      </c>
      <c r="AU520" s="178" t="s">
        <v>79</v>
      </c>
      <c r="AY520" s="177" t="s">
        <v>168</v>
      </c>
      <c r="BK520" s="179">
        <f>SUM(BK521:BK534)</f>
        <v>0</v>
      </c>
    </row>
    <row r="521" spans="1:65" s="2" customFormat="1" ht="24.2" customHeight="1">
      <c r="A521" s="38"/>
      <c r="B521" s="39"/>
      <c r="C521" s="182" t="s">
        <v>733</v>
      </c>
      <c r="D521" s="182" t="s">
        <v>171</v>
      </c>
      <c r="E521" s="183" t="s">
        <v>734</v>
      </c>
      <c r="F521" s="184" t="s">
        <v>735</v>
      </c>
      <c r="G521" s="185" t="s">
        <v>220</v>
      </c>
      <c r="H521" s="186">
        <v>88.406999999999996</v>
      </c>
      <c r="I521" s="187"/>
      <c r="J521" s="188">
        <f>ROUND(I521*H521,2)</f>
        <v>0</v>
      </c>
      <c r="K521" s="184" t="s">
        <v>175</v>
      </c>
      <c r="L521" s="43"/>
      <c r="M521" s="189" t="s">
        <v>19</v>
      </c>
      <c r="N521" s="190" t="s">
        <v>43</v>
      </c>
      <c r="O521" s="68"/>
      <c r="P521" s="191">
        <f>O521*H521</f>
        <v>0</v>
      </c>
      <c r="Q521" s="191">
        <v>0</v>
      </c>
      <c r="R521" s="191">
        <f>Q521*H521</f>
        <v>0</v>
      </c>
      <c r="S521" s="191">
        <v>0</v>
      </c>
      <c r="T521" s="192">
        <f>S521*H521</f>
        <v>0</v>
      </c>
      <c r="U521" s="38"/>
      <c r="V521" s="38"/>
      <c r="W521" s="38"/>
      <c r="X521" s="38"/>
      <c r="Y521" s="38"/>
      <c r="Z521" s="38"/>
      <c r="AA521" s="38"/>
      <c r="AB521" s="38"/>
      <c r="AC521" s="38"/>
      <c r="AD521" s="38"/>
      <c r="AE521" s="38"/>
      <c r="AR521" s="193" t="s">
        <v>176</v>
      </c>
      <c r="AT521" s="193" t="s">
        <v>171</v>
      </c>
      <c r="AU521" s="193" t="s">
        <v>81</v>
      </c>
      <c r="AY521" s="21" t="s">
        <v>168</v>
      </c>
      <c r="BE521" s="194">
        <f>IF(N521="základní",J521,0)</f>
        <v>0</v>
      </c>
      <c r="BF521" s="194">
        <f>IF(N521="snížená",J521,0)</f>
        <v>0</v>
      </c>
      <c r="BG521" s="194">
        <f>IF(N521="zákl. přenesená",J521,0)</f>
        <v>0</v>
      </c>
      <c r="BH521" s="194">
        <f>IF(N521="sníž. přenesená",J521,0)</f>
        <v>0</v>
      </c>
      <c r="BI521" s="194">
        <f>IF(N521="nulová",J521,0)</f>
        <v>0</v>
      </c>
      <c r="BJ521" s="21" t="s">
        <v>79</v>
      </c>
      <c r="BK521" s="194">
        <f>ROUND(I521*H521,2)</f>
        <v>0</v>
      </c>
      <c r="BL521" s="21" t="s">
        <v>176</v>
      </c>
      <c r="BM521" s="193" t="s">
        <v>736</v>
      </c>
    </row>
    <row r="522" spans="1:65" s="2" customFormat="1" ht="19.5">
      <c r="A522" s="38"/>
      <c r="B522" s="39"/>
      <c r="C522" s="40"/>
      <c r="D522" s="195" t="s">
        <v>178</v>
      </c>
      <c r="E522" s="40"/>
      <c r="F522" s="196" t="s">
        <v>737</v>
      </c>
      <c r="G522" s="40"/>
      <c r="H522" s="40"/>
      <c r="I522" s="197"/>
      <c r="J522" s="40"/>
      <c r="K522" s="40"/>
      <c r="L522" s="43"/>
      <c r="M522" s="198"/>
      <c r="N522" s="199"/>
      <c r="O522" s="68"/>
      <c r="P522" s="68"/>
      <c r="Q522" s="68"/>
      <c r="R522" s="68"/>
      <c r="S522" s="68"/>
      <c r="T522" s="69"/>
      <c r="U522" s="38"/>
      <c r="V522" s="38"/>
      <c r="W522" s="38"/>
      <c r="X522" s="38"/>
      <c r="Y522" s="38"/>
      <c r="Z522" s="38"/>
      <c r="AA522" s="38"/>
      <c r="AB522" s="38"/>
      <c r="AC522" s="38"/>
      <c r="AD522" s="38"/>
      <c r="AE522" s="38"/>
      <c r="AT522" s="21" t="s">
        <v>178</v>
      </c>
      <c r="AU522" s="21" t="s">
        <v>81</v>
      </c>
    </row>
    <row r="523" spans="1:65" s="2" customFormat="1" ht="11.25">
      <c r="A523" s="38"/>
      <c r="B523" s="39"/>
      <c r="C523" s="40"/>
      <c r="D523" s="200" t="s">
        <v>180</v>
      </c>
      <c r="E523" s="40"/>
      <c r="F523" s="201" t="s">
        <v>738</v>
      </c>
      <c r="G523" s="40"/>
      <c r="H523" s="40"/>
      <c r="I523" s="197"/>
      <c r="J523" s="40"/>
      <c r="K523" s="40"/>
      <c r="L523" s="43"/>
      <c r="M523" s="198"/>
      <c r="N523" s="199"/>
      <c r="O523" s="68"/>
      <c r="P523" s="68"/>
      <c r="Q523" s="68"/>
      <c r="R523" s="68"/>
      <c r="S523" s="68"/>
      <c r="T523" s="69"/>
      <c r="U523" s="38"/>
      <c r="V523" s="38"/>
      <c r="W523" s="38"/>
      <c r="X523" s="38"/>
      <c r="Y523" s="38"/>
      <c r="Z523" s="38"/>
      <c r="AA523" s="38"/>
      <c r="AB523" s="38"/>
      <c r="AC523" s="38"/>
      <c r="AD523" s="38"/>
      <c r="AE523" s="38"/>
      <c r="AT523" s="21" t="s">
        <v>180</v>
      </c>
      <c r="AU523" s="21" t="s">
        <v>81</v>
      </c>
    </row>
    <row r="524" spans="1:65" s="2" customFormat="1" ht="24.2" customHeight="1">
      <c r="A524" s="38"/>
      <c r="B524" s="39"/>
      <c r="C524" s="182" t="s">
        <v>739</v>
      </c>
      <c r="D524" s="182" t="s">
        <v>171</v>
      </c>
      <c r="E524" s="183" t="s">
        <v>740</v>
      </c>
      <c r="F524" s="184" t="s">
        <v>741</v>
      </c>
      <c r="G524" s="185" t="s">
        <v>220</v>
      </c>
      <c r="H524" s="186">
        <v>88.406999999999996</v>
      </c>
      <c r="I524" s="187"/>
      <c r="J524" s="188">
        <f>ROUND(I524*H524,2)</f>
        <v>0</v>
      </c>
      <c r="K524" s="184" t="s">
        <v>175</v>
      </c>
      <c r="L524" s="43"/>
      <c r="M524" s="189" t="s">
        <v>19</v>
      </c>
      <c r="N524" s="190" t="s">
        <v>43</v>
      </c>
      <c r="O524" s="68"/>
      <c r="P524" s="191">
        <f>O524*H524</f>
        <v>0</v>
      </c>
      <c r="Q524" s="191">
        <v>0</v>
      </c>
      <c r="R524" s="191">
        <f>Q524*H524</f>
        <v>0</v>
      </c>
      <c r="S524" s="191">
        <v>0</v>
      </c>
      <c r="T524" s="192">
        <f>S524*H524</f>
        <v>0</v>
      </c>
      <c r="U524" s="38"/>
      <c r="V524" s="38"/>
      <c r="W524" s="38"/>
      <c r="X524" s="38"/>
      <c r="Y524" s="38"/>
      <c r="Z524" s="38"/>
      <c r="AA524" s="38"/>
      <c r="AB524" s="38"/>
      <c r="AC524" s="38"/>
      <c r="AD524" s="38"/>
      <c r="AE524" s="38"/>
      <c r="AR524" s="193" t="s">
        <v>176</v>
      </c>
      <c r="AT524" s="193" t="s">
        <v>171</v>
      </c>
      <c r="AU524" s="193" t="s">
        <v>81</v>
      </c>
      <c r="AY524" s="21" t="s">
        <v>168</v>
      </c>
      <c r="BE524" s="194">
        <f>IF(N524="základní",J524,0)</f>
        <v>0</v>
      </c>
      <c r="BF524" s="194">
        <f>IF(N524="snížená",J524,0)</f>
        <v>0</v>
      </c>
      <c r="BG524" s="194">
        <f>IF(N524="zákl. přenesená",J524,0)</f>
        <v>0</v>
      </c>
      <c r="BH524" s="194">
        <f>IF(N524="sníž. přenesená",J524,0)</f>
        <v>0</v>
      </c>
      <c r="BI524" s="194">
        <f>IF(N524="nulová",J524,0)</f>
        <v>0</v>
      </c>
      <c r="BJ524" s="21" t="s">
        <v>79</v>
      </c>
      <c r="BK524" s="194">
        <f>ROUND(I524*H524,2)</f>
        <v>0</v>
      </c>
      <c r="BL524" s="21" t="s">
        <v>176</v>
      </c>
      <c r="BM524" s="193" t="s">
        <v>742</v>
      </c>
    </row>
    <row r="525" spans="1:65" s="2" customFormat="1" ht="19.5">
      <c r="A525" s="38"/>
      <c r="B525" s="39"/>
      <c r="C525" s="40"/>
      <c r="D525" s="195" t="s">
        <v>178</v>
      </c>
      <c r="E525" s="40"/>
      <c r="F525" s="196" t="s">
        <v>743</v>
      </c>
      <c r="G525" s="40"/>
      <c r="H525" s="40"/>
      <c r="I525" s="197"/>
      <c r="J525" s="40"/>
      <c r="K525" s="40"/>
      <c r="L525" s="43"/>
      <c r="M525" s="198"/>
      <c r="N525" s="199"/>
      <c r="O525" s="68"/>
      <c r="P525" s="68"/>
      <c r="Q525" s="68"/>
      <c r="R525" s="68"/>
      <c r="S525" s="68"/>
      <c r="T525" s="69"/>
      <c r="U525" s="38"/>
      <c r="V525" s="38"/>
      <c r="W525" s="38"/>
      <c r="X525" s="38"/>
      <c r="Y525" s="38"/>
      <c r="Z525" s="38"/>
      <c r="AA525" s="38"/>
      <c r="AB525" s="38"/>
      <c r="AC525" s="38"/>
      <c r="AD525" s="38"/>
      <c r="AE525" s="38"/>
      <c r="AT525" s="21" t="s">
        <v>178</v>
      </c>
      <c r="AU525" s="21" t="s">
        <v>81</v>
      </c>
    </row>
    <row r="526" spans="1:65" s="2" customFormat="1" ht="11.25">
      <c r="A526" s="38"/>
      <c r="B526" s="39"/>
      <c r="C526" s="40"/>
      <c r="D526" s="200" t="s">
        <v>180</v>
      </c>
      <c r="E526" s="40"/>
      <c r="F526" s="201" t="s">
        <v>744</v>
      </c>
      <c r="G526" s="40"/>
      <c r="H526" s="40"/>
      <c r="I526" s="197"/>
      <c r="J526" s="40"/>
      <c r="K526" s="40"/>
      <c r="L526" s="43"/>
      <c r="M526" s="198"/>
      <c r="N526" s="199"/>
      <c r="O526" s="68"/>
      <c r="P526" s="68"/>
      <c r="Q526" s="68"/>
      <c r="R526" s="68"/>
      <c r="S526" s="68"/>
      <c r="T526" s="69"/>
      <c r="U526" s="38"/>
      <c r="V526" s="38"/>
      <c r="W526" s="38"/>
      <c r="X526" s="38"/>
      <c r="Y526" s="38"/>
      <c r="Z526" s="38"/>
      <c r="AA526" s="38"/>
      <c r="AB526" s="38"/>
      <c r="AC526" s="38"/>
      <c r="AD526" s="38"/>
      <c r="AE526" s="38"/>
      <c r="AT526" s="21" t="s">
        <v>180</v>
      </c>
      <c r="AU526" s="21" t="s">
        <v>81</v>
      </c>
    </row>
    <row r="527" spans="1:65" s="2" customFormat="1" ht="24.2" customHeight="1">
      <c r="A527" s="38"/>
      <c r="B527" s="39"/>
      <c r="C527" s="182" t="s">
        <v>745</v>
      </c>
      <c r="D527" s="182" t="s">
        <v>171</v>
      </c>
      <c r="E527" s="183" t="s">
        <v>746</v>
      </c>
      <c r="F527" s="184" t="s">
        <v>747</v>
      </c>
      <c r="G527" s="185" t="s">
        <v>220</v>
      </c>
      <c r="H527" s="186">
        <v>3001.05</v>
      </c>
      <c r="I527" s="187"/>
      <c r="J527" s="188">
        <f>ROUND(I527*H527,2)</f>
        <v>0</v>
      </c>
      <c r="K527" s="184" t="s">
        <v>175</v>
      </c>
      <c r="L527" s="43"/>
      <c r="M527" s="189" t="s">
        <v>19</v>
      </c>
      <c r="N527" s="190" t="s">
        <v>43</v>
      </c>
      <c r="O527" s="68"/>
      <c r="P527" s="191">
        <f>O527*H527</f>
        <v>0</v>
      </c>
      <c r="Q527" s="191">
        <v>0</v>
      </c>
      <c r="R527" s="191">
        <f>Q527*H527</f>
        <v>0</v>
      </c>
      <c r="S527" s="191">
        <v>0</v>
      </c>
      <c r="T527" s="192">
        <f>S527*H527</f>
        <v>0</v>
      </c>
      <c r="U527" s="38"/>
      <c r="V527" s="38"/>
      <c r="W527" s="38"/>
      <c r="X527" s="38"/>
      <c r="Y527" s="38"/>
      <c r="Z527" s="38"/>
      <c r="AA527" s="38"/>
      <c r="AB527" s="38"/>
      <c r="AC527" s="38"/>
      <c r="AD527" s="38"/>
      <c r="AE527" s="38"/>
      <c r="AR527" s="193" t="s">
        <v>176</v>
      </c>
      <c r="AT527" s="193" t="s">
        <v>171</v>
      </c>
      <c r="AU527" s="193" t="s">
        <v>81</v>
      </c>
      <c r="AY527" s="21" t="s">
        <v>168</v>
      </c>
      <c r="BE527" s="194">
        <f>IF(N527="základní",J527,0)</f>
        <v>0</v>
      </c>
      <c r="BF527" s="194">
        <f>IF(N527="snížená",J527,0)</f>
        <v>0</v>
      </c>
      <c r="BG527" s="194">
        <f>IF(N527="zákl. přenesená",J527,0)</f>
        <v>0</v>
      </c>
      <c r="BH527" s="194">
        <f>IF(N527="sníž. přenesená",J527,0)</f>
        <v>0</v>
      </c>
      <c r="BI527" s="194">
        <f>IF(N527="nulová",J527,0)</f>
        <v>0</v>
      </c>
      <c r="BJ527" s="21" t="s">
        <v>79</v>
      </c>
      <c r="BK527" s="194">
        <f>ROUND(I527*H527,2)</f>
        <v>0</v>
      </c>
      <c r="BL527" s="21" t="s">
        <v>176</v>
      </c>
      <c r="BM527" s="193" t="s">
        <v>748</v>
      </c>
    </row>
    <row r="528" spans="1:65" s="2" customFormat="1" ht="29.25">
      <c r="A528" s="38"/>
      <c r="B528" s="39"/>
      <c r="C528" s="40"/>
      <c r="D528" s="195" t="s">
        <v>178</v>
      </c>
      <c r="E528" s="40"/>
      <c r="F528" s="196" t="s">
        <v>749</v>
      </c>
      <c r="G528" s="40"/>
      <c r="H528" s="40"/>
      <c r="I528" s="197"/>
      <c r="J528" s="40"/>
      <c r="K528" s="40"/>
      <c r="L528" s="43"/>
      <c r="M528" s="198"/>
      <c r="N528" s="199"/>
      <c r="O528" s="68"/>
      <c r="P528" s="68"/>
      <c r="Q528" s="68"/>
      <c r="R528" s="68"/>
      <c r="S528" s="68"/>
      <c r="T528" s="69"/>
      <c r="U528" s="38"/>
      <c r="V528" s="38"/>
      <c r="W528" s="38"/>
      <c r="X528" s="38"/>
      <c r="Y528" s="38"/>
      <c r="Z528" s="38"/>
      <c r="AA528" s="38"/>
      <c r="AB528" s="38"/>
      <c r="AC528" s="38"/>
      <c r="AD528" s="38"/>
      <c r="AE528" s="38"/>
      <c r="AT528" s="21" t="s">
        <v>178</v>
      </c>
      <c r="AU528" s="21" t="s">
        <v>81</v>
      </c>
    </row>
    <row r="529" spans="1:65" s="2" customFormat="1" ht="11.25">
      <c r="A529" s="38"/>
      <c r="B529" s="39"/>
      <c r="C529" s="40"/>
      <c r="D529" s="200" t="s">
        <v>180</v>
      </c>
      <c r="E529" s="40"/>
      <c r="F529" s="201" t="s">
        <v>750</v>
      </c>
      <c r="G529" s="40"/>
      <c r="H529" s="40"/>
      <c r="I529" s="197"/>
      <c r="J529" s="40"/>
      <c r="K529" s="40"/>
      <c r="L529" s="43"/>
      <c r="M529" s="198"/>
      <c r="N529" s="199"/>
      <c r="O529" s="68"/>
      <c r="P529" s="68"/>
      <c r="Q529" s="68"/>
      <c r="R529" s="68"/>
      <c r="S529" s="68"/>
      <c r="T529" s="69"/>
      <c r="U529" s="38"/>
      <c r="V529" s="38"/>
      <c r="W529" s="38"/>
      <c r="X529" s="38"/>
      <c r="Y529" s="38"/>
      <c r="Z529" s="38"/>
      <c r="AA529" s="38"/>
      <c r="AB529" s="38"/>
      <c r="AC529" s="38"/>
      <c r="AD529" s="38"/>
      <c r="AE529" s="38"/>
      <c r="AT529" s="21" t="s">
        <v>180</v>
      </c>
      <c r="AU529" s="21" t="s">
        <v>81</v>
      </c>
    </row>
    <row r="530" spans="1:65" s="13" customFormat="1" ht="11.25">
      <c r="B530" s="202"/>
      <c r="C530" s="203"/>
      <c r="D530" s="195" t="s">
        <v>182</v>
      </c>
      <c r="E530" s="204" t="s">
        <v>19</v>
      </c>
      <c r="F530" s="205" t="s">
        <v>751</v>
      </c>
      <c r="G530" s="203"/>
      <c r="H530" s="206">
        <v>3001.05</v>
      </c>
      <c r="I530" s="207"/>
      <c r="J530" s="203"/>
      <c r="K530" s="203"/>
      <c r="L530" s="208"/>
      <c r="M530" s="209"/>
      <c r="N530" s="210"/>
      <c r="O530" s="210"/>
      <c r="P530" s="210"/>
      <c r="Q530" s="210"/>
      <c r="R530" s="210"/>
      <c r="S530" s="210"/>
      <c r="T530" s="211"/>
      <c r="AT530" s="212" t="s">
        <v>182</v>
      </c>
      <c r="AU530" s="212" t="s">
        <v>81</v>
      </c>
      <c r="AV530" s="13" t="s">
        <v>81</v>
      </c>
      <c r="AW530" s="13" t="s">
        <v>33</v>
      </c>
      <c r="AX530" s="13" t="s">
        <v>72</v>
      </c>
      <c r="AY530" s="212" t="s">
        <v>168</v>
      </c>
    </row>
    <row r="531" spans="1:65" s="14" customFormat="1" ht="11.25">
      <c r="B531" s="213"/>
      <c r="C531" s="214"/>
      <c r="D531" s="195" t="s">
        <v>182</v>
      </c>
      <c r="E531" s="215" t="s">
        <v>19</v>
      </c>
      <c r="F531" s="216" t="s">
        <v>185</v>
      </c>
      <c r="G531" s="214"/>
      <c r="H531" s="217">
        <v>3001.05</v>
      </c>
      <c r="I531" s="218"/>
      <c r="J531" s="214"/>
      <c r="K531" s="214"/>
      <c r="L531" s="219"/>
      <c r="M531" s="220"/>
      <c r="N531" s="221"/>
      <c r="O531" s="221"/>
      <c r="P531" s="221"/>
      <c r="Q531" s="221"/>
      <c r="R531" s="221"/>
      <c r="S531" s="221"/>
      <c r="T531" s="222"/>
      <c r="AT531" s="223" t="s">
        <v>182</v>
      </c>
      <c r="AU531" s="223" t="s">
        <v>81</v>
      </c>
      <c r="AV531" s="14" t="s">
        <v>176</v>
      </c>
      <c r="AW531" s="14" t="s">
        <v>33</v>
      </c>
      <c r="AX531" s="14" t="s">
        <v>79</v>
      </c>
      <c r="AY531" s="223" t="s">
        <v>168</v>
      </c>
    </row>
    <row r="532" spans="1:65" s="2" customFormat="1" ht="33" customHeight="1">
      <c r="A532" s="38"/>
      <c r="B532" s="39"/>
      <c r="C532" s="182" t="s">
        <v>752</v>
      </c>
      <c r="D532" s="182" t="s">
        <v>171</v>
      </c>
      <c r="E532" s="183" t="s">
        <v>753</v>
      </c>
      <c r="F532" s="184" t="s">
        <v>754</v>
      </c>
      <c r="G532" s="185" t="s">
        <v>220</v>
      </c>
      <c r="H532" s="186">
        <v>88.406999999999996</v>
      </c>
      <c r="I532" s="187"/>
      <c r="J532" s="188">
        <f>ROUND(I532*H532,2)</f>
        <v>0</v>
      </c>
      <c r="K532" s="184" t="s">
        <v>175</v>
      </c>
      <c r="L532" s="43"/>
      <c r="M532" s="189" t="s">
        <v>19</v>
      </c>
      <c r="N532" s="190" t="s">
        <v>43</v>
      </c>
      <c r="O532" s="68"/>
      <c r="P532" s="191">
        <f>O532*H532</f>
        <v>0</v>
      </c>
      <c r="Q532" s="191">
        <v>0</v>
      </c>
      <c r="R532" s="191">
        <f>Q532*H532</f>
        <v>0</v>
      </c>
      <c r="S532" s="191">
        <v>0</v>
      </c>
      <c r="T532" s="192">
        <f>S532*H532</f>
        <v>0</v>
      </c>
      <c r="U532" s="38"/>
      <c r="V532" s="38"/>
      <c r="W532" s="38"/>
      <c r="X532" s="38"/>
      <c r="Y532" s="38"/>
      <c r="Z532" s="38"/>
      <c r="AA532" s="38"/>
      <c r="AB532" s="38"/>
      <c r="AC532" s="38"/>
      <c r="AD532" s="38"/>
      <c r="AE532" s="38"/>
      <c r="AR532" s="193" t="s">
        <v>176</v>
      </c>
      <c r="AT532" s="193" t="s">
        <v>171</v>
      </c>
      <c r="AU532" s="193" t="s">
        <v>81</v>
      </c>
      <c r="AY532" s="21" t="s">
        <v>168</v>
      </c>
      <c r="BE532" s="194">
        <f>IF(N532="základní",J532,0)</f>
        <v>0</v>
      </c>
      <c r="BF532" s="194">
        <f>IF(N532="snížená",J532,0)</f>
        <v>0</v>
      </c>
      <c r="BG532" s="194">
        <f>IF(N532="zákl. přenesená",J532,0)</f>
        <v>0</v>
      </c>
      <c r="BH532" s="194">
        <f>IF(N532="sníž. přenesená",J532,0)</f>
        <v>0</v>
      </c>
      <c r="BI532" s="194">
        <f>IF(N532="nulová",J532,0)</f>
        <v>0</v>
      </c>
      <c r="BJ532" s="21" t="s">
        <v>79</v>
      </c>
      <c r="BK532" s="194">
        <f>ROUND(I532*H532,2)</f>
        <v>0</v>
      </c>
      <c r="BL532" s="21" t="s">
        <v>176</v>
      </c>
      <c r="BM532" s="193" t="s">
        <v>755</v>
      </c>
    </row>
    <row r="533" spans="1:65" s="2" customFormat="1" ht="29.25">
      <c r="A533" s="38"/>
      <c r="B533" s="39"/>
      <c r="C533" s="40"/>
      <c r="D533" s="195" t="s">
        <v>178</v>
      </c>
      <c r="E533" s="40"/>
      <c r="F533" s="196" t="s">
        <v>756</v>
      </c>
      <c r="G533" s="40"/>
      <c r="H533" s="40"/>
      <c r="I533" s="197"/>
      <c r="J533" s="40"/>
      <c r="K533" s="40"/>
      <c r="L533" s="43"/>
      <c r="M533" s="198"/>
      <c r="N533" s="199"/>
      <c r="O533" s="68"/>
      <c r="P533" s="68"/>
      <c r="Q533" s="68"/>
      <c r="R533" s="68"/>
      <c r="S533" s="68"/>
      <c r="T533" s="69"/>
      <c r="U533" s="38"/>
      <c r="V533" s="38"/>
      <c r="W533" s="38"/>
      <c r="X533" s="38"/>
      <c r="Y533" s="38"/>
      <c r="Z533" s="38"/>
      <c r="AA533" s="38"/>
      <c r="AB533" s="38"/>
      <c r="AC533" s="38"/>
      <c r="AD533" s="38"/>
      <c r="AE533" s="38"/>
      <c r="AT533" s="21" t="s">
        <v>178</v>
      </c>
      <c r="AU533" s="21" t="s">
        <v>81</v>
      </c>
    </row>
    <row r="534" spans="1:65" s="2" customFormat="1" ht="11.25">
      <c r="A534" s="38"/>
      <c r="B534" s="39"/>
      <c r="C534" s="40"/>
      <c r="D534" s="200" t="s">
        <v>180</v>
      </c>
      <c r="E534" s="40"/>
      <c r="F534" s="201" t="s">
        <v>757</v>
      </c>
      <c r="G534" s="40"/>
      <c r="H534" s="40"/>
      <c r="I534" s="197"/>
      <c r="J534" s="40"/>
      <c r="K534" s="40"/>
      <c r="L534" s="43"/>
      <c r="M534" s="198"/>
      <c r="N534" s="199"/>
      <c r="O534" s="68"/>
      <c r="P534" s="68"/>
      <c r="Q534" s="68"/>
      <c r="R534" s="68"/>
      <c r="S534" s="68"/>
      <c r="T534" s="69"/>
      <c r="U534" s="38"/>
      <c r="V534" s="38"/>
      <c r="W534" s="38"/>
      <c r="X534" s="38"/>
      <c r="Y534" s="38"/>
      <c r="Z534" s="38"/>
      <c r="AA534" s="38"/>
      <c r="AB534" s="38"/>
      <c r="AC534" s="38"/>
      <c r="AD534" s="38"/>
      <c r="AE534" s="38"/>
      <c r="AT534" s="21" t="s">
        <v>180</v>
      </c>
      <c r="AU534" s="21" t="s">
        <v>81</v>
      </c>
    </row>
    <row r="535" spans="1:65" s="12" customFormat="1" ht="22.9" customHeight="1">
      <c r="B535" s="166"/>
      <c r="C535" s="167"/>
      <c r="D535" s="168" t="s">
        <v>71</v>
      </c>
      <c r="E535" s="180" t="s">
        <v>758</v>
      </c>
      <c r="F535" s="180" t="s">
        <v>759</v>
      </c>
      <c r="G535" s="167"/>
      <c r="H535" s="167"/>
      <c r="I535" s="170"/>
      <c r="J535" s="181">
        <f>BK535</f>
        <v>0</v>
      </c>
      <c r="K535" s="167"/>
      <c r="L535" s="172"/>
      <c r="M535" s="173"/>
      <c r="N535" s="174"/>
      <c r="O535" s="174"/>
      <c r="P535" s="175">
        <f>SUM(P536:P538)</f>
        <v>0</v>
      </c>
      <c r="Q535" s="174"/>
      <c r="R535" s="175">
        <f>SUM(R536:R538)</f>
        <v>0</v>
      </c>
      <c r="S535" s="174"/>
      <c r="T535" s="176">
        <f>SUM(T536:T538)</f>
        <v>0</v>
      </c>
      <c r="AR535" s="177" t="s">
        <v>79</v>
      </c>
      <c r="AT535" s="178" t="s">
        <v>71</v>
      </c>
      <c r="AU535" s="178" t="s">
        <v>79</v>
      </c>
      <c r="AY535" s="177" t="s">
        <v>168</v>
      </c>
      <c r="BK535" s="179">
        <f>SUM(BK536:BK538)</f>
        <v>0</v>
      </c>
    </row>
    <row r="536" spans="1:65" s="2" customFormat="1" ht="21.75" customHeight="1">
      <c r="A536" s="38"/>
      <c r="B536" s="39"/>
      <c r="C536" s="182" t="s">
        <v>760</v>
      </c>
      <c r="D536" s="182" t="s">
        <v>171</v>
      </c>
      <c r="E536" s="183" t="s">
        <v>761</v>
      </c>
      <c r="F536" s="184" t="s">
        <v>762</v>
      </c>
      <c r="G536" s="185" t="s">
        <v>220</v>
      </c>
      <c r="H536" s="186">
        <v>125.489</v>
      </c>
      <c r="I536" s="187"/>
      <c r="J536" s="188">
        <f>ROUND(I536*H536,2)</f>
        <v>0</v>
      </c>
      <c r="K536" s="184" t="s">
        <v>175</v>
      </c>
      <c r="L536" s="43"/>
      <c r="M536" s="189" t="s">
        <v>19</v>
      </c>
      <c r="N536" s="190" t="s">
        <v>43</v>
      </c>
      <c r="O536" s="68"/>
      <c r="P536" s="191">
        <f>O536*H536</f>
        <v>0</v>
      </c>
      <c r="Q536" s="191">
        <v>0</v>
      </c>
      <c r="R536" s="191">
        <f>Q536*H536</f>
        <v>0</v>
      </c>
      <c r="S536" s="191">
        <v>0</v>
      </c>
      <c r="T536" s="192">
        <f>S536*H536</f>
        <v>0</v>
      </c>
      <c r="U536" s="38"/>
      <c r="V536" s="38"/>
      <c r="W536" s="38"/>
      <c r="X536" s="38"/>
      <c r="Y536" s="38"/>
      <c r="Z536" s="38"/>
      <c r="AA536" s="38"/>
      <c r="AB536" s="38"/>
      <c r="AC536" s="38"/>
      <c r="AD536" s="38"/>
      <c r="AE536" s="38"/>
      <c r="AR536" s="193" t="s">
        <v>176</v>
      </c>
      <c r="AT536" s="193" t="s">
        <v>171</v>
      </c>
      <c r="AU536" s="193" t="s">
        <v>81</v>
      </c>
      <c r="AY536" s="21" t="s">
        <v>168</v>
      </c>
      <c r="BE536" s="194">
        <f>IF(N536="základní",J536,0)</f>
        <v>0</v>
      </c>
      <c r="BF536" s="194">
        <f>IF(N536="snížená",J536,0)</f>
        <v>0</v>
      </c>
      <c r="BG536" s="194">
        <f>IF(N536="zákl. přenesená",J536,0)</f>
        <v>0</v>
      </c>
      <c r="BH536" s="194">
        <f>IF(N536="sníž. přenesená",J536,0)</f>
        <v>0</v>
      </c>
      <c r="BI536" s="194">
        <f>IF(N536="nulová",J536,0)</f>
        <v>0</v>
      </c>
      <c r="BJ536" s="21" t="s">
        <v>79</v>
      </c>
      <c r="BK536" s="194">
        <f>ROUND(I536*H536,2)</f>
        <v>0</v>
      </c>
      <c r="BL536" s="21" t="s">
        <v>176</v>
      </c>
      <c r="BM536" s="193" t="s">
        <v>763</v>
      </c>
    </row>
    <row r="537" spans="1:65" s="2" customFormat="1" ht="39">
      <c r="A537" s="38"/>
      <c r="B537" s="39"/>
      <c r="C537" s="40"/>
      <c r="D537" s="195" t="s">
        <v>178</v>
      </c>
      <c r="E537" s="40"/>
      <c r="F537" s="196" t="s">
        <v>764</v>
      </c>
      <c r="G537" s="40"/>
      <c r="H537" s="40"/>
      <c r="I537" s="197"/>
      <c r="J537" s="40"/>
      <c r="K537" s="40"/>
      <c r="L537" s="43"/>
      <c r="M537" s="198"/>
      <c r="N537" s="199"/>
      <c r="O537" s="68"/>
      <c r="P537" s="68"/>
      <c r="Q537" s="68"/>
      <c r="R537" s="68"/>
      <c r="S537" s="68"/>
      <c r="T537" s="69"/>
      <c r="U537" s="38"/>
      <c r="V537" s="38"/>
      <c r="W537" s="38"/>
      <c r="X537" s="38"/>
      <c r="Y537" s="38"/>
      <c r="Z537" s="38"/>
      <c r="AA537" s="38"/>
      <c r="AB537" s="38"/>
      <c r="AC537" s="38"/>
      <c r="AD537" s="38"/>
      <c r="AE537" s="38"/>
      <c r="AT537" s="21" t="s">
        <v>178</v>
      </c>
      <c r="AU537" s="21" t="s">
        <v>81</v>
      </c>
    </row>
    <row r="538" spans="1:65" s="2" customFormat="1" ht="11.25">
      <c r="A538" s="38"/>
      <c r="B538" s="39"/>
      <c r="C538" s="40"/>
      <c r="D538" s="200" t="s">
        <v>180</v>
      </c>
      <c r="E538" s="40"/>
      <c r="F538" s="201" t="s">
        <v>765</v>
      </c>
      <c r="G538" s="40"/>
      <c r="H538" s="40"/>
      <c r="I538" s="197"/>
      <c r="J538" s="40"/>
      <c r="K538" s="40"/>
      <c r="L538" s="43"/>
      <c r="M538" s="198"/>
      <c r="N538" s="199"/>
      <c r="O538" s="68"/>
      <c r="P538" s="68"/>
      <c r="Q538" s="68"/>
      <c r="R538" s="68"/>
      <c r="S538" s="68"/>
      <c r="T538" s="69"/>
      <c r="U538" s="38"/>
      <c r="V538" s="38"/>
      <c r="W538" s="38"/>
      <c r="X538" s="38"/>
      <c r="Y538" s="38"/>
      <c r="Z538" s="38"/>
      <c r="AA538" s="38"/>
      <c r="AB538" s="38"/>
      <c r="AC538" s="38"/>
      <c r="AD538" s="38"/>
      <c r="AE538" s="38"/>
      <c r="AT538" s="21" t="s">
        <v>180</v>
      </c>
      <c r="AU538" s="21" t="s">
        <v>81</v>
      </c>
    </row>
    <row r="539" spans="1:65" s="12" customFormat="1" ht="25.9" customHeight="1">
      <c r="B539" s="166"/>
      <c r="C539" s="167"/>
      <c r="D539" s="168" t="s">
        <v>71</v>
      </c>
      <c r="E539" s="169" t="s">
        <v>766</v>
      </c>
      <c r="F539" s="169" t="s">
        <v>767</v>
      </c>
      <c r="G539" s="167"/>
      <c r="H539" s="167"/>
      <c r="I539" s="170"/>
      <c r="J539" s="171">
        <f>BK539</f>
        <v>0</v>
      </c>
      <c r="K539" s="167"/>
      <c r="L539" s="172"/>
      <c r="M539" s="173"/>
      <c r="N539" s="174"/>
      <c r="O539" s="174"/>
      <c r="P539" s="175">
        <f>P540+P584+P596+P658+P664+P750+P781+P861+P884+P997+P1013+P1052+P1070+P1111+P1130</f>
        <v>0</v>
      </c>
      <c r="Q539" s="174"/>
      <c r="R539" s="175">
        <f>R540+R584+R596+R658+R664+R750+R781+R861+R884+R997+R1013+R1052+R1070+R1111+R1130</f>
        <v>18.534847559999999</v>
      </c>
      <c r="S539" s="174"/>
      <c r="T539" s="176">
        <f>T540+T584+T596+T658+T664+T750+T781+T861+T884+T997+T1013+T1052+T1070+T1111+T1130</f>
        <v>4.1987386400000002</v>
      </c>
      <c r="AR539" s="177" t="s">
        <v>81</v>
      </c>
      <c r="AT539" s="178" t="s">
        <v>71</v>
      </c>
      <c r="AU539" s="178" t="s">
        <v>72</v>
      </c>
      <c r="AY539" s="177" t="s">
        <v>168</v>
      </c>
      <c r="BK539" s="179">
        <f>BK540+BK584+BK596+BK658+BK664+BK750+BK781+BK861+BK884+BK997+BK1013+BK1052+BK1070+BK1111+BK1130</f>
        <v>0</v>
      </c>
    </row>
    <row r="540" spans="1:65" s="12" customFormat="1" ht="22.9" customHeight="1">
      <c r="B540" s="166"/>
      <c r="C540" s="167"/>
      <c r="D540" s="168" t="s">
        <v>71</v>
      </c>
      <c r="E540" s="180" t="s">
        <v>768</v>
      </c>
      <c r="F540" s="180" t="s">
        <v>769</v>
      </c>
      <c r="G540" s="167"/>
      <c r="H540" s="167"/>
      <c r="I540" s="170"/>
      <c r="J540" s="181">
        <f>BK540</f>
        <v>0</v>
      </c>
      <c r="K540" s="167"/>
      <c r="L540" s="172"/>
      <c r="M540" s="173"/>
      <c r="N540" s="174"/>
      <c r="O540" s="174"/>
      <c r="P540" s="175">
        <f>SUM(P541:P583)</f>
        <v>0</v>
      </c>
      <c r="Q540" s="174"/>
      <c r="R540" s="175">
        <f>SUM(R541:R583)</f>
        <v>0.88670574000000013</v>
      </c>
      <c r="S540" s="174"/>
      <c r="T540" s="176">
        <f>SUM(T541:T583)</f>
        <v>0</v>
      </c>
      <c r="AR540" s="177" t="s">
        <v>81</v>
      </c>
      <c r="AT540" s="178" t="s">
        <v>71</v>
      </c>
      <c r="AU540" s="178" t="s">
        <v>79</v>
      </c>
      <c r="AY540" s="177" t="s">
        <v>168</v>
      </c>
      <c r="BK540" s="179">
        <f>SUM(BK541:BK583)</f>
        <v>0</v>
      </c>
    </row>
    <row r="541" spans="1:65" s="2" customFormat="1" ht="24.2" customHeight="1">
      <c r="A541" s="38"/>
      <c r="B541" s="39"/>
      <c r="C541" s="182" t="s">
        <v>770</v>
      </c>
      <c r="D541" s="182" t="s">
        <v>171</v>
      </c>
      <c r="E541" s="183" t="s">
        <v>771</v>
      </c>
      <c r="F541" s="184" t="s">
        <v>772</v>
      </c>
      <c r="G541" s="185" t="s">
        <v>281</v>
      </c>
      <c r="H541" s="186">
        <v>69.498000000000005</v>
      </c>
      <c r="I541" s="187"/>
      <c r="J541" s="188">
        <f>ROUND(I541*H541,2)</f>
        <v>0</v>
      </c>
      <c r="K541" s="184" t="s">
        <v>175</v>
      </c>
      <c r="L541" s="43"/>
      <c r="M541" s="189" t="s">
        <v>19</v>
      </c>
      <c r="N541" s="190" t="s">
        <v>43</v>
      </c>
      <c r="O541" s="68"/>
      <c r="P541" s="191">
        <f>O541*H541</f>
        <v>0</v>
      </c>
      <c r="Q541" s="191">
        <v>0</v>
      </c>
      <c r="R541" s="191">
        <f>Q541*H541</f>
        <v>0</v>
      </c>
      <c r="S541" s="191">
        <v>0</v>
      </c>
      <c r="T541" s="192">
        <f>S541*H541</f>
        <v>0</v>
      </c>
      <c r="U541" s="38"/>
      <c r="V541" s="38"/>
      <c r="W541" s="38"/>
      <c r="X541" s="38"/>
      <c r="Y541" s="38"/>
      <c r="Z541" s="38"/>
      <c r="AA541" s="38"/>
      <c r="AB541" s="38"/>
      <c r="AC541" s="38"/>
      <c r="AD541" s="38"/>
      <c r="AE541" s="38"/>
      <c r="AR541" s="193" t="s">
        <v>278</v>
      </c>
      <c r="AT541" s="193" t="s">
        <v>171</v>
      </c>
      <c r="AU541" s="193" t="s">
        <v>81</v>
      </c>
      <c r="AY541" s="21" t="s">
        <v>168</v>
      </c>
      <c r="BE541" s="194">
        <f>IF(N541="základní",J541,0)</f>
        <v>0</v>
      </c>
      <c r="BF541" s="194">
        <f>IF(N541="snížená",J541,0)</f>
        <v>0</v>
      </c>
      <c r="BG541" s="194">
        <f>IF(N541="zákl. přenesená",J541,0)</f>
        <v>0</v>
      </c>
      <c r="BH541" s="194">
        <f>IF(N541="sníž. přenesená",J541,0)</f>
        <v>0</v>
      </c>
      <c r="BI541" s="194">
        <f>IF(N541="nulová",J541,0)</f>
        <v>0</v>
      </c>
      <c r="BJ541" s="21" t="s">
        <v>79</v>
      </c>
      <c r="BK541" s="194">
        <f>ROUND(I541*H541,2)</f>
        <v>0</v>
      </c>
      <c r="BL541" s="21" t="s">
        <v>278</v>
      </c>
      <c r="BM541" s="193" t="s">
        <v>773</v>
      </c>
    </row>
    <row r="542" spans="1:65" s="2" customFormat="1" ht="19.5">
      <c r="A542" s="38"/>
      <c r="B542" s="39"/>
      <c r="C542" s="40"/>
      <c r="D542" s="195" t="s">
        <v>178</v>
      </c>
      <c r="E542" s="40"/>
      <c r="F542" s="196" t="s">
        <v>774</v>
      </c>
      <c r="G542" s="40"/>
      <c r="H542" s="40"/>
      <c r="I542" s="197"/>
      <c r="J542" s="40"/>
      <c r="K542" s="40"/>
      <c r="L542" s="43"/>
      <c r="M542" s="198"/>
      <c r="N542" s="199"/>
      <c r="O542" s="68"/>
      <c r="P542" s="68"/>
      <c r="Q542" s="68"/>
      <c r="R542" s="68"/>
      <c r="S542" s="68"/>
      <c r="T542" s="69"/>
      <c r="U542" s="38"/>
      <c r="V542" s="38"/>
      <c r="W542" s="38"/>
      <c r="X542" s="38"/>
      <c r="Y542" s="38"/>
      <c r="Z542" s="38"/>
      <c r="AA542" s="38"/>
      <c r="AB542" s="38"/>
      <c r="AC542" s="38"/>
      <c r="AD542" s="38"/>
      <c r="AE542" s="38"/>
      <c r="AT542" s="21" t="s">
        <v>178</v>
      </c>
      <c r="AU542" s="21" t="s">
        <v>81</v>
      </c>
    </row>
    <row r="543" spans="1:65" s="2" customFormat="1" ht="11.25">
      <c r="A543" s="38"/>
      <c r="B543" s="39"/>
      <c r="C543" s="40"/>
      <c r="D543" s="200" t="s">
        <v>180</v>
      </c>
      <c r="E543" s="40"/>
      <c r="F543" s="201" t="s">
        <v>775</v>
      </c>
      <c r="G543" s="40"/>
      <c r="H543" s="40"/>
      <c r="I543" s="197"/>
      <c r="J543" s="40"/>
      <c r="K543" s="40"/>
      <c r="L543" s="43"/>
      <c r="M543" s="198"/>
      <c r="N543" s="199"/>
      <c r="O543" s="68"/>
      <c r="P543" s="68"/>
      <c r="Q543" s="68"/>
      <c r="R543" s="68"/>
      <c r="S543" s="68"/>
      <c r="T543" s="69"/>
      <c r="U543" s="38"/>
      <c r="V543" s="38"/>
      <c r="W543" s="38"/>
      <c r="X543" s="38"/>
      <c r="Y543" s="38"/>
      <c r="Z543" s="38"/>
      <c r="AA543" s="38"/>
      <c r="AB543" s="38"/>
      <c r="AC543" s="38"/>
      <c r="AD543" s="38"/>
      <c r="AE543" s="38"/>
      <c r="AT543" s="21" t="s">
        <v>180</v>
      </c>
      <c r="AU543" s="21" t="s">
        <v>81</v>
      </c>
    </row>
    <row r="544" spans="1:65" s="13" customFormat="1" ht="11.25">
      <c r="B544" s="202"/>
      <c r="C544" s="203"/>
      <c r="D544" s="195" t="s">
        <v>182</v>
      </c>
      <c r="E544" s="204" t="s">
        <v>19</v>
      </c>
      <c r="F544" s="205" t="s">
        <v>776</v>
      </c>
      <c r="G544" s="203"/>
      <c r="H544" s="206">
        <v>69.498000000000005</v>
      </c>
      <c r="I544" s="207"/>
      <c r="J544" s="203"/>
      <c r="K544" s="203"/>
      <c r="L544" s="208"/>
      <c r="M544" s="209"/>
      <c r="N544" s="210"/>
      <c r="O544" s="210"/>
      <c r="P544" s="210"/>
      <c r="Q544" s="210"/>
      <c r="R544" s="210"/>
      <c r="S544" s="210"/>
      <c r="T544" s="211"/>
      <c r="AT544" s="212" t="s">
        <v>182</v>
      </c>
      <c r="AU544" s="212" t="s">
        <v>81</v>
      </c>
      <c r="AV544" s="13" t="s">
        <v>81</v>
      </c>
      <c r="AW544" s="13" t="s">
        <v>33</v>
      </c>
      <c r="AX544" s="13" t="s">
        <v>72</v>
      </c>
      <c r="AY544" s="212" t="s">
        <v>168</v>
      </c>
    </row>
    <row r="545" spans="1:65" s="14" customFormat="1" ht="11.25">
      <c r="B545" s="213"/>
      <c r="C545" s="214"/>
      <c r="D545" s="195" t="s">
        <v>182</v>
      </c>
      <c r="E545" s="215" t="s">
        <v>19</v>
      </c>
      <c r="F545" s="216" t="s">
        <v>185</v>
      </c>
      <c r="G545" s="214"/>
      <c r="H545" s="217">
        <v>69.498000000000005</v>
      </c>
      <c r="I545" s="218"/>
      <c r="J545" s="214"/>
      <c r="K545" s="214"/>
      <c r="L545" s="219"/>
      <c r="M545" s="220"/>
      <c r="N545" s="221"/>
      <c r="O545" s="221"/>
      <c r="P545" s="221"/>
      <c r="Q545" s="221"/>
      <c r="R545" s="221"/>
      <c r="S545" s="221"/>
      <c r="T545" s="222"/>
      <c r="AT545" s="223" t="s">
        <v>182</v>
      </c>
      <c r="AU545" s="223" t="s">
        <v>81</v>
      </c>
      <c r="AV545" s="14" t="s">
        <v>176</v>
      </c>
      <c r="AW545" s="14" t="s">
        <v>33</v>
      </c>
      <c r="AX545" s="14" t="s">
        <v>79</v>
      </c>
      <c r="AY545" s="223" t="s">
        <v>168</v>
      </c>
    </row>
    <row r="546" spans="1:65" s="2" customFormat="1" ht="24.2" customHeight="1">
      <c r="A546" s="38"/>
      <c r="B546" s="39"/>
      <c r="C546" s="182" t="s">
        <v>777</v>
      </c>
      <c r="D546" s="182" t="s">
        <v>171</v>
      </c>
      <c r="E546" s="183" t="s">
        <v>778</v>
      </c>
      <c r="F546" s="184" t="s">
        <v>779</v>
      </c>
      <c r="G546" s="185" t="s">
        <v>281</v>
      </c>
      <c r="H546" s="186">
        <v>16.045999999999999</v>
      </c>
      <c r="I546" s="187"/>
      <c r="J546" s="188">
        <f>ROUND(I546*H546,2)</f>
        <v>0</v>
      </c>
      <c r="K546" s="184" t="s">
        <v>175</v>
      </c>
      <c r="L546" s="43"/>
      <c r="M546" s="189" t="s">
        <v>19</v>
      </c>
      <c r="N546" s="190" t="s">
        <v>43</v>
      </c>
      <c r="O546" s="68"/>
      <c r="P546" s="191">
        <f>O546*H546</f>
        <v>0</v>
      </c>
      <c r="Q546" s="191">
        <v>0</v>
      </c>
      <c r="R546" s="191">
        <f>Q546*H546</f>
        <v>0</v>
      </c>
      <c r="S546" s="191">
        <v>0</v>
      </c>
      <c r="T546" s="192">
        <f>S546*H546</f>
        <v>0</v>
      </c>
      <c r="U546" s="38"/>
      <c r="V546" s="38"/>
      <c r="W546" s="38"/>
      <c r="X546" s="38"/>
      <c r="Y546" s="38"/>
      <c r="Z546" s="38"/>
      <c r="AA546" s="38"/>
      <c r="AB546" s="38"/>
      <c r="AC546" s="38"/>
      <c r="AD546" s="38"/>
      <c r="AE546" s="38"/>
      <c r="AR546" s="193" t="s">
        <v>278</v>
      </c>
      <c r="AT546" s="193" t="s">
        <v>171</v>
      </c>
      <c r="AU546" s="193" t="s">
        <v>81</v>
      </c>
      <c r="AY546" s="21" t="s">
        <v>168</v>
      </c>
      <c r="BE546" s="194">
        <f>IF(N546="základní",J546,0)</f>
        <v>0</v>
      </c>
      <c r="BF546" s="194">
        <f>IF(N546="snížená",J546,0)</f>
        <v>0</v>
      </c>
      <c r="BG546" s="194">
        <f>IF(N546="zákl. přenesená",J546,0)</f>
        <v>0</v>
      </c>
      <c r="BH546" s="194">
        <f>IF(N546="sníž. přenesená",J546,0)</f>
        <v>0</v>
      </c>
      <c r="BI546" s="194">
        <f>IF(N546="nulová",J546,0)</f>
        <v>0</v>
      </c>
      <c r="BJ546" s="21" t="s">
        <v>79</v>
      </c>
      <c r="BK546" s="194">
        <f>ROUND(I546*H546,2)</f>
        <v>0</v>
      </c>
      <c r="BL546" s="21" t="s">
        <v>278</v>
      </c>
      <c r="BM546" s="193" t="s">
        <v>780</v>
      </c>
    </row>
    <row r="547" spans="1:65" s="2" customFormat="1" ht="19.5">
      <c r="A547" s="38"/>
      <c r="B547" s="39"/>
      <c r="C547" s="40"/>
      <c r="D547" s="195" t="s">
        <v>178</v>
      </c>
      <c r="E547" s="40"/>
      <c r="F547" s="196" t="s">
        <v>781</v>
      </c>
      <c r="G547" s="40"/>
      <c r="H547" s="40"/>
      <c r="I547" s="197"/>
      <c r="J547" s="40"/>
      <c r="K547" s="40"/>
      <c r="L547" s="43"/>
      <c r="M547" s="198"/>
      <c r="N547" s="199"/>
      <c r="O547" s="68"/>
      <c r="P547" s="68"/>
      <c r="Q547" s="68"/>
      <c r="R547" s="68"/>
      <c r="S547" s="68"/>
      <c r="T547" s="69"/>
      <c r="U547" s="38"/>
      <c r="V547" s="38"/>
      <c r="W547" s="38"/>
      <c r="X547" s="38"/>
      <c r="Y547" s="38"/>
      <c r="Z547" s="38"/>
      <c r="AA547" s="38"/>
      <c r="AB547" s="38"/>
      <c r="AC547" s="38"/>
      <c r="AD547" s="38"/>
      <c r="AE547" s="38"/>
      <c r="AT547" s="21" t="s">
        <v>178</v>
      </c>
      <c r="AU547" s="21" t="s">
        <v>81</v>
      </c>
    </row>
    <row r="548" spans="1:65" s="2" customFormat="1" ht="11.25">
      <c r="A548" s="38"/>
      <c r="B548" s="39"/>
      <c r="C548" s="40"/>
      <c r="D548" s="200" t="s">
        <v>180</v>
      </c>
      <c r="E548" s="40"/>
      <c r="F548" s="201" t="s">
        <v>782</v>
      </c>
      <c r="G548" s="40"/>
      <c r="H548" s="40"/>
      <c r="I548" s="197"/>
      <c r="J548" s="40"/>
      <c r="K548" s="40"/>
      <c r="L548" s="43"/>
      <c r="M548" s="198"/>
      <c r="N548" s="199"/>
      <c r="O548" s="68"/>
      <c r="P548" s="68"/>
      <c r="Q548" s="68"/>
      <c r="R548" s="68"/>
      <c r="S548" s="68"/>
      <c r="T548" s="69"/>
      <c r="U548" s="38"/>
      <c r="V548" s="38"/>
      <c r="W548" s="38"/>
      <c r="X548" s="38"/>
      <c r="Y548" s="38"/>
      <c r="Z548" s="38"/>
      <c r="AA548" s="38"/>
      <c r="AB548" s="38"/>
      <c r="AC548" s="38"/>
      <c r="AD548" s="38"/>
      <c r="AE548" s="38"/>
      <c r="AT548" s="21" t="s">
        <v>180</v>
      </c>
      <c r="AU548" s="21" t="s">
        <v>81</v>
      </c>
    </row>
    <row r="549" spans="1:65" s="13" customFormat="1" ht="11.25">
      <c r="B549" s="202"/>
      <c r="C549" s="203"/>
      <c r="D549" s="195" t="s">
        <v>182</v>
      </c>
      <c r="E549" s="204" t="s">
        <v>19</v>
      </c>
      <c r="F549" s="205" t="s">
        <v>389</v>
      </c>
      <c r="G549" s="203"/>
      <c r="H549" s="206">
        <v>16.045999999999999</v>
      </c>
      <c r="I549" s="207"/>
      <c r="J549" s="203"/>
      <c r="K549" s="203"/>
      <c r="L549" s="208"/>
      <c r="M549" s="209"/>
      <c r="N549" s="210"/>
      <c r="O549" s="210"/>
      <c r="P549" s="210"/>
      <c r="Q549" s="210"/>
      <c r="R549" s="210"/>
      <c r="S549" s="210"/>
      <c r="T549" s="211"/>
      <c r="AT549" s="212" t="s">
        <v>182</v>
      </c>
      <c r="AU549" s="212" t="s">
        <v>81</v>
      </c>
      <c r="AV549" s="13" t="s">
        <v>81</v>
      </c>
      <c r="AW549" s="13" t="s">
        <v>33</v>
      </c>
      <c r="AX549" s="13" t="s">
        <v>72</v>
      </c>
      <c r="AY549" s="212" t="s">
        <v>168</v>
      </c>
    </row>
    <row r="550" spans="1:65" s="14" customFormat="1" ht="11.25">
      <c r="B550" s="213"/>
      <c r="C550" s="214"/>
      <c r="D550" s="195" t="s">
        <v>182</v>
      </c>
      <c r="E550" s="215" t="s">
        <v>19</v>
      </c>
      <c r="F550" s="216" t="s">
        <v>185</v>
      </c>
      <c r="G550" s="214"/>
      <c r="H550" s="217">
        <v>16.045999999999999</v>
      </c>
      <c r="I550" s="218"/>
      <c r="J550" s="214"/>
      <c r="K550" s="214"/>
      <c r="L550" s="219"/>
      <c r="M550" s="220"/>
      <c r="N550" s="221"/>
      <c r="O550" s="221"/>
      <c r="P550" s="221"/>
      <c r="Q550" s="221"/>
      <c r="R550" s="221"/>
      <c r="S550" s="221"/>
      <c r="T550" s="222"/>
      <c r="AT550" s="223" t="s">
        <v>182</v>
      </c>
      <c r="AU550" s="223" t="s">
        <v>81</v>
      </c>
      <c r="AV550" s="14" t="s">
        <v>176</v>
      </c>
      <c r="AW550" s="14" t="s">
        <v>33</v>
      </c>
      <c r="AX550" s="14" t="s">
        <v>79</v>
      </c>
      <c r="AY550" s="223" t="s">
        <v>168</v>
      </c>
    </row>
    <row r="551" spans="1:65" s="2" customFormat="1" ht="16.5" customHeight="1">
      <c r="A551" s="38"/>
      <c r="B551" s="39"/>
      <c r="C551" s="225" t="s">
        <v>783</v>
      </c>
      <c r="D551" s="225" t="s">
        <v>234</v>
      </c>
      <c r="E551" s="226" t="s">
        <v>784</v>
      </c>
      <c r="F551" s="227" t="s">
        <v>785</v>
      </c>
      <c r="G551" s="228" t="s">
        <v>220</v>
      </c>
      <c r="H551" s="229">
        <v>3.4000000000000002E-2</v>
      </c>
      <c r="I551" s="230"/>
      <c r="J551" s="231">
        <f>ROUND(I551*H551,2)</f>
        <v>0</v>
      </c>
      <c r="K551" s="227" t="s">
        <v>420</v>
      </c>
      <c r="L551" s="232"/>
      <c r="M551" s="233" t="s">
        <v>19</v>
      </c>
      <c r="N551" s="234" t="s">
        <v>43</v>
      </c>
      <c r="O551" s="68"/>
      <c r="P551" s="191">
        <f>O551*H551</f>
        <v>0</v>
      </c>
      <c r="Q551" s="191">
        <v>1</v>
      </c>
      <c r="R551" s="191">
        <f>Q551*H551</f>
        <v>3.4000000000000002E-2</v>
      </c>
      <c r="S551" s="191">
        <v>0</v>
      </c>
      <c r="T551" s="192">
        <f>S551*H551</f>
        <v>0</v>
      </c>
      <c r="U551" s="38"/>
      <c r="V551" s="38"/>
      <c r="W551" s="38"/>
      <c r="X551" s="38"/>
      <c r="Y551" s="38"/>
      <c r="Z551" s="38"/>
      <c r="AA551" s="38"/>
      <c r="AB551" s="38"/>
      <c r="AC551" s="38"/>
      <c r="AD551" s="38"/>
      <c r="AE551" s="38"/>
      <c r="AR551" s="193" t="s">
        <v>786</v>
      </c>
      <c r="AT551" s="193" t="s">
        <v>234</v>
      </c>
      <c r="AU551" s="193" t="s">
        <v>81</v>
      </c>
      <c r="AY551" s="21" t="s">
        <v>168</v>
      </c>
      <c r="BE551" s="194">
        <f>IF(N551="základní",J551,0)</f>
        <v>0</v>
      </c>
      <c r="BF551" s="194">
        <f>IF(N551="snížená",J551,0)</f>
        <v>0</v>
      </c>
      <c r="BG551" s="194">
        <f>IF(N551="zákl. přenesená",J551,0)</f>
        <v>0</v>
      </c>
      <c r="BH551" s="194">
        <f>IF(N551="sníž. přenesená",J551,0)</f>
        <v>0</v>
      </c>
      <c r="BI551" s="194">
        <f>IF(N551="nulová",J551,0)</f>
        <v>0</v>
      </c>
      <c r="BJ551" s="21" t="s">
        <v>79</v>
      </c>
      <c r="BK551" s="194">
        <f>ROUND(I551*H551,2)</f>
        <v>0</v>
      </c>
      <c r="BL551" s="21" t="s">
        <v>278</v>
      </c>
      <c r="BM551" s="193" t="s">
        <v>787</v>
      </c>
    </row>
    <row r="552" spans="1:65" s="2" customFormat="1" ht="11.25">
      <c r="A552" s="38"/>
      <c r="B552" s="39"/>
      <c r="C552" s="40"/>
      <c r="D552" s="195" t="s">
        <v>178</v>
      </c>
      <c r="E552" s="40"/>
      <c r="F552" s="196" t="s">
        <v>785</v>
      </c>
      <c r="G552" s="40"/>
      <c r="H552" s="40"/>
      <c r="I552" s="197"/>
      <c r="J552" s="40"/>
      <c r="K552" s="40"/>
      <c r="L552" s="43"/>
      <c r="M552" s="198"/>
      <c r="N552" s="199"/>
      <c r="O552" s="68"/>
      <c r="P552" s="68"/>
      <c r="Q552" s="68"/>
      <c r="R552" s="68"/>
      <c r="S552" s="68"/>
      <c r="T552" s="69"/>
      <c r="U552" s="38"/>
      <c r="V552" s="38"/>
      <c r="W552" s="38"/>
      <c r="X552" s="38"/>
      <c r="Y552" s="38"/>
      <c r="Z552" s="38"/>
      <c r="AA552" s="38"/>
      <c r="AB552" s="38"/>
      <c r="AC552" s="38"/>
      <c r="AD552" s="38"/>
      <c r="AE552" s="38"/>
      <c r="AT552" s="21" t="s">
        <v>178</v>
      </c>
      <c r="AU552" s="21" t="s">
        <v>81</v>
      </c>
    </row>
    <row r="553" spans="1:65" s="13" customFormat="1" ht="11.25">
      <c r="B553" s="202"/>
      <c r="C553" s="203"/>
      <c r="D553" s="195" t="s">
        <v>182</v>
      </c>
      <c r="E553" s="204" t="s">
        <v>19</v>
      </c>
      <c r="F553" s="205" t="s">
        <v>788</v>
      </c>
      <c r="G553" s="203"/>
      <c r="H553" s="206">
        <v>34.218000000000004</v>
      </c>
      <c r="I553" s="207"/>
      <c r="J553" s="203"/>
      <c r="K553" s="203"/>
      <c r="L553" s="208"/>
      <c r="M553" s="209"/>
      <c r="N553" s="210"/>
      <c r="O553" s="210"/>
      <c r="P553" s="210"/>
      <c r="Q553" s="210"/>
      <c r="R553" s="210"/>
      <c r="S553" s="210"/>
      <c r="T553" s="211"/>
      <c r="AT553" s="212" t="s">
        <v>182</v>
      </c>
      <c r="AU553" s="212" t="s">
        <v>81</v>
      </c>
      <c r="AV553" s="13" t="s">
        <v>81</v>
      </c>
      <c r="AW553" s="13" t="s">
        <v>33</v>
      </c>
      <c r="AX553" s="13" t="s">
        <v>72</v>
      </c>
      <c r="AY553" s="212" t="s">
        <v>168</v>
      </c>
    </row>
    <row r="554" spans="1:65" s="16" customFormat="1" ht="11.25">
      <c r="B554" s="245"/>
      <c r="C554" s="246"/>
      <c r="D554" s="195" t="s">
        <v>182</v>
      </c>
      <c r="E554" s="247" t="s">
        <v>19</v>
      </c>
      <c r="F554" s="248" t="s">
        <v>789</v>
      </c>
      <c r="G554" s="246"/>
      <c r="H554" s="249">
        <v>34.218000000000004</v>
      </c>
      <c r="I554" s="250"/>
      <c r="J554" s="246"/>
      <c r="K554" s="246"/>
      <c r="L554" s="251"/>
      <c r="M554" s="252"/>
      <c r="N554" s="253"/>
      <c r="O554" s="253"/>
      <c r="P554" s="253"/>
      <c r="Q554" s="253"/>
      <c r="R554" s="253"/>
      <c r="S554" s="253"/>
      <c r="T554" s="254"/>
      <c r="AT554" s="255" t="s">
        <v>182</v>
      </c>
      <c r="AU554" s="255" t="s">
        <v>81</v>
      </c>
      <c r="AV554" s="16" t="s">
        <v>268</v>
      </c>
      <c r="AW554" s="16" t="s">
        <v>33</v>
      </c>
      <c r="AX554" s="16" t="s">
        <v>72</v>
      </c>
      <c r="AY554" s="255" t="s">
        <v>168</v>
      </c>
    </row>
    <row r="555" spans="1:65" s="13" customFormat="1" ht="11.25">
      <c r="B555" s="202"/>
      <c r="C555" s="203"/>
      <c r="D555" s="195" t="s">
        <v>182</v>
      </c>
      <c r="E555" s="204" t="s">
        <v>19</v>
      </c>
      <c r="F555" s="205" t="s">
        <v>790</v>
      </c>
      <c r="G555" s="203"/>
      <c r="H555" s="206">
        <v>3.4000000000000002E-2</v>
      </c>
      <c r="I555" s="207"/>
      <c r="J555" s="203"/>
      <c r="K555" s="203"/>
      <c r="L555" s="208"/>
      <c r="M555" s="209"/>
      <c r="N555" s="210"/>
      <c r="O555" s="210"/>
      <c r="P555" s="210"/>
      <c r="Q555" s="210"/>
      <c r="R555" s="210"/>
      <c r="S555" s="210"/>
      <c r="T555" s="211"/>
      <c r="AT555" s="212" t="s">
        <v>182</v>
      </c>
      <c r="AU555" s="212" t="s">
        <v>81</v>
      </c>
      <c r="AV555" s="13" t="s">
        <v>81</v>
      </c>
      <c r="AW555" s="13" t="s">
        <v>33</v>
      </c>
      <c r="AX555" s="13" t="s">
        <v>79</v>
      </c>
      <c r="AY555" s="212" t="s">
        <v>168</v>
      </c>
    </row>
    <row r="556" spans="1:65" s="2" customFormat="1" ht="24.2" customHeight="1">
      <c r="A556" s="38"/>
      <c r="B556" s="39"/>
      <c r="C556" s="182" t="s">
        <v>791</v>
      </c>
      <c r="D556" s="182" t="s">
        <v>171</v>
      </c>
      <c r="E556" s="183" t="s">
        <v>792</v>
      </c>
      <c r="F556" s="184" t="s">
        <v>793</v>
      </c>
      <c r="G556" s="185" t="s">
        <v>281</v>
      </c>
      <c r="H556" s="186">
        <v>138.99600000000001</v>
      </c>
      <c r="I556" s="187"/>
      <c r="J556" s="188">
        <f>ROUND(I556*H556,2)</f>
        <v>0</v>
      </c>
      <c r="K556" s="184" t="s">
        <v>175</v>
      </c>
      <c r="L556" s="43"/>
      <c r="M556" s="189" t="s">
        <v>19</v>
      </c>
      <c r="N556" s="190" t="s">
        <v>43</v>
      </c>
      <c r="O556" s="68"/>
      <c r="P556" s="191">
        <f>O556*H556</f>
        <v>0</v>
      </c>
      <c r="Q556" s="191">
        <v>4.0000000000000002E-4</v>
      </c>
      <c r="R556" s="191">
        <f>Q556*H556</f>
        <v>5.5598400000000006E-2</v>
      </c>
      <c r="S556" s="191">
        <v>0</v>
      </c>
      <c r="T556" s="192">
        <f>S556*H556</f>
        <v>0</v>
      </c>
      <c r="U556" s="38"/>
      <c r="V556" s="38"/>
      <c r="W556" s="38"/>
      <c r="X556" s="38"/>
      <c r="Y556" s="38"/>
      <c r="Z556" s="38"/>
      <c r="AA556" s="38"/>
      <c r="AB556" s="38"/>
      <c r="AC556" s="38"/>
      <c r="AD556" s="38"/>
      <c r="AE556" s="38"/>
      <c r="AR556" s="193" t="s">
        <v>278</v>
      </c>
      <c r="AT556" s="193" t="s">
        <v>171</v>
      </c>
      <c r="AU556" s="193" t="s">
        <v>81</v>
      </c>
      <c r="AY556" s="21" t="s">
        <v>168</v>
      </c>
      <c r="BE556" s="194">
        <f>IF(N556="základní",J556,0)</f>
        <v>0</v>
      </c>
      <c r="BF556" s="194">
        <f>IF(N556="snížená",J556,0)</f>
        <v>0</v>
      </c>
      <c r="BG556" s="194">
        <f>IF(N556="zákl. přenesená",J556,0)</f>
        <v>0</v>
      </c>
      <c r="BH556" s="194">
        <f>IF(N556="sníž. přenesená",J556,0)</f>
        <v>0</v>
      </c>
      <c r="BI556" s="194">
        <f>IF(N556="nulová",J556,0)</f>
        <v>0</v>
      </c>
      <c r="BJ556" s="21" t="s">
        <v>79</v>
      </c>
      <c r="BK556" s="194">
        <f>ROUND(I556*H556,2)</f>
        <v>0</v>
      </c>
      <c r="BL556" s="21" t="s">
        <v>278</v>
      </c>
      <c r="BM556" s="193" t="s">
        <v>794</v>
      </c>
    </row>
    <row r="557" spans="1:65" s="2" customFormat="1" ht="19.5">
      <c r="A557" s="38"/>
      <c r="B557" s="39"/>
      <c r="C557" s="40"/>
      <c r="D557" s="195" t="s">
        <v>178</v>
      </c>
      <c r="E557" s="40"/>
      <c r="F557" s="196" t="s">
        <v>795</v>
      </c>
      <c r="G557" s="40"/>
      <c r="H557" s="40"/>
      <c r="I557" s="197"/>
      <c r="J557" s="40"/>
      <c r="K557" s="40"/>
      <c r="L557" s="43"/>
      <c r="M557" s="198"/>
      <c r="N557" s="199"/>
      <c r="O557" s="68"/>
      <c r="P557" s="68"/>
      <c r="Q557" s="68"/>
      <c r="R557" s="68"/>
      <c r="S557" s="68"/>
      <c r="T557" s="69"/>
      <c r="U557" s="38"/>
      <c r="V557" s="38"/>
      <c r="W557" s="38"/>
      <c r="X557" s="38"/>
      <c r="Y557" s="38"/>
      <c r="Z557" s="38"/>
      <c r="AA557" s="38"/>
      <c r="AB557" s="38"/>
      <c r="AC557" s="38"/>
      <c r="AD557" s="38"/>
      <c r="AE557" s="38"/>
      <c r="AT557" s="21" t="s">
        <v>178</v>
      </c>
      <c r="AU557" s="21" t="s">
        <v>81</v>
      </c>
    </row>
    <row r="558" spans="1:65" s="2" customFormat="1" ht="11.25">
      <c r="A558" s="38"/>
      <c r="B558" s="39"/>
      <c r="C558" s="40"/>
      <c r="D558" s="200" t="s">
        <v>180</v>
      </c>
      <c r="E558" s="40"/>
      <c r="F558" s="201" t="s">
        <v>796</v>
      </c>
      <c r="G558" s="40"/>
      <c r="H558" s="40"/>
      <c r="I558" s="197"/>
      <c r="J558" s="40"/>
      <c r="K558" s="40"/>
      <c r="L558" s="43"/>
      <c r="M558" s="198"/>
      <c r="N558" s="199"/>
      <c r="O558" s="68"/>
      <c r="P558" s="68"/>
      <c r="Q558" s="68"/>
      <c r="R558" s="68"/>
      <c r="S558" s="68"/>
      <c r="T558" s="69"/>
      <c r="U558" s="38"/>
      <c r="V558" s="38"/>
      <c r="W558" s="38"/>
      <c r="X558" s="38"/>
      <c r="Y558" s="38"/>
      <c r="Z558" s="38"/>
      <c r="AA558" s="38"/>
      <c r="AB558" s="38"/>
      <c r="AC558" s="38"/>
      <c r="AD558" s="38"/>
      <c r="AE558" s="38"/>
      <c r="AT558" s="21" t="s">
        <v>180</v>
      </c>
      <c r="AU558" s="21" t="s">
        <v>81</v>
      </c>
    </row>
    <row r="559" spans="1:65" s="13" customFormat="1" ht="11.25">
      <c r="B559" s="202"/>
      <c r="C559" s="203"/>
      <c r="D559" s="195" t="s">
        <v>182</v>
      </c>
      <c r="E559" s="204" t="s">
        <v>19</v>
      </c>
      <c r="F559" s="205" t="s">
        <v>797</v>
      </c>
      <c r="G559" s="203"/>
      <c r="H559" s="206">
        <v>138.99600000000001</v>
      </c>
      <c r="I559" s="207"/>
      <c r="J559" s="203"/>
      <c r="K559" s="203"/>
      <c r="L559" s="208"/>
      <c r="M559" s="209"/>
      <c r="N559" s="210"/>
      <c r="O559" s="210"/>
      <c r="P559" s="210"/>
      <c r="Q559" s="210"/>
      <c r="R559" s="210"/>
      <c r="S559" s="210"/>
      <c r="T559" s="211"/>
      <c r="AT559" s="212" t="s">
        <v>182</v>
      </c>
      <c r="AU559" s="212" t="s">
        <v>81</v>
      </c>
      <c r="AV559" s="13" t="s">
        <v>81</v>
      </c>
      <c r="AW559" s="13" t="s">
        <v>33</v>
      </c>
      <c r="AX559" s="13" t="s">
        <v>72</v>
      </c>
      <c r="AY559" s="212" t="s">
        <v>168</v>
      </c>
    </row>
    <row r="560" spans="1:65" s="14" customFormat="1" ht="11.25">
      <c r="B560" s="213"/>
      <c r="C560" s="214"/>
      <c r="D560" s="195" t="s">
        <v>182</v>
      </c>
      <c r="E560" s="215" t="s">
        <v>19</v>
      </c>
      <c r="F560" s="216" t="s">
        <v>185</v>
      </c>
      <c r="G560" s="214"/>
      <c r="H560" s="217">
        <v>138.99600000000001</v>
      </c>
      <c r="I560" s="218"/>
      <c r="J560" s="214"/>
      <c r="K560" s="214"/>
      <c r="L560" s="219"/>
      <c r="M560" s="220"/>
      <c r="N560" s="221"/>
      <c r="O560" s="221"/>
      <c r="P560" s="221"/>
      <c r="Q560" s="221"/>
      <c r="R560" s="221"/>
      <c r="S560" s="221"/>
      <c r="T560" s="222"/>
      <c r="AT560" s="223" t="s">
        <v>182</v>
      </c>
      <c r="AU560" s="223" t="s">
        <v>81</v>
      </c>
      <c r="AV560" s="14" t="s">
        <v>176</v>
      </c>
      <c r="AW560" s="14" t="s">
        <v>33</v>
      </c>
      <c r="AX560" s="14" t="s">
        <v>79</v>
      </c>
      <c r="AY560" s="223" t="s">
        <v>168</v>
      </c>
    </row>
    <row r="561" spans="1:65" s="2" customFormat="1" ht="24.2" customHeight="1">
      <c r="A561" s="38"/>
      <c r="B561" s="39"/>
      <c r="C561" s="182" t="s">
        <v>798</v>
      </c>
      <c r="D561" s="182" t="s">
        <v>171</v>
      </c>
      <c r="E561" s="183" t="s">
        <v>799</v>
      </c>
      <c r="F561" s="184" t="s">
        <v>800</v>
      </c>
      <c r="G561" s="185" t="s">
        <v>281</v>
      </c>
      <c r="H561" s="186">
        <v>16.045999999999999</v>
      </c>
      <c r="I561" s="187"/>
      <c r="J561" s="188">
        <f>ROUND(I561*H561,2)</f>
        <v>0</v>
      </c>
      <c r="K561" s="184" t="s">
        <v>175</v>
      </c>
      <c r="L561" s="43"/>
      <c r="M561" s="189" t="s">
        <v>19</v>
      </c>
      <c r="N561" s="190" t="s">
        <v>43</v>
      </c>
      <c r="O561" s="68"/>
      <c r="P561" s="191">
        <f>O561*H561</f>
        <v>0</v>
      </c>
      <c r="Q561" s="191">
        <v>4.0000000000000002E-4</v>
      </c>
      <c r="R561" s="191">
        <f>Q561*H561</f>
        <v>6.4184000000000003E-3</v>
      </c>
      <c r="S561" s="191">
        <v>0</v>
      </c>
      <c r="T561" s="192">
        <f>S561*H561</f>
        <v>0</v>
      </c>
      <c r="U561" s="38"/>
      <c r="V561" s="38"/>
      <c r="W561" s="38"/>
      <c r="X561" s="38"/>
      <c r="Y561" s="38"/>
      <c r="Z561" s="38"/>
      <c r="AA561" s="38"/>
      <c r="AB561" s="38"/>
      <c r="AC561" s="38"/>
      <c r="AD561" s="38"/>
      <c r="AE561" s="38"/>
      <c r="AR561" s="193" t="s">
        <v>278</v>
      </c>
      <c r="AT561" s="193" t="s">
        <v>171</v>
      </c>
      <c r="AU561" s="193" t="s">
        <v>81</v>
      </c>
      <c r="AY561" s="21" t="s">
        <v>168</v>
      </c>
      <c r="BE561" s="194">
        <f>IF(N561="základní",J561,0)</f>
        <v>0</v>
      </c>
      <c r="BF561" s="194">
        <f>IF(N561="snížená",J561,0)</f>
        <v>0</v>
      </c>
      <c r="BG561" s="194">
        <f>IF(N561="zákl. přenesená",J561,0)</f>
        <v>0</v>
      </c>
      <c r="BH561" s="194">
        <f>IF(N561="sníž. přenesená",J561,0)</f>
        <v>0</v>
      </c>
      <c r="BI561" s="194">
        <f>IF(N561="nulová",J561,0)</f>
        <v>0</v>
      </c>
      <c r="BJ561" s="21" t="s">
        <v>79</v>
      </c>
      <c r="BK561" s="194">
        <f>ROUND(I561*H561,2)</f>
        <v>0</v>
      </c>
      <c r="BL561" s="21" t="s">
        <v>278</v>
      </c>
      <c r="BM561" s="193" t="s">
        <v>801</v>
      </c>
    </row>
    <row r="562" spans="1:65" s="2" customFormat="1" ht="19.5">
      <c r="A562" s="38"/>
      <c r="B562" s="39"/>
      <c r="C562" s="40"/>
      <c r="D562" s="195" t="s">
        <v>178</v>
      </c>
      <c r="E562" s="40"/>
      <c r="F562" s="196" t="s">
        <v>802</v>
      </c>
      <c r="G562" s="40"/>
      <c r="H562" s="40"/>
      <c r="I562" s="197"/>
      <c r="J562" s="40"/>
      <c r="K562" s="40"/>
      <c r="L562" s="43"/>
      <c r="M562" s="198"/>
      <c r="N562" s="199"/>
      <c r="O562" s="68"/>
      <c r="P562" s="68"/>
      <c r="Q562" s="68"/>
      <c r="R562" s="68"/>
      <c r="S562" s="68"/>
      <c r="T562" s="69"/>
      <c r="U562" s="38"/>
      <c r="V562" s="38"/>
      <c r="W562" s="38"/>
      <c r="X562" s="38"/>
      <c r="Y562" s="38"/>
      <c r="Z562" s="38"/>
      <c r="AA562" s="38"/>
      <c r="AB562" s="38"/>
      <c r="AC562" s="38"/>
      <c r="AD562" s="38"/>
      <c r="AE562" s="38"/>
      <c r="AT562" s="21" t="s">
        <v>178</v>
      </c>
      <c r="AU562" s="21" t="s">
        <v>81</v>
      </c>
    </row>
    <row r="563" spans="1:65" s="2" customFormat="1" ht="11.25">
      <c r="A563" s="38"/>
      <c r="B563" s="39"/>
      <c r="C563" s="40"/>
      <c r="D563" s="200" t="s">
        <v>180</v>
      </c>
      <c r="E563" s="40"/>
      <c r="F563" s="201" t="s">
        <v>803</v>
      </c>
      <c r="G563" s="40"/>
      <c r="H563" s="40"/>
      <c r="I563" s="197"/>
      <c r="J563" s="40"/>
      <c r="K563" s="40"/>
      <c r="L563" s="43"/>
      <c r="M563" s="198"/>
      <c r="N563" s="199"/>
      <c r="O563" s="68"/>
      <c r="P563" s="68"/>
      <c r="Q563" s="68"/>
      <c r="R563" s="68"/>
      <c r="S563" s="68"/>
      <c r="T563" s="69"/>
      <c r="U563" s="38"/>
      <c r="V563" s="38"/>
      <c r="W563" s="38"/>
      <c r="X563" s="38"/>
      <c r="Y563" s="38"/>
      <c r="Z563" s="38"/>
      <c r="AA563" s="38"/>
      <c r="AB563" s="38"/>
      <c r="AC563" s="38"/>
      <c r="AD563" s="38"/>
      <c r="AE563" s="38"/>
      <c r="AT563" s="21" t="s">
        <v>180</v>
      </c>
      <c r="AU563" s="21" t="s">
        <v>81</v>
      </c>
    </row>
    <row r="564" spans="1:65" s="13" customFormat="1" ht="11.25">
      <c r="B564" s="202"/>
      <c r="C564" s="203"/>
      <c r="D564" s="195" t="s">
        <v>182</v>
      </c>
      <c r="E564" s="204" t="s">
        <v>19</v>
      </c>
      <c r="F564" s="205" t="s">
        <v>389</v>
      </c>
      <c r="G564" s="203"/>
      <c r="H564" s="206">
        <v>16.045999999999999</v>
      </c>
      <c r="I564" s="207"/>
      <c r="J564" s="203"/>
      <c r="K564" s="203"/>
      <c r="L564" s="208"/>
      <c r="M564" s="209"/>
      <c r="N564" s="210"/>
      <c r="O564" s="210"/>
      <c r="P564" s="210"/>
      <c r="Q564" s="210"/>
      <c r="R564" s="210"/>
      <c r="S564" s="210"/>
      <c r="T564" s="211"/>
      <c r="AT564" s="212" t="s">
        <v>182</v>
      </c>
      <c r="AU564" s="212" t="s">
        <v>81</v>
      </c>
      <c r="AV564" s="13" t="s">
        <v>81</v>
      </c>
      <c r="AW564" s="13" t="s">
        <v>33</v>
      </c>
      <c r="AX564" s="13" t="s">
        <v>72</v>
      </c>
      <c r="AY564" s="212" t="s">
        <v>168</v>
      </c>
    </row>
    <row r="565" spans="1:65" s="14" customFormat="1" ht="11.25">
      <c r="B565" s="213"/>
      <c r="C565" s="214"/>
      <c r="D565" s="195" t="s">
        <v>182</v>
      </c>
      <c r="E565" s="215" t="s">
        <v>19</v>
      </c>
      <c r="F565" s="216" t="s">
        <v>185</v>
      </c>
      <c r="G565" s="214"/>
      <c r="H565" s="217">
        <v>16.045999999999999</v>
      </c>
      <c r="I565" s="218"/>
      <c r="J565" s="214"/>
      <c r="K565" s="214"/>
      <c r="L565" s="219"/>
      <c r="M565" s="220"/>
      <c r="N565" s="221"/>
      <c r="O565" s="221"/>
      <c r="P565" s="221"/>
      <c r="Q565" s="221"/>
      <c r="R565" s="221"/>
      <c r="S565" s="221"/>
      <c r="T565" s="222"/>
      <c r="AT565" s="223" t="s">
        <v>182</v>
      </c>
      <c r="AU565" s="223" t="s">
        <v>81</v>
      </c>
      <c r="AV565" s="14" t="s">
        <v>176</v>
      </c>
      <c r="AW565" s="14" t="s">
        <v>33</v>
      </c>
      <c r="AX565" s="14" t="s">
        <v>79</v>
      </c>
      <c r="AY565" s="223" t="s">
        <v>168</v>
      </c>
    </row>
    <row r="566" spans="1:65" s="2" customFormat="1" ht="49.15" customHeight="1">
      <c r="A566" s="38"/>
      <c r="B566" s="39"/>
      <c r="C566" s="225" t="s">
        <v>804</v>
      </c>
      <c r="D566" s="225" t="s">
        <v>234</v>
      </c>
      <c r="E566" s="226" t="s">
        <v>805</v>
      </c>
      <c r="F566" s="227" t="s">
        <v>806</v>
      </c>
      <c r="G566" s="228" t="s">
        <v>281</v>
      </c>
      <c r="H566" s="229">
        <v>178.298</v>
      </c>
      <c r="I566" s="230"/>
      <c r="J566" s="231">
        <f>ROUND(I566*H566,2)</f>
        <v>0</v>
      </c>
      <c r="K566" s="227" t="s">
        <v>420</v>
      </c>
      <c r="L566" s="232"/>
      <c r="M566" s="233" t="s">
        <v>19</v>
      </c>
      <c r="N566" s="234" t="s">
        <v>43</v>
      </c>
      <c r="O566" s="68"/>
      <c r="P566" s="191">
        <f>O566*H566</f>
        <v>0</v>
      </c>
      <c r="Q566" s="191">
        <v>4.4000000000000003E-3</v>
      </c>
      <c r="R566" s="191">
        <f>Q566*H566</f>
        <v>0.78451120000000008</v>
      </c>
      <c r="S566" s="191">
        <v>0</v>
      </c>
      <c r="T566" s="192">
        <f>S566*H566</f>
        <v>0</v>
      </c>
      <c r="U566" s="38"/>
      <c r="V566" s="38"/>
      <c r="W566" s="38"/>
      <c r="X566" s="38"/>
      <c r="Y566" s="38"/>
      <c r="Z566" s="38"/>
      <c r="AA566" s="38"/>
      <c r="AB566" s="38"/>
      <c r="AC566" s="38"/>
      <c r="AD566" s="38"/>
      <c r="AE566" s="38"/>
      <c r="AR566" s="193" t="s">
        <v>786</v>
      </c>
      <c r="AT566" s="193" t="s">
        <v>234</v>
      </c>
      <c r="AU566" s="193" t="s">
        <v>81</v>
      </c>
      <c r="AY566" s="21" t="s">
        <v>168</v>
      </c>
      <c r="BE566" s="194">
        <f>IF(N566="základní",J566,0)</f>
        <v>0</v>
      </c>
      <c r="BF566" s="194">
        <f>IF(N566="snížená",J566,0)</f>
        <v>0</v>
      </c>
      <c r="BG566" s="194">
        <f>IF(N566="zákl. přenesená",J566,0)</f>
        <v>0</v>
      </c>
      <c r="BH566" s="194">
        <f>IF(N566="sníž. přenesená",J566,0)</f>
        <v>0</v>
      </c>
      <c r="BI566" s="194">
        <f>IF(N566="nulová",J566,0)</f>
        <v>0</v>
      </c>
      <c r="BJ566" s="21" t="s">
        <v>79</v>
      </c>
      <c r="BK566" s="194">
        <f>ROUND(I566*H566,2)</f>
        <v>0</v>
      </c>
      <c r="BL566" s="21" t="s">
        <v>278</v>
      </c>
      <c r="BM566" s="193" t="s">
        <v>807</v>
      </c>
    </row>
    <row r="567" spans="1:65" s="2" customFormat="1" ht="29.25">
      <c r="A567" s="38"/>
      <c r="B567" s="39"/>
      <c r="C567" s="40"/>
      <c r="D567" s="195" t="s">
        <v>178</v>
      </c>
      <c r="E567" s="40"/>
      <c r="F567" s="196" t="s">
        <v>806</v>
      </c>
      <c r="G567" s="40"/>
      <c r="H567" s="40"/>
      <c r="I567" s="197"/>
      <c r="J567" s="40"/>
      <c r="K567" s="40"/>
      <c r="L567" s="43"/>
      <c r="M567" s="198"/>
      <c r="N567" s="199"/>
      <c r="O567" s="68"/>
      <c r="P567" s="68"/>
      <c r="Q567" s="68"/>
      <c r="R567" s="68"/>
      <c r="S567" s="68"/>
      <c r="T567" s="69"/>
      <c r="U567" s="38"/>
      <c r="V567" s="38"/>
      <c r="W567" s="38"/>
      <c r="X567" s="38"/>
      <c r="Y567" s="38"/>
      <c r="Z567" s="38"/>
      <c r="AA567" s="38"/>
      <c r="AB567" s="38"/>
      <c r="AC567" s="38"/>
      <c r="AD567" s="38"/>
      <c r="AE567" s="38"/>
      <c r="AT567" s="21" t="s">
        <v>178</v>
      </c>
      <c r="AU567" s="21" t="s">
        <v>81</v>
      </c>
    </row>
    <row r="568" spans="1:65" s="13" customFormat="1" ht="11.25">
      <c r="B568" s="202"/>
      <c r="C568" s="203"/>
      <c r="D568" s="195" t="s">
        <v>182</v>
      </c>
      <c r="E568" s="204" t="s">
        <v>19</v>
      </c>
      <c r="F568" s="205" t="s">
        <v>808</v>
      </c>
      <c r="G568" s="203"/>
      <c r="H568" s="206">
        <v>155.042</v>
      </c>
      <c r="I568" s="207"/>
      <c r="J568" s="203"/>
      <c r="K568" s="203"/>
      <c r="L568" s="208"/>
      <c r="M568" s="209"/>
      <c r="N568" s="210"/>
      <c r="O568" s="210"/>
      <c r="P568" s="210"/>
      <c r="Q568" s="210"/>
      <c r="R568" s="210"/>
      <c r="S568" s="210"/>
      <c r="T568" s="211"/>
      <c r="AT568" s="212" t="s">
        <v>182</v>
      </c>
      <c r="AU568" s="212" t="s">
        <v>81</v>
      </c>
      <c r="AV568" s="13" t="s">
        <v>81</v>
      </c>
      <c r="AW568" s="13" t="s">
        <v>33</v>
      </c>
      <c r="AX568" s="13" t="s">
        <v>72</v>
      </c>
      <c r="AY568" s="212" t="s">
        <v>168</v>
      </c>
    </row>
    <row r="569" spans="1:65" s="14" customFormat="1" ht="11.25">
      <c r="B569" s="213"/>
      <c r="C569" s="214"/>
      <c r="D569" s="195" t="s">
        <v>182</v>
      </c>
      <c r="E569" s="215" t="s">
        <v>19</v>
      </c>
      <c r="F569" s="216" t="s">
        <v>185</v>
      </c>
      <c r="G569" s="214"/>
      <c r="H569" s="217">
        <v>155.042</v>
      </c>
      <c r="I569" s="218"/>
      <c r="J569" s="214"/>
      <c r="K569" s="214"/>
      <c r="L569" s="219"/>
      <c r="M569" s="220"/>
      <c r="N569" s="221"/>
      <c r="O569" s="221"/>
      <c r="P569" s="221"/>
      <c r="Q569" s="221"/>
      <c r="R569" s="221"/>
      <c r="S569" s="221"/>
      <c r="T569" s="222"/>
      <c r="AT569" s="223" t="s">
        <v>182</v>
      </c>
      <c r="AU569" s="223" t="s">
        <v>81</v>
      </c>
      <c r="AV569" s="14" t="s">
        <v>176</v>
      </c>
      <c r="AW569" s="14" t="s">
        <v>33</v>
      </c>
      <c r="AX569" s="14" t="s">
        <v>79</v>
      </c>
      <c r="AY569" s="223" t="s">
        <v>168</v>
      </c>
    </row>
    <row r="570" spans="1:65" s="13" customFormat="1" ht="11.25">
      <c r="B570" s="202"/>
      <c r="C570" s="203"/>
      <c r="D570" s="195" t="s">
        <v>182</v>
      </c>
      <c r="E570" s="203"/>
      <c r="F570" s="205" t="s">
        <v>809</v>
      </c>
      <c r="G570" s="203"/>
      <c r="H570" s="206">
        <v>178.298</v>
      </c>
      <c r="I570" s="207"/>
      <c r="J570" s="203"/>
      <c r="K570" s="203"/>
      <c r="L570" s="208"/>
      <c r="M570" s="209"/>
      <c r="N570" s="210"/>
      <c r="O570" s="210"/>
      <c r="P570" s="210"/>
      <c r="Q570" s="210"/>
      <c r="R570" s="210"/>
      <c r="S570" s="210"/>
      <c r="T570" s="211"/>
      <c r="AT570" s="212" t="s">
        <v>182</v>
      </c>
      <c r="AU570" s="212" t="s">
        <v>81</v>
      </c>
      <c r="AV570" s="13" t="s">
        <v>81</v>
      </c>
      <c r="AW570" s="13" t="s">
        <v>4</v>
      </c>
      <c r="AX570" s="13" t="s">
        <v>79</v>
      </c>
      <c r="AY570" s="212" t="s">
        <v>168</v>
      </c>
    </row>
    <row r="571" spans="1:65" s="2" customFormat="1" ht="24.2" customHeight="1">
      <c r="A571" s="38"/>
      <c r="B571" s="39"/>
      <c r="C571" s="182" t="s">
        <v>810</v>
      </c>
      <c r="D571" s="182" t="s">
        <v>171</v>
      </c>
      <c r="E571" s="183" t="s">
        <v>811</v>
      </c>
      <c r="F571" s="184" t="s">
        <v>812</v>
      </c>
      <c r="G571" s="185" t="s">
        <v>281</v>
      </c>
      <c r="H571" s="186">
        <v>16.045999999999999</v>
      </c>
      <c r="I571" s="187"/>
      <c r="J571" s="188">
        <f>ROUND(I571*H571,2)</f>
        <v>0</v>
      </c>
      <c r="K571" s="184" t="s">
        <v>175</v>
      </c>
      <c r="L571" s="43"/>
      <c r="M571" s="189" t="s">
        <v>19</v>
      </c>
      <c r="N571" s="190" t="s">
        <v>43</v>
      </c>
      <c r="O571" s="68"/>
      <c r="P571" s="191">
        <f>O571*H571</f>
        <v>0</v>
      </c>
      <c r="Q571" s="191">
        <v>4.0000000000000003E-5</v>
      </c>
      <c r="R571" s="191">
        <f>Q571*H571</f>
        <v>6.4184000000000008E-4</v>
      </c>
      <c r="S571" s="191">
        <v>0</v>
      </c>
      <c r="T571" s="192">
        <f>S571*H571</f>
        <v>0</v>
      </c>
      <c r="U571" s="38"/>
      <c r="V571" s="38"/>
      <c r="W571" s="38"/>
      <c r="X571" s="38"/>
      <c r="Y571" s="38"/>
      <c r="Z571" s="38"/>
      <c r="AA571" s="38"/>
      <c r="AB571" s="38"/>
      <c r="AC571" s="38"/>
      <c r="AD571" s="38"/>
      <c r="AE571" s="38"/>
      <c r="AR571" s="193" t="s">
        <v>278</v>
      </c>
      <c r="AT571" s="193" t="s">
        <v>171</v>
      </c>
      <c r="AU571" s="193" t="s">
        <v>81</v>
      </c>
      <c r="AY571" s="21" t="s">
        <v>168</v>
      </c>
      <c r="BE571" s="194">
        <f>IF(N571="základní",J571,0)</f>
        <v>0</v>
      </c>
      <c r="BF571" s="194">
        <f>IF(N571="snížená",J571,0)</f>
        <v>0</v>
      </c>
      <c r="BG571" s="194">
        <f>IF(N571="zákl. přenesená",J571,0)</f>
        <v>0</v>
      </c>
      <c r="BH571" s="194">
        <f>IF(N571="sníž. přenesená",J571,0)</f>
        <v>0</v>
      </c>
      <c r="BI571" s="194">
        <f>IF(N571="nulová",J571,0)</f>
        <v>0</v>
      </c>
      <c r="BJ571" s="21" t="s">
        <v>79</v>
      </c>
      <c r="BK571" s="194">
        <f>ROUND(I571*H571,2)</f>
        <v>0</v>
      </c>
      <c r="BL571" s="21" t="s">
        <v>278</v>
      </c>
      <c r="BM571" s="193" t="s">
        <v>813</v>
      </c>
    </row>
    <row r="572" spans="1:65" s="2" customFormat="1" ht="19.5">
      <c r="A572" s="38"/>
      <c r="B572" s="39"/>
      <c r="C572" s="40"/>
      <c r="D572" s="195" t="s">
        <v>178</v>
      </c>
      <c r="E572" s="40"/>
      <c r="F572" s="196" t="s">
        <v>814</v>
      </c>
      <c r="G572" s="40"/>
      <c r="H572" s="40"/>
      <c r="I572" s="197"/>
      <c r="J572" s="40"/>
      <c r="K572" s="40"/>
      <c r="L572" s="43"/>
      <c r="M572" s="198"/>
      <c r="N572" s="199"/>
      <c r="O572" s="68"/>
      <c r="P572" s="68"/>
      <c r="Q572" s="68"/>
      <c r="R572" s="68"/>
      <c r="S572" s="68"/>
      <c r="T572" s="69"/>
      <c r="U572" s="38"/>
      <c r="V572" s="38"/>
      <c r="W572" s="38"/>
      <c r="X572" s="38"/>
      <c r="Y572" s="38"/>
      <c r="Z572" s="38"/>
      <c r="AA572" s="38"/>
      <c r="AB572" s="38"/>
      <c r="AC572" s="38"/>
      <c r="AD572" s="38"/>
      <c r="AE572" s="38"/>
      <c r="AT572" s="21" t="s">
        <v>178</v>
      </c>
      <c r="AU572" s="21" t="s">
        <v>81</v>
      </c>
    </row>
    <row r="573" spans="1:65" s="2" customFormat="1" ht="11.25">
      <c r="A573" s="38"/>
      <c r="B573" s="39"/>
      <c r="C573" s="40"/>
      <c r="D573" s="200" t="s">
        <v>180</v>
      </c>
      <c r="E573" s="40"/>
      <c r="F573" s="201" t="s">
        <v>815</v>
      </c>
      <c r="G573" s="40"/>
      <c r="H573" s="40"/>
      <c r="I573" s="197"/>
      <c r="J573" s="40"/>
      <c r="K573" s="40"/>
      <c r="L573" s="43"/>
      <c r="M573" s="198"/>
      <c r="N573" s="199"/>
      <c r="O573" s="68"/>
      <c r="P573" s="68"/>
      <c r="Q573" s="68"/>
      <c r="R573" s="68"/>
      <c r="S573" s="68"/>
      <c r="T573" s="69"/>
      <c r="U573" s="38"/>
      <c r="V573" s="38"/>
      <c r="W573" s="38"/>
      <c r="X573" s="38"/>
      <c r="Y573" s="38"/>
      <c r="Z573" s="38"/>
      <c r="AA573" s="38"/>
      <c r="AB573" s="38"/>
      <c r="AC573" s="38"/>
      <c r="AD573" s="38"/>
      <c r="AE573" s="38"/>
      <c r="AT573" s="21" t="s">
        <v>180</v>
      </c>
      <c r="AU573" s="21" t="s">
        <v>81</v>
      </c>
    </row>
    <row r="574" spans="1:65" s="13" customFormat="1" ht="11.25">
      <c r="B574" s="202"/>
      <c r="C574" s="203"/>
      <c r="D574" s="195" t="s">
        <v>182</v>
      </c>
      <c r="E574" s="204" t="s">
        <v>19</v>
      </c>
      <c r="F574" s="205" t="s">
        <v>389</v>
      </c>
      <c r="G574" s="203"/>
      <c r="H574" s="206">
        <v>16.045999999999999</v>
      </c>
      <c r="I574" s="207"/>
      <c r="J574" s="203"/>
      <c r="K574" s="203"/>
      <c r="L574" s="208"/>
      <c r="M574" s="209"/>
      <c r="N574" s="210"/>
      <c r="O574" s="210"/>
      <c r="P574" s="210"/>
      <c r="Q574" s="210"/>
      <c r="R574" s="210"/>
      <c r="S574" s="210"/>
      <c r="T574" s="211"/>
      <c r="AT574" s="212" t="s">
        <v>182</v>
      </c>
      <c r="AU574" s="212" t="s">
        <v>81</v>
      </c>
      <c r="AV574" s="13" t="s">
        <v>81</v>
      </c>
      <c r="AW574" s="13" t="s">
        <v>33</v>
      </c>
      <c r="AX574" s="13" t="s">
        <v>72</v>
      </c>
      <c r="AY574" s="212" t="s">
        <v>168</v>
      </c>
    </row>
    <row r="575" spans="1:65" s="14" customFormat="1" ht="11.25">
      <c r="B575" s="213"/>
      <c r="C575" s="214"/>
      <c r="D575" s="195" t="s">
        <v>182</v>
      </c>
      <c r="E575" s="215" t="s">
        <v>19</v>
      </c>
      <c r="F575" s="216" t="s">
        <v>185</v>
      </c>
      <c r="G575" s="214"/>
      <c r="H575" s="217">
        <v>16.045999999999999</v>
      </c>
      <c r="I575" s="218"/>
      <c r="J575" s="214"/>
      <c r="K575" s="214"/>
      <c r="L575" s="219"/>
      <c r="M575" s="220"/>
      <c r="N575" s="221"/>
      <c r="O575" s="221"/>
      <c r="P575" s="221"/>
      <c r="Q575" s="221"/>
      <c r="R575" s="221"/>
      <c r="S575" s="221"/>
      <c r="T575" s="222"/>
      <c r="AT575" s="223" t="s">
        <v>182</v>
      </c>
      <c r="AU575" s="223" t="s">
        <v>81</v>
      </c>
      <c r="AV575" s="14" t="s">
        <v>176</v>
      </c>
      <c r="AW575" s="14" t="s">
        <v>33</v>
      </c>
      <c r="AX575" s="14" t="s">
        <v>79</v>
      </c>
      <c r="AY575" s="223" t="s">
        <v>168</v>
      </c>
    </row>
    <row r="576" spans="1:65" s="2" customFormat="1" ht="24.2" customHeight="1">
      <c r="A576" s="38"/>
      <c r="B576" s="39"/>
      <c r="C576" s="225" t="s">
        <v>816</v>
      </c>
      <c r="D576" s="225" t="s">
        <v>234</v>
      </c>
      <c r="E576" s="226" t="s">
        <v>817</v>
      </c>
      <c r="F576" s="227" t="s">
        <v>818</v>
      </c>
      <c r="G576" s="228" t="s">
        <v>281</v>
      </c>
      <c r="H576" s="229">
        <v>18.452999999999999</v>
      </c>
      <c r="I576" s="230"/>
      <c r="J576" s="231">
        <f>ROUND(I576*H576,2)</f>
        <v>0</v>
      </c>
      <c r="K576" s="227" t="s">
        <v>420</v>
      </c>
      <c r="L576" s="232"/>
      <c r="M576" s="233" t="s">
        <v>19</v>
      </c>
      <c r="N576" s="234" t="s">
        <v>43</v>
      </c>
      <c r="O576" s="68"/>
      <c r="P576" s="191">
        <f>O576*H576</f>
        <v>0</v>
      </c>
      <c r="Q576" s="191">
        <v>2.9999999999999997E-4</v>
      </c>
      <c r="R576" s="191">
        <f>Q576*H576</f>
        <v>5.535899999999999E-3</v>
      </c>
      <c r="S576" s="191">
        <v>0</v>
      </c>
      <c r="T576" s="192">
        <f>S576*H576</f>
        <v>0</v>
      </c>
      <c r="U576" s="38"/>
      <c r="V576" s="38"/>
      <c r="W576" s="38"/>
      <c r="X576" s="38"/>
      <c r="Y576" s="38"/>
      <c r="Z576" s="38"/>
      <c r="AA576" s="38"/>
      <c r="AB576" s="38"/>
      <c r="AC576" s="38"/>
      <c r="AD576" s="38"/>
      <c r="AE576" s="38"/>
      <c r="AR576" s="193" t="s">
        <v>786</v>
      </c>
      <c r="AT576" s="193" t="s">
        <v>234</v>
      </c>
      <c r="AU576" s="193" t="s">
        <v>81</v>
      </c>
      <c r="AY576" s="21" t="s">
        <v>168</v>
      </c>
      <c r="BE576" s="194">
        <f>IF(N576="základní",J576,0)</f>
        <v>0</v>
      </c>
      <c r="BF576" s="194">
        <f>IF(N576="snížená",J576,0)</f>
        <v>0</v>
      </c>
      <c r="BG576" s="194">
        <f>IF(N576="zákl. přenesená",J576,0)</f>
        <v>0</v>
      </c>
      <c r="BH576" s="194">
        <f>IF(N576="sníž. přenesená",J576,0)</f>
        <v>0</v>
      </c>
      <c r="BI576" s="194">
        <f>IF(N576="nulová",J576,0)</f>
        <v>0</v>
      </c>
      <c r="BJ576" s="21" t="s">
        <v>79</v>
      </c>
      <c r="BK576" s="194">
        <f>ROUND(I576*H576,2)</f>
        <v>0</v>
      </c>
      <c r="BL576" s="21" t="s">
        <v>278</v>
      </c>
      <c r="BM576" s="193" t="s">
        <v>819</v>
      </c>
    </row>
    <row r="577" spans="1:65" s="2" customFormat="1" ht="11.25">
      <c r="A577" s="38"/>
      <c r="B577" s="39"/>
      <c r="C577" s="40"/>
      <c r="D577" s="195" t="s">
        <v>178</v>
      </c>
      <c r="E577" s="40"/>
      <c r="F577" s="196" t="s">
        <v>818</v>
      </c>
      <c r="G577" s="40"/>
      <c r="H577" s="40"/>
      <c r="I577" s="197"/>
      <c r="J577" s="40"/>
      <c r="K577" s="40"/>
      <c r="L577" s="43"/>
      <c r="M577" s="198"/>
      <c r="N577" s="199"/>
      <c r="O577" s="68"/>
      <c r="P577" s="68"/>
      <c r="Q577" s="68"/>
      <c r="R577" s="68"/>
      <c r="S577" s="68"/>
      <c r="T577" s="69"/>
      <c r="U577" s="38"/>
      <c r="V577" s="38"/>
      <c r="W577" s="38"/>
      <c r="X577" s="38"/>
      <c r="Y577" s="38"/>
      <c r="Z577" s="38"/>
      <c r="AA577" s="38"/>
      <c r="AB577" s="38"/>
      <c r="AC577" s="38"/>
      <c r="AD577" s="38"/>
      <c r="AE577" s="38"/>
      <c r="AT577" s="21" t="s">
        <v>178</v>
      </c>
      <c r="AU577" s="21" t="s">
        <v>81</v>
      </c>
    </row>
    <row r="578" spans="1:65" s="13" customFormat="1" ht="11.25">
      <c r="B578" s="202"/>
      <c r="C578" s="203"/>
      <c r="D578" s="195" t="s">
        <v>182</v>
      </c>
      <c r="E578" s="204" t="s">
        <v>19</v>
      </c>
      <c r="F578" s="205" t="s">
        <v>820</v>
      </c>
      <c r="G578" s="203"/>
      <c r="H578" s="206">
        <v>16.045999999999999</v>
      </c>
      <c r="I578" s="207"/>
      <c r="J578" s="203"/>
      <c r="K578" s="203"/>
      <c r="L578" s="208"/>
      <c r="M578" s="209"/>
      <c r="N578" s="210"/>
      <c r="O578" s="210"/>
      <c r="P578" s="210"/>
      <c r="Q578" s="210"/>
      <c r="R578" s="210"/>
      <c r="S578" s="210"/>
      <c r="T578" s="211"/>
      <c r="AT578" s="212" t="s">
        <v>182</v>
      </c>
      <c r="AU578" s="212" t="s">
        <v>81</v>
      </c>
      <c r="AV578" s="13" t="s">
        <v>81</v>
      </c>
      <c r="AW578" s="13" t="s">
        <v>33</v>
      </c>
      <c r="AX578" s="13" t="s">
        <v>72</v>
      </c>
      <c r="AY578" s="212" t="s">
        <v>168</v>
      </c>
    </row>
    <row r="579" spans="1:65" s="14" customFormat="1" ht="11.25">
      <c r="B579" s="213"/>
      <c r="C579" s="214"/>
      <c r="D579" s="195" t="s">
        <v>182</v>
      </c>
      <c r="E579" s="215" t="s">
        <v>19</v>
      </c>
      <c r="F579" s="216" t="s">
        <v>185</v>
      </c>
      <c r="G579" s="214"/>
      <c r="H579" s="217">
        <v>16.045999999999999</v>
      </c>
      <c r="I579" s="218"/>
      <c r="J579" s="214"/>
      <c r="K579" s="214"/>
      <c r="L579" s="219"/>
      <c r="M579" s="220"/>
      <c r="N579" s="221"/>
      <c r="O579" s="221"/>
      <c r="P579" s="221"/>
      <c r="Q579" s="221"/>
      <c r="R579" s="221"/>
      <c r="S579" s="221"/>
      <c r="T579" s="222"/>
      <c r="AT579" s="223" t="s">
        <v>182</v>
      </c>
      <c r="AU579" s="223" t="s">
        <v>81</v>
      </c>
      <c r="AV579" s="14" t="s">
        <v>176</v>
      </c>
      <c r="AW579" s="14" t="s">
        <v>33</v>
      </c>
      <c r="AX579" s="14" t="s">
        <v>79</v>
      </c>
      <c r="AY579" s="223" t="s">
        <v>168</v>
      </c>
    </row>
    <row r="580" spans="1:65" s="13" customFormat="1" ht="11.25">
      <c r="B580" s="202"/>
      <c r="C580" s="203"/>
      <c r="D580" s="195" t="s">
        <v>182</v>
      </c>
      <c r="E580" s="203"/>
      <c r="F580" s="205" t="s">
        <v>821</v>
      </c>
      <c r="G580" s="203"/>
      <c r="H580" s="206">
        <v>18.452999999999999</v>
      </c>
      <c r="I580" s="207"/>
      <c r="J580" s="203"/>
      <c r="K580" s="203"/>
      <c r="L580" s="208"/>
      <c r="M580" s="209"/>
      <c r="N580" s="210"/>
      <c r="O580" s="210"/>
      <c r="P580" s="210"/>
      <c r="Q580" s="210"/>
      <c r="R580" s="210"/>
      <c r="S580" s="210"/>
      <c r="T580" s="211"/>
      <c r="AT580" s="212" t="s">
        <v>182</v>
      </c>
      <c r="AU580" s="212" t="s">
        <v>81</v>
      </c>
      <c r="AV580" s="13" t="s">
        <v>81</v>
      </c>
      <c r="AW580" s="13" t="s">
        <v>4</v>
      </c>
      <c r="AX580" s="13" t="s">
        <v>79</v>
      </c>
      <c r="AY580" s="212" t="s">
        <v>168</v>
      </c>
    </row>
    <row r="581" spans="1:65" s="2" customFormat="1" ht="33" customHeight="1">
      <c r="A581" s="38"/>
      <c r="B581" s="39"/>
      <c r="C581" s="182" t="s">
        <v>822</v>
      </c>
      <c r="D581" s="182" t="s">
        <v>171</v>
      </c>
      <c r="E581" s="183" t="s">
        <v>823</v>
      </c>
      <c r="F581" s="184" t="s">
        <v>824</v>
      </c>
      <c r="G581" s="185" t="s">
        <v>220</v>
      </c>
      <c r="H581" s="186">
        <v>0.88700000000000001</v>
      </c>
      <c r="I581" s="187"/>
      <c r="J581" s="188">
        <f>ROUND(I581*H581,2)</f>
        <v>0</v>
      </c>
      <c r="K581" s="184" t="s">
        <v>175</v>
      </c>
      <c r="L581" s="43"/>
      <c r="M581" s="189" t="s">
        <v>19</v>
      </c>
      <c r="N581" s="190" t="s">
        <v>43</v>
      </c>
      <c r="O581" s="68"/>
      <c r="P581" s="191">
        <f>O581*H581</f>
        <v>0</v>
      </c>
      <c r="Q581" s="191">
        <v>0</v>
      </c>
      <c r="R581" s="191">
        <f>Q581*H581</f>
        <v>0</v>
      </c>
      <c r="S581" s="191">
        <v>0</v>
      </c>
      <c r="T581" s="192">
        <f>S581*H581</f>
        <v>0</v>
      </c>
      <c r="U581" s="38"/>
      <c r="V581" s="38"/>
      <c r="W581" s="38"/>
      <c r="X581" s="38"/>
      <c r="Y581" s="38"/>
      <c r="Z581" s="38"/>
      <c r="AA581" s="38"/>
      <c r="AB581" s="38"/>
      <c r="AC581" s="38"/>
      <c r="AD581" s="38"/>
      <c r="AE581" s="38"/>
      <c r="AR581" s="193" t="s">
        <v>278</v>
      </c>
      <c r="AT581" s="193" t="s">
        <v>171</v>
      </c>
      <c r="AU581" s="193" t="s">
        <v>81</v>
      </c>
      <c r="AY581" s="21" t="s">
        <v>168</v>
      </c>
      <c r="BE581" s="194">
        <f>IF(N581="základní",J581,0)</f>
        <v>0</v>
      </c>
      <c r="BF581" s="194">
        <f>IF(N581="snížená",J581,0)</f>
        <v>0</v>
      </c>
      <c r="BG581" s="194">
        <f>IF(N581="zákl. přenesená",J581,0)</f>
        <v>0</v>
      </c>
      <c r="BH581" s="194">
        <f>IF(N581="sníž. přenesená",J581,0)</f>
        <v>0</v>
      </c>
      <c r="BI581" s="194">
        <f>IF(N581="nulová",J581,0)</f>
        <v>0</v>
      </c>
      <c r="BJ581" s="21" t="s">
        <v>79</v>
      </c>
      <c r="BK581" s="194">
        <f>ROUND(I581*H581,2)</f>
        <v>0</v>
      </c>
      <c r="BL581" s="21" t="s">
        <v>278</v>
      </c>
      <c r="BM581" s="193" t="s">
        <v>825</v>
      </c>
    </row>
    <row r="582" spans="1:65" s="2" customFormat="1" ht="29.25">
      <c r="A582" s="38"/>
      <c r="B582" s="39"/>
      <c r="C582" s="40"/>
      <c r="D582" s="195" t="s">
        <v>178</v>
      </c>
      <c r="E582" s="40"/>
      <c r="F582" s="196" t="s">
        <v>826</v>
      </c>
      <c r="G582" s="40"/>
      <c r="H582" s="40"/>
      <c r="I582" s="197"/>
      <c r="J582" s="40"/>
      <c r="K582" s="40"/>
      <c r="L582" s="43"/>
      <c r="M582" s="198"/>
      <c r="N582" s="199"/>
      <c r="O582" s="68"/>
      <c r="P582" s="68"/>
      <c r="Q582" s="68"/>
      <c r="R582" s="68"/>
      <c r="S582" s="68"/>
      <c r="T582" s="69"/>
      <c r="U582" s="38"/>
      <c r="V582" s="38"/>
      <c r="W582" s="38"/>
      <c r="X582" s="38"/>
      <c r="Y582" s="38"/>
      <c r="Z582" s="38"/>
      <c r="AA582" s="38"/>
      <c r="AB582" s="38"/>
      <c r="AC582" s="38"/>
      <c r="AD582" s="38"/>
      <c r="AE582" s="38"/>
      <c r="AT582" s="21" t="s">
        <v>178</v>
      </c>
      <c r="AU582" s="21" t="s">
        <v>81</v>
      </c>
    </row>
    <row r="583" spans="1:65" s="2" customFormat="1" ht="11.25">
      <c r="A583" s="38"/>
      <c r="B583" s="39"/>
      <c r="C583" s="40"/>
      <c r="D583" s="200" t="s">
        <v>180</v>
      </c>
      <c r="E583" s="40"/>
      <c r="F583" s="201" t="s">
        <v>827</v>
      </c>
      <c r="G583" s="40"/>
      <c r="H583" s="40"/>
      <c r="I583" s="197"/>
      <c r="J583" s="40"/>
      <c r="K583" s="40"/>
      <c r="L583" s="43"/>
      <c r="M583" s="198"/>
      <c r="N583" s="199"/>
      <c r="O583" s="68"/>
      <c r="P583" s="68"/>
      <c r="Q583" s="68"/>
      <c r="R583" s="68"/>
      <c r="S583" s="68"/>
      <c r="T583" s="69"/>
      <c r="U583" s="38"/>
      <c r="V583" s="38"/>
      <c r="W583" s="38"/>
      <c r="X583" s="38"/>
      <c r="Y583" s="38"/>
      <c r="Z583" s="38"/>
      <c r="AA583" s="38"/>
      <c r="AB583" s="38"/>
      <c r="AC583" s="38"/>
      <c r="AD583" s="38"/>
      <c r="AE583" s="38"/>
      <c r="AT583" s="21" t="s">
        <v>180</v>
      </c>
      <c r="AU583" s="21" t="s">
        <v>81</v>
      </c>
    </row>
    <row r="584" spans="1:65" s="12" customFormat="1" ht="22.9" customHeight="1">
      <c r="B584" s="166"/>
      <c r="C584" s="167"/>
      <c r="D584" s="168" t="s">
        <v>71</v>
      </c>
      <c r="E584" s="180" t="s">
        <v>828</v>
      </c>
      <c r="F584" s="180" t="s">
        <v>829</v>
      </c>
      <c r="G584" s="167"/>
      <c r="H584" s="167"/>
      <c r="I584" s="170"/>
      <c r="J584" s="181">
        <f>BK584</f>
        <v>0</v>
      </c>
      <c r="K584" s="167"/>
      <c r="L584" s="172"/>
      <c r="M584" s="173"/>
      <c r="N584" s="174"/>
      <c r="O584" s="174"/>
      <c r="P584" s="175">
        <f>SUM(P585:P595)</f>
        <v>0</v>
      </c>
      <c r="Q584" s="174"/>
      <c r="R584" s="175">
        <f>SUM(R585:R595)</f>
        <v>0.80724250000000008</v>
      </c>
      <c r="S584" s="174"/>
      <c r="T584" s="176">
        <f>SUM(T585:T595)</f>
        <v>0</v>
      </c>
      <c r="AR584" s="177" t="s">
        <v>81</v>
      </c>
      <c r="AT584" s="178" t="s">
        <v>71</v>
      </c>
      <c r="AU584" s="178" t="s">
        <v>79</v>
      </c>
      <c r="AY584" s="177" t="s">
        <v>168</v>
      </c>
      <c r="BK584" s="179">
        <f>SUM(BK585:BK595)</f>
        <v>0</v>
      </c>
    </row>
    <row r="585" spans="1:65" s="2" customFormat="1" ht="24.2" customHeight="1">
      <c r="A585" s="38"/>
      <c r="B585" s="39"/>
      <c r="C585" s="182" t="s">
        <v>830</v>
      </c>
      <c r="D585" s="182" t="s">
        <v>171</v>
      </c>
      <c r="E585" s="183" t="s">
        <v>831</v>
      </c>
      <c r="F585" s="184" t="s">
        <v>832</v>
      </c>
      <c r="G585" s="185" t="s">
        <v>281</v>
      </c>
      <c r="H585" s="186">
        <v>285.79399999999998</v>
      </c>
      <c r="I585" s="187"/>
      <c r="J585" s="188">
        <f>ROUND(I585*H585,2)</f>
        <v>0</v>
      </c>
      <c r="K585" s="184" t="s">
        <v>175</v>
      </c>
      <c r="L585" s="43"/>
      <c r="M585" s="189" t="s">
        <v>19</v>
      </c>
      <c r="N585" s="190" t="s">
        <v>43</v>
      </c>
      <c r="O585" s="68"/>
      <c r="P585" s="191">
        <f>O585*H585</f>
        <v>0</v>
      </c>
      <c r="Q585" s="191">
        <v>0</v>
      </c>
      <c r="R585" s="191">
        <f>Q585*H585</f>
        <v>0</v>
      </c>
      <c r="S585" s="191">
        <v>0</v>
      </c>
      <c r="T585" s="192">
        <f>S585*H585</f>
        <v>0</v>
      </c>
      <c r="U585" s="38"/>
      <c r="V585" s="38"/>
      <c r="W585" s="38"/>
      <c r="X585" s="38"/>
      <c r="Y585" s="38"/>
      <c r="Z585" s="38"/>
      <c r="AA585" s="38"/>
      <c r="AB585" s="38"/>
      <c r="AC585" s="38"/>
      <c r="AD585" s="38"/>
      <c r="AE585" s="38"/>
      <c r="AR585" s="193" t="s">
        <v>278</v>
      </c>
      <c r="AT585" s="193" t="s">
        <v>171</v>
      </c>
      <c r="AU585" s="193" t="s">
        <v>81</v>
      </c>
      <c r="AY585" s="21" t="s">
        <v>168</v>
      </c>
      <c r="BE585" s="194">
        <f>IF(N585="základní",J585,0)</f>
        <v>0</v>
      </c>
      <c r="BF585" s="194">
        <f>IF(N585="snížená",J585,0)</f>
        <v>0</v>
      </c>
      <c r="BG585" s="194">
        <f>IF(N585="zákl. přenesená",J585,0)</f>
        <v>0</v>
      </c>
      <c r="BH585" s="194">
        <f>IF(N585="sníž. přenesená",J585,0)</f>
        <v>0</v>
      </c>
      <c r="BI585" s="194">
        <f>IF(N585="nulová",J585,0)</f>
        <v>0</v>
      </c>
      <c r="BJ585" s="21" t="s">
        <v>79</v>
      </c>
      <c r="BK585" s="194">
        <f>ROUND(I585*H585,2)</f>
        <v>0</v>
      </c>
      <c r="BL585" s="21" t="s">
        <v>278</v>
      </c>
      <c r="BM585" s="193" t="s">
        <v>833</v>
      </c>
    </row>
    <row r="586" spans="1:65" s="2" customFormat="1" ht="29.25">
      <c r="A586" s="38"/>
      <c r="B586" s="39"/>
      <c r="C586" s="40"/>
      <c r="D586" s="195" t="s">
        <v>178</v>
      </c>
      <c r="E586" s="40"/>
      <c r="F586" s="196" t="s">
        <v>834</v>
      </c>
      <c r="G586" s="40"/>
      <c r="H586" s="40"/>
      <c r="I586" s="197"/>
      <c r="J586" s="40"/>
      <c r="K586" s="40"/>
      <c r="L586" s="43"/>
      <c r="M586" s="198"/>
      <c r="N586" s="199"/>
      <c r="O586" s="68"/>
      <c r="P586" s="68"/>
      <c r="Q586" s="68"/>
      <c r="R586" s="68"/>
      <c r="S586" s="68"/>
      <c r="T586" s="69"/>
      <c r="U586" s="38"/>
      <c r="V586" s="38"/>
      <c r="W586" s="38"/>
      <c r="X586" s="38"/>
      <c r="Y586" s="38"/>
      <c r="Z586" s="38"/>
      <c r="AA586" s="38"/>
      <c r="AB586" s="38"/>
      <c r="AC586" s="38"/>
      <c r="AD586" s="38"/>
      <c r="AE586" s="38"/>
      <c r="AT586" s="21" t="s">
        <v>178</v>
      </c>
      <c r="AU586" s="21" t="s">
        <v>81</v>
      </c>
    </row>
    <row r="587" spans="1:65" s="2" customFormat="1" ht="11.25">
      <c r="A587" s="38"/>
      <c r="B587" s="39"/>
      <c r="C587" s="40"/>
      <c r="D587" s="200" t="s">
        <v>180</v>
      </c>
      <c r="E587" s="40"/>
      <c r="F587" s="201" t="s">
        <v>835</v>
      </c>
      <c r="G587" s="40"/>
      <c r="H587" s="40"/>
      <c r="I587" s="197"/>
      <c r="J587" s="40"/>
      <c r="K587" s="40"/>
      <c r="L587" s="43"/>
      <c r="M587" s="198"/>
      <c r="N587" s="199"/>
      <c r="O587" s="68"/>
      <c r="P587" s="68"/>
      <c r="Q587" s="68"/>
      <c r="R587" s="68"/>
      <c r="S587" s="68"/>
      <c r="T587" s="69"/>
      <c r="U587" s="38"/>
      <c r="V587" s="38"/>
      <c r="W587" s="38"/>
      <c r="X587" s="38"/>
      <c r="Y587" s="38"/>
      <c r="Z587" s="38"/>
      <c r="AA587" s="38"/>
      <c r="AB587" s="38"/>
      <c r="AC587" s="38"/>
      <c r="AD587" s="38"/>
      <c r="AE587" s="38"/>
      <c r="AT587" s="21" t="s">
        <v>180</v>
      </c>
      <c r="AU587" s="21" t="s">
        <v>81</v>
      </c>
    </row>
    <row r="588" spans="1:65" s="13" customFormat="1" ht="11.25">
      <c r="B588" s="202"/>
      <c r="C588" s="203"/>
      <c r="D588" s="195" t="s">
        <v>182</v>
      </c>
      <c r="E588" s="204" t="s">
        <v>19</v>
      </c>
      <c r="F588" s="205" t="s">
        <v>836</v>
      </c>
      <c r="G588" s="203"/>
      <c r="H588" s="206">
        <v>142.89699999999999</v>
      </c>
      <c r="I588" s="207"/>
      <c r="J588" s="203"/>
      <c r="K588" s="203"/>
      <c r="L588" s="208"/>
      <c r="M588" s="209"/>
      <c r="N588" s="210"/>
      <c r="O588" s="210"/>
      <c r="P588" s="210"/>
      <c r="Q588" s="210"/>
      <c r="R588" s="210"/>
      <c r="S588" s="210"/>
      <c r="T588" s="211"/>
      <c r="AT588" s="212" t="s">
        <v>182</v>
      </c>
      <c r="AU588" s="212" t="s">
        <v>81</v>
      </c>
      <c r="AV588" s="13" t="s">
        <v>81</v>
      </c>
      <c r="AW588" s="13" t="s">
        <v>33</v>
      </c>
      <c r="AX588" s="13" t="s">
        <v>72</v>
      </c>
      <c r="AY588" s="212" t="s">
        <v>168</v>
      </c>
    </row>
    <row r="589" spans="1:65" s="13" customFormat="1" ht="11.25">
      <c r="B589" s="202"/>
      <c r="C589" s="203"/>
      <c r="D589" s="195" t="s">
        <v>182</v>
      </c>
      <c r="E589" s="204" t="s">
        <v>19</v>
      </c>
      <c r="F589" s="205" t="s">
        <v>837</v>
      </c>
      <c r="G589" s="203"/>
      <c r="H589" s="206">
        <v>142.89699999999999</v>
      </c>
      <c r="I589" s="207"/>
      <c r="J589" s="203"/>
      <c r="K589" s="203"/>
      <c r="L589" s="208"/>
      <c r="M589" s="209"/>
      <c r="N589" s="210"/>
      <c r="O589" s="210"/>
      <c r="P589" s="210"/>
      <c r="Q589" s="210"/>
      <c r="R589" s="210"/>
      <c r="S589" s="210"/>
      <c r="T589" s="211"/>
      <c r="AT589" s="212" t="s">
        <v>182</v>
      </c>
      <c r="AU589" s="212" t="s">
        <v>81</v>
      </c>
      <c r="AV589" s="13" t="s">
        <v>81</v>
      </c>
      <c r="AW589" s="13" t="s">
        <v>33</v>
      </c>
      <c r="AX589" s="13" t="s">
        <v>72</v>
      </c>
      <c r="AY589" s="212" t="s">
        <v>168</v>
      </c>
    </row>
    <row r="590" spans="1:65" s="14" customFormat="1" ht="11.25">
      <c r="B590" s="213"/>
      <c r="C590" s="214"/>
      <c r="D590" s="195" t="s">
        <v>182</v>
      </c>
      <c r="E590" s="215" t="s">
        <v>19</v>
      </c>
      <c r="F590" s="216" t="s">
        <v>185</v>
      </c>
      <c r="G590" s="214"/>
      <c r="H590" s="217">
        <v>285.79399999999998</v>
      </c>
      <c r="I590" s="218"/>
      <c r="J590" s="214"/>
      <c r="K590" s="214"/>
      <c r="L590" s="219"/>
      <c r="M590" s="220"/>
      <c r="N590" s="221"/>
      <c r="O590" s="221"/>
      <c r="P590" s="221"/>
      <c r="Q590" s="221"/>
      <c r="R590" s="221"/>
      <c r="S590" s="221"/>
      <c r="T590" s="222"/>
      <c r="AT590" s="223" t="s">
        <v>182</v>
      </c>
      <c r="AU590" s="223" t="s">
        <v>81</v>
      </c>
      <c r="AV590" s="14" t="s">
        <v>176</v>
      </c>
      <c r="AW590" s="14" t="s">
        <v>33</v>
      </c>
      <c r="AX590" s="14" t="s">
        <v>79</v>
      </c>
      <c r="AY590" s="223" t="s">
        <v>168</v>
      </c>
    </row>
    <row r="591" spans="1:65" s="2" customFormat="1" ht="24.2" customHeight="1">
      <c r="A591" s="38"/>
      <c r="B591" s="39"/>
      <c r="C591" s="225" t="s">
        <v>838</v>
      </c>
      <c r="D591" s="225" t="s">
        <v>234</v>
      </c>
      <c r="E591" s="226" t="s">
        <v>839</v>
      </c>
      <c r="F591" s="227" t="s">
        <v>840</v>
      </c>
      <c r="G591" s="228" t="s">
        <v>281</v>
      </c>
      <c r="H591" s="229">
        <v>350.97500000000002</v>
      </c>
      <c r="I591" s="230"/>
      <c r="J591" s="231">
        <f>ROUND(I591*H591,2)</f>
        <v>0</v>
      </c>
      <c r="K591" s="227" t="s">
        <v>19</v>
      </c>
      <c r="L591" s="232"/>
      <c r="M591" s="233" t="s">
        <v>19</v>
      </c>
      <c r="N591" s="234" t="s">
        <v>43</v>
      </c>
      <c r="O591" s="68"/>
      <c r="P591" s="191">
        <f>O591*H591</f>
        <v>0</v>
      </c>
      <c r="Q591" s="191">
        <v>2.3E-3</v>
      </c>
      <c r="R591" s="191">
        <f>Q591*H591</f>
        <v>0.80724250000000008</v>
      </c>
      <c r="S591" s="191">
        <v>0</v>
      </c>
      <c r="T591" s="192">
        <f>S591*H591</f>
        <v>0</v>
      </c>
      <c r="U591" s="38"/>
      <c r="V591" s="38"/>
      <c r="W591" s="38"/>
      <c r="X591" s="38"/>
      <c r="Y591" s="38"/>
      <c r="Z591" s="38"/>
      <c r="AA591" s="38"/>
      <c r="AB591" s="38"/>
      <c r="AC591" s="38"/>
      <c r="AD591" s="38"/>
      <c r="AE591" s="38"/>
      <c r="AR591" s="193" t="s">
        <v>786</v>
      </c>
      <c r="AT591" s="193" t="s">
        <v>234</v>
      </c>
      <c r="AU591" s="193" t="s">
        <v>81</v>
      </c>
      <c r="AY591" s="21" t="s">
        <v>168</v>
      </c>
      <c r="BE591" s="194">
        <f>IF(N591="základní",J591,0)</f>
        <v>0</v>
      </c>
      <c r="BF591" s="194">
        <f>IF(N591="snížená",J591,0)</f>
        <v>0</v>
      </c>
      <c r="BG591" s="194">
        <f>IF(N591="zákl. přenesená",J591,0)</f>
        <v>0</v>
      </c>
      <c r="BH591" s="194">
        <f>IF(N591="sníž. přenesená",J591,0)</f>
        <v>0</v>
      </c>
      <c r="BI591" s="194">
        <f>IF(N591="nulová",J591,0)</f>
        <v>0</v>
      </c>
      <c r="BJ591" s="21" t="s">
        <v>79</v>
      </c>
      <c r="BK591" s="194">
        <f>ROUND(I591*H591,2)</f>
        <v>0</v>
      </c>
      <c r="BL591" s="21" t="s">
        <v>278</v>
      </c>
      <c r="BM591" s="193" t="s">
        <v>841</v>
      </c>
    </row>
    <row r="592" spans="1:65" s="2" customFormat="1" ht="11.25">
      <c r="A592" s="38"/>
      <c r="B592" s="39"/>
      <c r="C592" s="40"/>
      <c r="D592" s="195" t="s">
        <v>178</v>
      </c>
      <c r="E592" s="40"/>
      <c r="F592" s="196" t="s">
        <v>840</v>
      </c>
      <c r="G592" s="40"/>
      <c r="H592" s="40"/>
      <c r="I592" s="197"/>
      <c r="J592" s="40"/>
      <c r="K592" s="40"/>
      <c r="L592" s="43"/>
      <c r="M592" s="198"/>
      <c r="N592" s="199"/>
      <c r="O592" s="68"/>
      <c r="P592" s="68"/>
      <c r="Q592" s="68"/>
      <c r="R592" s="68"/>
      <c r="S592" s="68"/>
      <c r="T592" s="69"/>
      <c r="U592" s="38"/>
      <c r="V592" s="38"/>
      <c r="W592" s="38"/>
      <c r="X592" s="38"/>
      <c r="Y592" s="38"/>
      <c r="Z592" s="38"/>
      <c r="AA592" s="38"/>
      <c r="AB592" s="38"/>
      <c r="AC592" s="38"/>
      <c r="AD592" s="38"/>
      <c r="AE592" s="38"/>
      <c r="AT592" s="21" t="s">
        <v>178</v>
      </c>
      <c r="AU592" s="21" t="s">
        <v>81</v>
      </c>
    </row>
    <row r="593" spans="1:65" s="2" customFormat="1" ht="24.2" customHeight="1">
      <c r="A593" s="38"/>
      <c r="B593" s="39"/>
      <c r="C593" s="182" t="s">
        <v>842</v>
      </c>
      <c r="D593" s="182" t="s">
        <v>171</v>
      </c>
      <c r="E593" s="183" t="s">
        <v>843</v>
      </c>
      <c r="F593" s="184" t="s">
        <v>844</v>
      </c>
      <c r="G593" s="185" t="s">
        <v>220</v>
      </c>
      <c r="H593" s="186">
        <v>0.80700000000000005</v>
      </c>
      <c r="I593" s="187"/>
      <c r="J593" s="188">
        <f>ROUND(I593*H593,2)</f>
        <v>0</v>
      </c>
      <c r="K593" s="184" t="s">
        <v>175</v>
      </c>
      <c r="L593" s="43"/>
      <c r="M593" s="189" t="s">
        <v>19</v>
      </c>
      <c r="N593" s="190" t="s">
        <v>43</v>
      </c>
      <c r="O593" s="68"/>
      <c r="P593" s="191">
        <f>O593*H593</f>
        <v>0</v>
      </c>
      <c r="Q593" s="191">
        <v>0</v>
      </c>
      <c r="R593" s="191">
        <f>Q593*H593</f>
        <v>0</v>
      </c>
      <c r="S593" s="191">
        <v>0</v>
      </c>
      <c r="T593" s="192">
        <f>S593*H593</f>
        <v>0</v>
      </c>
      <c r="U593" s="38"/>
      <c r="V593" s="38"/>
      <c r="W593" s="38"/>
      <c r="X593" s="38"/>
      <c r="Y593" s="38"/>
      <c r="Z593" s="38"/>
      <c r="AA593" s="38"/>
      <c r="AB593" s="38"/>
      <c r="AC593" s="38"/>
      <c r="AD593" s="38"/>
      <c r="AE593" s="38"/>
      <c r="AR593" s="193" t="s">
        <v>278</v>
      </c>
      <c r="AT593" s="193" t="s">
        <v>171</v>
      </c>
      <c r="AU593" s="193" t="s">
        <v>81</v>
      </c>
      <c r="AY593" s="21" t="s">
        <v>168</v>
      </c>
      <c r="BE593" s="194">
        <f>IF(N593="základní",J593,0)</f>
        <v>0</v>
      </c>
      <c r="BF593" s="194">
        <f>IF(N593="snížená",J593,0)</f>
        <v>0</v>
      </c>
      <c r="BG593" s="194">
        <f>IF(N593="zákl. přenesená",J593,0)</f>
        <v>0</v>
      </c>
      <c r="BH593" s="194">
        <f>IF(N593="sníž. přenesená",J593,0)</f>
        <v>0</v>
      </c>
      <c r="BI593" s="194">
        <f>IF(N593="nulová",J593,0)</f>
        <v>0</v>
      </c>
      <c r="BJ593" s="21" t="s">
        <v>79</v>
      </c>
      <c r="BK593" s="194">
        <f>ROUND(I593*H593,2)</f>
        <v>0</v>
      </c>
      <c r="BL593" s="21" t="s">
        <v>278</v>
      </c>
      <c r="BM593" s="193" t="s">
        <v>845</v>
      </c>
    </row>
    <row r="594" spans="1:65" s="2" customFormat="1" ht="29.25">
      <c r="A594" s="38"/>
      <c r="B594" s="39"/>
      <c r="C594" s="40"/>
      <c r="D594" s="195" t="s">
        <v>178</v>
      </c>
      <c r="E594" s="40"/>
      <c r="F594" s="196" t="s">
        <v>846</v>
      </c>
      <c r="G594" s="40"/>
      <c r="H594" s="40"/>
      <c r="I594" s="197"/>
      <c r="J594" s="40"/>
      <c r="K594" s="40"/>
      <c r="L594" s="43"/>
      <c r="M594" s="198"/>
      <c r="N594" s="199"/>
      <c r="O594" s="68"/>
      <c r="P594" s="68"/>
      <c r="Q594" s="68"/>
      <c r="R594" s="68"/>
      <c r="S594" s="68"/>
      <c r="T594" s="69"/>
      <c r="U594" s="38"/>
      <c r="V594" s="38"/>
      <c r="W594" s="38"/>
      <c r="X594" s="38"/>
      <c r="Y594" s="38"/>
      <c r="Z594" s="38"/>
      <c r="AA594" s="38"/>
      <c r="AB594" s="38"/>
      <c r="AC594" s="38"/>
      <c r="AD594" s="38"/>
      <c r="AE594" s="38"/>
      <c r="AT594" s="21" t="s">
        <v>178</v>
      </c>
      <c r="AU594" s="21" t="s">
        <v>81</v>
      </c>
    </row>
    <row r="595" spans="1:65" s="2" customFormat="1" ht="11.25">
      <c r="A595" s="38"/>
      <c r="B595" s="39"/>
      <c r="C595" s="40"/>
      <c r="D595" s="200" t="s">
        <v>180</v>
      </c>
      <c r="E595" s="40"/>
      <c r="F595" s="201" t="s">
        <v>847</v>
      </c>
      <c r="G595" s="40"/>
      <c r="H595" s="40"/>
      <c r="I595" s="197"/>
      <c r="J595" s="40"/>
      <c r="K595" s="40"/>
      <c r="L595" s="43"/>
      <c r="M595" s="198"/>
      <c r="N595" s="199"/>
      <c r="O595" s="68"/>
      <c r="P595" s="68"/>
      <c r="Q595" s="68"/>
      <c r="R595" s="68"/>
      <c r="S595" s="68"/>
      <c r="T595" s="69"/>
      <c r="U595" s="38"/>
      <c r="V595" s="38"/>
      <c r="W595" s="38"/>
      <c r="X595" s="38"/>
      <c r="Y595" s="38"/>
      <c r="Z595" s="38"/>
      <c r="AA595" s="38"/>
      <c r="AB595" s="38"/>
      <c r="AC595" s="38"/>
      <c r="AD595" s="38"/>
      <c r="AE595" s="38"/>
      <c r="AT595" s="21" t="s">
        <v>180</v>
      </c>
      <c r="AU595" s="21" t="s">
        <v>81</v>
      </c>
    </row>
    <row r="596" spans="1:65" s="12" customFormat="1" ht="22.9" customHeight="1">
      <c r="B596" s="166"/>
      <c r="C596" s="167"/>
      <c r="D596" s="168" t="s">
        <v>71</v>
      </c>
      <c r="E596" s="180" t="s">
        <v>848</v>
      </c>
      <c r="F596" s="180" t="s">
        <v>849</v>
      </c>
      <c r="G596" s="167"/>
      <c r="H596" s="167"/>
      <c r="I596" s="170"/>
      <c r="J596" s="181">
        <f>BK596</f>
        <v>0</v>
      </c>
      <c r="K596" s="167"/>
      <c r="L596" s="172"/>
      <c r="M596" s="173"/>
      <c r="N596" s="174"/>
      <c r="O596" s="174"/>
      <c r="P596" s="175">
        <f>SUM(P597:P657)</f>
        <v>0</v>
      </c>
      <c r="Q596" s="174"/>
      <c r="R596" s="175">
        <f>SUM(R597:R657)</f>
        <v>1.65055258</v>
      </c>
      <c r="S596" s="174"/>
      <c r="T596" s="176">
        <f>SUM(T597:T657)</f>
        <v>0</v>
      </c>
      <c r="AR596" s="177" t="s">
        <v>81</v>
      </c>
      <c r="AT596" s="178" t="s">
        <v>71</v>
      </c>
      <c r="AU596" s="178" t="s">
        <v>79</v>
      </c>
      <c r="AY596" s="177" t="s">
        <v>168</v>
      </c>
      <c r="BK596" s="179">
        <f>SUM(BK597:BK657)</f>
        <v>0</v>
      </c>
    </row>
    <row r="597" spans="1:65" s="2" customFormat="1" ht="37.9" customHeight="1">
      <c r="A597" s="38"/>
      <c r="B597" s="39"/>
      <c r="C597" s="182" t="s">
        <v>850</v>
      </c>
      <c r="D597" s="182" t="s">
        <v>171</v>
      </c>
      <c r="E597" s="183" t="s">
        <v>851</v>
      </c>
      <c r="F597" s="184" t="s">
        <v>852</v>
      </c>
      <c r="G597" s="185" t="s">
        <v>281</v>
      </c>
      <c r="H597" s="186">
        <v>142.89699999999999</v>
      </c>
      <c r="I597" s="187"/>
      <c r="J597" s="188">
        <f>ROUND(I597*H597,2)</f>
        <v>0</v>
      </c>
      <c r="K597" s="184" t="s">
        <v>175</v>
      </c>
      <c r="L597" s="43"/>
      <c r="M597" s="189" t="s">
        <v>19</v>
      </c>
      <c r="N597" s="190" t="s">
        <v>43</v>
      </c>
      <c r="O597" s="68"/>
      <c r="P597" s="191">
        <f>O597*H597</f>
        <v>0</v>
      </c>
      <c r="Q597" s="191">
        <v>7.2000000000000005E-4</v>
      </c>
      <c r="R597" s="191">
        <f>Q597*H597</f>
        <v>0.10288584000000001</v>
      </c>
      <c r="S597" s="191">
        <v>0</v>
      </c>
      <c r="T597" s="192">
        <f>S597*H597</f>
        <v>0</v>
      </c>
      <c r="U597" s="38"/>
      <c r="V597" s="38"/>
      <c r="W597" s="38"/>
      <c r="X597" s="38"/>
      <c r="Y597" s="38"/>
      <c r="Z597" s="38"/>
      <c r="AA597" s="38"/>
      <c r="AB597" s="38"/>
      <c r="AC597" s="38"/>
      <c r="AD597" s="38"/>
      <c r="AE597" s="38"/>
      <c r="AR597" s="193" t="s">
        <v>278</v>
      </c>
      <c r="AT597" s="193" t="s">
        <v>171</v>
      </c>
      <c r="AU597" s="193" t="s">
        <v>81</v>
      </c>
      <c r="AY597" s="21" t="s">
        <v>168</v>
      </c>
      <c r="BE597" s="194">
        <f>IF(N597="základní",J597,0)</f>
        <v>0</v>
      </c>
      <c r="BF597" s="194">
        <f>IF(N597="snížená",J597,0)</f>
        <v>0</v>
      </c>
      <c r="BG597" s="194">
        <f>IF(N597="zákl. přenesená",J597,0)</f>
        <v>0</v>
      </c>
      <c r="BH597" s="194">
        <f>IF(N597="sníž. přenesená",J597,0)</f>
        <v>0</v>
      </c>
      <c r="BI597" s="194">
        <f>IF(N597="nulová",J597,0)</f>
        <v>0</v>
      </c>
      <c r="BJ597" s="21" t="s">
        <v>79</v>
      </c>
      <c r="BK597" s="194">
        <f>ROUND(I597*H597,2)</f>
        <v>0</v>
      </c>
      <c r="BL597" s="21" t="s">
        <v>278</v>
      </c>
      <c r="BM597" s="193" t="s">
        <v>853</v>
      </c>
    </row>
    <row r="598" spans="1:65" s="2" customFormat="1" ht="39">
      <c r="A598" s="38"/>
      <c r="B598" s="39"/>
      <c r="C598" s="40"/>
      <c r="D598" s="195" t="s">
        <v>178</v>
      </c>
      <c r="E598" s="40"/>
      <c r="F598" s="196" t="s">
        <v>854</v>
      </c>
      <c r="G598" s="40"/>
      <c r="H598" s="40"/>
      <c r="I598" s="197"/>
      <c r="J598" s="40"/>
      <c r="K598" s="40"/>
      <c r="L598" s="43"/>
      <c r="M598" s="198"/>
      <c r="N598" s="199"/>
      <c r="O598" s="68"/>
      <c r="P598" s="68"/>
      <c r="Q598" s="68"/>
      <c r="R598" s="68"/>
      <c r="S598" s="68"/>
      <c r="T598" s="69"/>
      <c r="U598" s="38"/>
      <c r="V598" s="38"/>
      <c r="W598" s="38"/>
      <c r="X598" s="38"/>
      <c r="Y598" s="38"/>
      <c r="Z598" s="38"/>
      <c r="AA598" s="38"/>
      <c r="AB598" s="38"/>
      <c r="AC598" s="38"/>
      <c r="AD598" s="38"/>
      <c r="AE598" s="38"/>
      <c r="AT598" s="21" t="s">
        <v>178</v>
      </c>
      <c r="AU598" s="21" t="s">
        <v>81</v>
      </c>
    </row>
    <row r="599" spans="1:65" s="2" customFormat="1" ht="11.25">
      <c r="A599" s="38"/>
      <c r="B599" s="39"/>
      <c r="C599" s="40"/>
      <c r="D599" s="200" t="s">
        <v>180</v>
      </c>
      <c r="E599" s="40"/>
      <c r="F599" s="201" t="s">
        <v>855</v>
      </c>
      <c r="G599" s="40"/>
      <c r="H599" s="40"/>
      <c r="I599" s="197"/>
      <c r="J599" s="40"/>
      <c r="K599" s="40"/>
      <c r="L599" s="43"/>
      <c r="M599" s="198"/>
      <c r="N599" s="199"/>
      <c r="O599" s="68"/>
      <c r="P599" s="68"/>
      <c r="Q599" s="68"/>
      <c r="R599" s="68"/>
      <c r="S599" s="68"/>
      <c r="T599" s="69"/>
      <c r="U599" s="38"/>
      <c r="V599" s="38"/>
      <c r="W599" s="38"/>
      <c r="X599" s="38"/>
      <c r="Y599" s="38"/>
      <c r="Z599" s="38"/>
      <c r="AA599" s="38"/>
      <c r="AB599" s="38"/>
      <c r="AC599" s="38"/>
      <c r="AD599" s="38"/>
      <c r="AE599" s="38"/>
      <c r="AT599" s="21" t="s">
        <v>180</v>
      </c>
      <c r="AU599" s="21" t="s">
        <v>81</v>
      </c>
    </row>
    <row r="600" spans="1:65" s="13" customFormat="1" ht="11.25">
      <c r="B600" s="202"/>
      <c r="C600" s="203"/>
      <c r="D600" s="195" t="s">
        <v>182</v>
      </c>
      <c r="E600" s="204" t="s">
        <v>19</v>
      </c>
      <c r="F600" s="205" t="s">
        <v>856</v>
      </c>
      <c r="G600" s="203"/>
      <c r="H600" s="206">
        <v>142.89699999999999</v>
      </c>
      <c r="I600" s="207"/>
      <c r="J600" s="203"/>
      <c r="K600" s="203"/>
      <c r="L600" s="208"/>
      <c r="M600" s="209"/>
      <c r="N600" s="210"/>
      <c r="O600" s="210"/>
      <c r="P600" s="210"/>
      <c r="Q600" s="210"/>
      <c r="R600" s="210"/>
      <c r="S600" s="210"/>
      <c r="T600" s="211"/>
      <c r="AT600" s="212" t="s">
        <v>182</v>
      </c>
      <c r="AU600" s="212" t="s">
        <v>81</v>
      </c>
      <c r="AV600" s="13" t="s">
        <v>81</v>
      </c>
      <c r="AW600" s="13" t="s">
        <v>33</v>
      </c>
      <c r="AX600" s="13" t="s">
        <v>72</v>
      </c>
      <c r="AY600" s="212" t="s">
        <v>168</v>
      </c>
    </row>
    <row r="601" spans="1:65" s="14" customFormat="1" ht="11.25">
      <c r="B601" s="213"/>
      <c r="C601" s="214"/>
      <c r="D601" s="195" t="s">
        <v>182</v>
      </c>
      <c r="E601" s="215" t="s">
        <v>19</v>
      </c>
      <c r="F601" s="216" t="s">
        <v>185</v>
      </c>
      <c r="G601" s="214"/>
      <c r="H601" s="217">
        <v>142.89699999999999</v>
      </c>
      <c r="I601" s="218"/>
      <c r="J601" s="214"/>
      <c r="K601" s="214"/>
      <c r="L601" s="219"/>
      <c r="M601" s="220"/>
      <c r="N601" s="221"/>
      <c r="O601" s="221"/>
      <c r="P601" s="221"/>
      <c r="Q601" s="221"/>
      <c r="R601" s="221"/>
      <c r="S601" s="221"/>
      <c r="T601" s="222"/>
      <c r="AT601" s="223" t="s">
        <v>182</v>
      </c>
      <c r="AU601" s="223" t="s">
        <v>81</v>
      </c>
      <c r="AV601" s="14" t="s">
        <v>176</v>
      </c>
      <c r="AW601" s="14" t="s">
        <v>33</v>
      </c>
      <c r="AX601" s="14" t="s">
        <v>79</v>
      </c>
      <c r="AY601" s="223" t="s">
        <v>168</v>
      </c>
    </row>
    <row r="602" spans="1:65" s="2" customFormat="1" ht="24.2" customHeight="1">
      <c r="A602" s="38"/>
      <c r="B602" s="39"/>
      <c r="C602" s="225" t="s">
        <v>857</v>
      </c>
      <c r="D602" s="225" t="s">
        <v>234</v>
      </c>
      <c r="E602" s="226" t="s">
        <v>858</v>
      </c>
      <c r="F602" s="227" t="s">
        <v>859</v>
      </c>
      <c r="G602" s="228" t="s">
        <v>281</v>
      </c>
      <c r="H602" s="229">
        <v>257.21499999999997</v>
      </c>
      <c r="I602" s="230"/>
      <c r="J602" s="231">
        <f>ROUND(I602*H602,2)</f>
        <v>0</v>
      </c>
      <c r="K602" s="227" t="s">
        <v>175</v>
      </c>
      <c r="L602" s="232"/>
      <c r="M602" s="233" t="s">
        <v>19</v>
      </c>
      <c r="N602" s="234" t="s">
        <v>43</v>
      </c>
      <c r="O602" s="68"/>
      <c r="P602" s="191">
        <f>O602*H602</f>
        <v>0</v>
      </c>
      <c r="Q602" s="191">
        <v>3.5000000000000001E-3</v>
      </c>
      <c r="R602" s="191">
        <f>Q602*H602</f>
        <v>0.9002524999999999</v>
      </c>
      <c r="S602" s="191">
        <v>0</v>
      </c>
      <c r="T602" s="192">
        <f>S602*H602</f>
        <v>0</v>
      </c>
      <c r="U602" s="38"/>
      <c r="V602" s="38"/>
      <c r="W602" s="38"/>
      <c r="X602" s="38"/>
      <c r="Y602" s="38"/>
      <c r="Z602" s="38"/>
      <c r="AA602" s="38"/>
      <c r="AB602" s="38"/>
      <c r="AC602" s="38"/>
      <c r="AD602" s="38"/>
      <c r="AE602" s="38"/>
      <c r="AR602" s="193" t="s">
        <v>786</v>
      </c>
      <c r="AT602" s="193" t="s">
        <v>234</v>
      </c>
      <c r="AU602" s="193" t="s">
        <v>81</v>
      </c>
      <c r="AY602" s="21" t="s">
        <v>168</v>
      </c>
      <c r="BE602" s="194">
        <f>IF(N602="základní",J602,0)</f>
        <v>0</v>
      </c>
      <c r="BF602" s="194">
        <f>IF(N602="snížená",J602,0)</f>
        <v>0</v>
      </c>
      <c r="BG602" s="194">
        <f>IF(N602="zákl. přenesená",J602,0)</f>
        <v>0</v>
      </c>
      <c r="BH602" s="194">
        <f>IF(N602="sníž. přenesená",J602,0)</f>
        <v>0</v>
      </c>
      <c r="BI602" s="194">
        <f>IF(N602="nulová",J602,0)</f>
        <v>0</v>
      </c>
      <c r="BJ602" s="21" t="s">
        <v>79</v>
      </c>
      <c r="BK602" s="194">
        <f>ROUND(I602*H602,2)</f>
        <v>0</v>
      </c>
      <c r="BL602" s="21" t="s">
        <v>278</v>
      </c>
      <c r="BM602" s="193" t="s">
        <v>860</v>
      </c>
    </row>
    <row r="603" spans="1:65" s="2" customFormat="1" ht="11.25">
      <c r="A603" s="38"/>
      <c r="B603" s="39"/>
      <c r="C603" s="40"/>
      <c r="D603" s="195" t="s">
        <v>178</v>
      </c>
      <c r="E603" s="40"/>
      <c r="F603" s="196" t="s">
        <v>859</v>
      </c>
      <c r="G603" s="40"/>
      <c r="H603" s="40"/>
      <c r="I603" s="197"/>
      <c r="J603" s="40"/>
      <c r="K603" s="40"/>
      <c r="L603" s="43"/>
      <c r="M603" s="198"/>
      <c r="N603" s="199"/>
      <c r="O603" s="68"/>
      <c r="P603" s="68"/>
      <c r="Q603" s="68"/>
      <c r="R603" s="68"/>
      <c r="S603" s="68"/>
      <c r="T603" s="69"/>
      <c r="U603" s="38"/>
      <c r="V603" s="38"/>
      <c r="W603" s="38"/>
      <c r="X603" s="38"/>
      <c r="Y603" s="38"/>
      <c r="Z603" s="38"/>
      <c r="AA603" s="38"/>
      <c r="AB603" s="38"/>
      <c r="AC603" s="38"/>
      <c r="AD603" s="38"/>
      <c r="AE603" s="38"/>
      <c r="AT603" s="21" t="s">
        <v>178</v>
      </c>
      <c r="AU603" s="21" t="s">
        <v>81</v>
      </c>
    </row>
    <row r="604" spans="1:65" s="13" customFormat="1" ht="11.25">
      <c r="B604" s="202"/>
      <c r="C604" s="203"/>
      <c r="D604" s="195" t="s">
        <v>182</v>
      </c>
      <c r="E604" s="203"/>
      <c r="F604" s="205" t="s">
        <v>861</v>
      </c>
      <c r="G604" s="203"/>
      <c r="H604" s="206">
        <v>257.21499999999997</v>
      </c>
      <c r="I604" s="207"/>
      <c r="J604" s="203"/>
      <c r="K604" s="203"/>
      <c r="L604" s="208"/>
      <c r="M604" s="209"/>
      <c r="N604" s="210"/>
      <c r="O604" s="210"/>
      <c r="P604" s="210"/>
      <c r="Q604" s="210"/>
      <c r="R604" s="210"/>
      <c r="S604" s="210"/>
      <c r="T604" s="211"/>
      <c r="AT604" s="212" t="s">
        <v>182</v>
      </c>
      <c r="AU604" s="212" t="s">
        <v>81</v>
      </c>
      <c r="AV604" s="13" t="s">
        <v>81</v>
      </c>
      <c r="AW604" s="13" t="s">
        <v>4</v>
      </c>
      <c r="AX604" s="13" t="s">
        <v>79</v>
      </c>
      <c r="AY604" s="212" t="s">
        <v>168</v>
      </c>
    </row>
    <row r="605" spans="1:65" s="2" customFormat="1" ht="24.2" customHeight="1">
      <c r="A605" s="38"/>
      <c r="B605" s="39"/>
      <c r="C605" s="182" t="s">
        <v>862</v>
      </c>
      <c r="D605" s="182" t="s">
        <v>171</v>
      </c>
      <c r="E605" s="183" t="s">
        <v>863</v>
      </c>
      <c r="F605" s="184" t="s">
        <v>864</v>
      </c>
      <c r="G605" s="185" t="s">
        <v>281</v>
      </c>
      <c r="H605" s="186">
        <v>142.89699999999999</v>
      </c>
      <c r="I605" s="187"/>
      <c r="J605" s="188">
        <f>ROUND(I605*H605,2)</f>
        <v>0</v>
      </c>
      <c r="K605" s="184" t="s">
        <v>175</v>
      </c>
      <c r="L605" s="43"/>
      <c r="M605" s="189" t="s">
        <v>19</v>
      </c>
      <c r="N605" s="190" t="s">
        <v>43</v>
      </c>
      <c r="O605" s="68"/>
      <c r="P605" s="191">
        <f>O605*H605</f>
        <v>0</v>
      </c>
      <c r="Q605" s="191">
        <v>1.0000000000000001E-5</v>
      </c>
      <c r="R605" s="191">
        <f>Q605*H605</f>
        <v>1.4289700000000001E-3</v>
      </c>
      <c r="S605" s="191">
        <v>0</v>
      </c>
      <c r="T605" s="192">
        <f>S605*H605</f>
        <v>0</v>
      </c>
      <c r="U605" s="38"/>
      <c r="V605" s="38"/>
      <c r="W605" s="38"/>
      <c r="X605" s="38"/>
      <c r="Y605" s="38"/>
      <c r="Z605" s="38"/>
      <c r="AA605" s="38"/>
      <c r="AB605" s="38"/>
      <c r="AC605" s="38"/>
      <c r="AD605" s="38"/>
      <c r="AE605" s="38"/>
      <c r="AR605" s="193" t="s">
        <v>278</v>
      </c>
      <c r="AT605" s="193" t="s">
        <v>171</v>
      </c>
      <c r="AU605" s="193" t="s">
        <v>81</v>
      </c>
      <c r="AY605" s="21" t="s">
        <v>168</v>
      </c>
      <c r="BE605" s="194">
        <f>IF(N605="základní",J605,0)</f>
        <v>0</v>
      </c>
      <c r="BF605" s="194">
        <f>IF(N605="snížená",J605,0)</f>
        <v>0</v>
      </c>
      <c r="BG605" s="194">
        <f>IF(N605="zákl. přenesená",J605,0)</f>
        <v>0</v>
      </c>
      <c r="BH605" s="194">
        <f>IF(N605="sníž. přenesená",J605,0)</f>
        <v>0</v>
      </c>
      <c r="BI605" s="194">
        <f>IF(N605="nulová",J605,0)</f>
        <v>0</v>
      </c>
      <c r="BJ605" s="21" t="s">
        <v>79</v>
      </c>
      <c r="BK605" s="194">
        <f>ROUND(I605*H605,2)</f>
        <v>0</v>
      </c>
      <c r="BL605" s="21" t="s">
        <v>278</v>
      </c>
      <c r="BM605" s="193" t="s">
        <v>865</v>
      </c>
    </row>
    <row r="606" spans="1:65" s="2" customFormat="1" ht="29.25">
      <c r="A606" s="38"/>
      <c r="B606" s="39"/>
      <c r="C606" s="40"/>
      <c r="D606" s="195" t="s">
        <v>178</v>
      </c>
      <c r="E606" s="40"/>
      <c r="F606" s="196" t="s">
        <v>866</v>
      </c>
      <c r="G606" s="40"/>
      <c r="H606" s="40"/>
      <c r="I606" s="197"/>
      <c r="J606" s="40"/>
      <c r="K606" s="40"/>
      <c r="L606" s="43"/>
      <c r="M606" s="198"/>
      <c r="N606" s="199"/>
      <c r="O606" s="68"/>
      <c r="P606" s="68"/>
      <c r="Q606" s="68"/>
      <c r="R606" s="68"/>
      <c r="S606" s="68"/>
      <c r="T606" s="69"/>
      <c r="U606" s="38"/>
      <c r="V606" s="38"/>
      <c r="W606" s="38"/>
      <c r="X606" s="38"/>
      <c r="Y606" s="38"/>
      <c r="Z606" s="38"/>
      <c r="AA606" s="38"/>
      <c r="AB606" s="38"/>
      <c r="AC606" s="38"/>
      <c r="AD606" s="38"/>
      <c r="AE606" s="38"/>
      <c r="AT606" s="21" t="s">
        <v>178</v>
      </c>
      <c r="AU606" s="21" t="s">
        <v>81</v>
      </c>
    </row>
    <row r="607" spans="1:65" s="2" customFormat="1" ht="11.25">
      <c r="A607" s="38"/>
      <c r="B607" s="39"/>
      <c r="C607" s="40"/>
      <c r="D607" s="200" t="s">
        <v>180</v>
      </c>
      <c r="E607" s="40"/>
      <c r="F607" s="201" t="s">
        <v>867</v>
      </c>
      <c r="G607" s="40"/>
      <c r="H607" s="40"/>
      <c r="I607" s="197"/>
      <c r="J607" s="40"/>
      <c r="K607" s="40"/>
      <c r="L607" s="43"/>
      <c r="M607" s="198"/>
      <c r="N607" s="199"/>
      <c r="O607" s="68"/>
      <c r="P607" s="68"/>
      <c r="Q607" s="68"/>
      <c r="R607" s="68"/>
      <c r="S607" s="68"/>
      <c r="T607" s="69"/>
      <c r="U607" s="38"/>
      <c r="V607" s="38"/>
      <c r="W607" s="38"/>
      <c r="X607" s="38"/>
      <c r="Y607" s="38"/>
      <c r="Z607" s="38"/>
      <c r="AA607" s="38"/>
      <c r="AB607" s="38"/>
      <c r="AC607" s="38"/>
      <c r="AD607" s="38"/>
      <c r="AE607" s="38"/>
      <c r="AT607" s="21" t="s">
        <v>180</v>
      </c>
      <c r="AU607" s="21" t="s">
        <v>81</v>
      </c>
    </row>
    <row r="608" spans="1:65" s="13" customFormat="1" ht="11.25">
      <c r="B608" s="202"/>
      <c r="C608" s="203"/>
      <c r="D608" s="195" t="s">
        <v>182</v>
      </c>
      <c r="E608" s="204" t="s">
        <v>19</v>
      </c>
      <c r="F608" s="205" t="s">
        <v>856</v>
      </c>
      <c r="G608" s="203"/>
      <c r="H608" s="206">
        <v>142.89699999999999</v>
      </c>
      <c r="I608" s="207"/>
      <c r="J608" s="203"/>
      <c r="K608" s="203"/>
      <c r="L608" s="208"/>
      <c r="M608" s="209"/>
      <c r="N608" s="210"/>
      <c r="O608" s="210"/>
      <c r="P608" s="210"/>
      <c r="Q608" s="210"/>
      <c r="R608" s="210"/>
      <c r="S608" s="210"/>
      <c r="T608" s="211"/>
      <c r="AT608" s="212" t="s">
        <v>182</v>
      </c>
      <c r="AU608" s="212" t="s">
        <v>81</v>
      </c>
      <c r="AV608" s="13" t="s">
        <v>81</v>
      </c>
      <c r="AW608" s="13" t="s">
        <v>33</v>
      </c>
      <c r="AX608" s="13" t="s">
        <v>72</v>
      </c>
      <c r="AY608" s="212" t="s">
        <v>168</v>
      </c>
    </row>
    <row r="609" spans="1:65" s="14" customFormat="1" ht="11.25">
      <c r="B609" s="213"/>
      <c r="C609" s="214"/>
      <c r="D609" s="195" t="s">
        <v>182</v>
      </c>
      <c r="E609" s="215" t="s">
        <v>19</v>
      </c>
      <c r="F609" s="216" t="s">
        <v>185</v>
      </c>
      <c r="G609" s="214"/>
      <c r="H609" s="217">
        <v>142.89699999999999</v>
      </c>
      <c r="I609" s="218"/>
      <c r="J609" s="214"/>
      <c r="K609" s="214"/>
      <c r="L609" s="219"/>
      <c r="M609" s="220"/>
      <c r="N609" s="221"/>
      <c r="O609" s="221"/>
      <c r="P609" s="221"/>
      <c r="Q609" s="221"/>
      <c r="R609" s="221"/>
      <c r="S609" s="221"/>
      <c r="T609" s="222"/>
      <c r="AT609" s="223" t="s">
        <v>182</v>
      </c>
      <c r="AU609" s="223" t="s">
        <v>81</v>
      </c>
      <c r="AV609" s="14" t="s">
        <v>176</v>
      </c>
      <c r="AW609" s="14" t="s">
        <v>33</v>
      </c>
      <c r="AX609" s="14" t="s">
        <v>79</v>
      </c>
      <c r="AY609" s="223" t="s">
        <v>168</v>
      </c>
    </row>
    <row r="610" spans="1:65" s="2" customFormat="1" ht="24.2" customHeight="1">
      <c r="A610" s="38"/>
      <c r="B610" s="39"/>
      <c r="C610" s="225" t="s">
        <v>868</v>
      </c>
      <c r="D610" s="225" t="s">
        <v>234</v>
      </c>
      <c r="E610" s="226" t="s">
        <v>869</v>
      </c>
      <c r="F610" s="227" t="s">
        <v>870</v>
      </c>
      <c r="G610" s="228" t="s">
        <v>281</v>
      </c>
      <c r="H610" s="229">
        <v>157.18700000000001</v>
      </c>
      <c r="I610" s="230"/>
      <c r="J610" s="231">
        <f>ROUND(I610*H610,2)</f>
        <v>0</v>
      </c>
      <c r="K610" s="227" t="s">
        <v>420</v>
      </c>
      <c r="L610" s="232"/>
      <c r="M610" s="233" t="s">
        <v>19</v>
      </c>
      <c r="N610" s="234" t="s">
        <v>43</v>
      </c>
      <c r="O610" s="68"/>
      <c r="P610" s="191">
        <f>O610*H610</f>
        <v>0</v>
      </c>
      <c r="Q610" s="191">
        <v>1.1E-4</v>
      </c>
      <c r="R610" s="191">
        <f>Q610*H610</f>
        <v>1.7290570000000002E-2</v>
      </c>
      <c r="S610" s="191">
        <v>0</v>
      </c>
      <c r="T610" s="192">
        <f>S610*H610</f>
        <v>0</v>
      </c>
      <c r="U610" s="38"/>
      <c r="V610" s="38"/>
      <c r="W610" s="38"/>
      <c r="X610" s="38"/>
      <c r="Y610" s="38"/>
      <c r="Z610" s="38"/>
      <c r="AA610" s="38"/>
      <c r="AB610" s="38"/>
      <c r="AC610" s="38"/>
      <c r="AD610" s="38"/>
      <c r="AE610" s="38"/>
      <c r="AR610" s="193" t="s">
        <v>786</v>
      </c>
      <c r="AT610" s="193" t="s">
        <v>234</v>
      </c>
      <c r="AU610" s="193" t="s">
        <v>81</v>
      </c>
      <c r="AY610" s="21" t="s">
        <v>168</v>
      </c>
      <c r="BE610" s="194">
        <f>IF(N610="základní",J610,0)</f>
        <v>0</v>
      </c>
      <c r="BF610" s="194">
        <f>IF(N610="snížená",J610,0)</f>
        <v>0</v>
      </c>
      <c r="BG610" s="194">
        <f>IF(N610="zákl. přenesená",J610,0)</f>
        <v>0</v>
      </c>
      <c r="BH610" s="194">
        <f>IF(N610="sníž. přenesená",J610,0)</f>
        <v>0</v>
      </c>
      <c r="BI610" s="194">
        <f>IF(N610="nulová",J610,0)</f>
        <v>0</v>
      </c>
      <c r="BJ610" s="21" t="s">
        <v>79</v>
      </c>
      <c r="BK610" s="194">
        <f>ROUND(I610*H610,2)</f>
        <v>0</v>
      </c>
      <c r="BL610" s="21" t="s">
        <v>278</v>
      </c>
      <c r="BM610" s="193" t="s">
        <v>871</v>
      </c>
    </row>
    <row r="611" spans="1:65" s="2" customFormat="1" ht="19.5">
      <c r="A611" s="38"/>
      <c r="B611" s="39"/>
      <c r="C611" s="40"/>
      <c r="D611" s="195" t="s">
        <v>178</v>
      </c>
      <c r="E611" s="40"/>
      <c r="F611" s="196" t="s">
        <v>870</v>
      </c>
      <c r="G611" s="40"/>
      <c r="H611" s="40"/>
      <c r="I611" s="197"/>
      <c r="J611" s="40"/>
      <c r="K611" s="40"/>
      <c r="L611" s="43"/>
      <c r="M611" s="198"/>
      <c r="N611" s="199"/>
      <c r="O611" s="68"/>
      <c r="P611" s="68"/>
      <c r="Q611" s="68"/>
      <c r="R611" s="68"/>
      <c r="S611" s="68"/>
      <c r="T611" s="69"/>
      <c r="U611" s="38"/>
      <c r="V611" s="38"/>
      <c r="W611" s="38"/>
      <c r="X611" s="38"/>
      <c r="Y611" s="38"/>
      <c r="Z611" s="38"/>
      <c r="AA611" s="38"/>
      <c r="AB611" s="38"/>
      <c r="AC611" s="38"/>
      <c r="AD611" s="38"/>
      <c r="AE611" s="38"/>
      <c r="AT611" s="21" t="s">
        <v>178</v>
      </c>
      <c r="AU611" s="21" t="s">
        <v>81</v>
      </c>
    </row>
    <row r="612" spans="1:65" s="13" customFormat="1" ht="11.25">
      <c r="B612" s="202"/>
      <c r="C612" s="203"/>
      <c r="D612" s="195" t="s">
        <v>182</v>
      </c>
      <c r="E612" s="203"/>
      <c r="F612" s="205" t="s">
        <v>872</v>
      </c>
      <c r="G612" s="203"/>
      <c r="H612" s="206">
        <v>157.18700000000001</v>
      </c>
      <c r="I612" s="207"/>
      <c r="J612" s="203"/>
      <c r="K612" s="203"/>
      <c r="L612" s="208"/>
      <c r="M612" s="209"/>
      <c r="N612" s="210"/>
      <c r="O612" s="210"/>
      <c r="P612" s="210"/>
      <c r="Q612" s="210"/>
      <c r="R612" s="210"/>
      <c r="S612" s="210"/>
      <c r="T612" s="211"/>
      <c r="AT612" s="212" t="s">
        <v>182</v>
      </c>
      <c r="AU612" s="212" t="s">
        <v>81</v>
      </c>
      <c r="AV612" s="13" t="s">
        <v>81</v>
      </c>
      <c r="AW612" s="13" t="s">
        <v>4</v>
      </c>
      <c r="AX612" s="13" t="s">
        <v>79</v>
      </c>
      <c r="AY612" s="212" t="s">
        <v>168</v>
      </c>
    </row>
    <row r="613" spans="1:65" s="2" customFormat="1" ht="24.2" customHeight="1">
      <c r="A613" s="38"/>
      <c r="B613" s="39"/>
      <c r="C613" s="182" t="s">
        <v>873</v>
      </c>
      <c r="D613" s="182" t="s">
        <v>171</v>
      </c>
      <c r="E613" s="183" t="s">
        <v>874</v>
      </c>
      <c r="F613" s="184" t="s">
        <v>875</v>
      </c>
      <c r="G613" s="185" t="s">
        <v>281</v>
      </c>
      <c r="H613" s="186">
        <v>44.158999999999999</v>
      </c>
      <c r="I613" s="187"/>
      <c r="J613" s="188">
        <f>ROUND(I613*H613,2)</f>
        <v>0</v>
      </c>
      <c r="K613" s="184" t="s">
        <v>175</v>
      </c>
      <c r="L613" s="43"/>
      <c r="M613" s="189" t="s">
        <v>19</v>
      </c>
      <c r="N613" s="190" t="s">
        <v>43</v>
      </c>
      <c r="O613" s="68"/>
      <c r="P613" s="191">
        <f>O613*H613</f>
        <v>0</v>
      </c>
      <c r="Q613" s="191">
        <v>0</v>
      </c>
      <c r="R613" s="191">
        <f>Q613*H613</f>
        <v>0</v>
      </c>
      <c r="S613" s="191">
        <v>0</v>
      </c>
      <c r="T613" s="192">
        <f>S613*H613</f>
        <v>0</v>
      </c>
      <c r="U613" s="38"/>
      <c r="V613" s="38"/>
      <c r="W613" s="38"/>
      <c r="X613" s="38"/>
      <c r="Y613" s="38"/>
      <c r="Z613" s="38"/>
      <c r="AA613" s="38"/>
      <c r="AB613" s="38"/>
      <c r="AC613" s="38"/>
      <c r="AD613" s="38"/>
      <c r="AE613" s="38"/>
      <c r="AR613" s="193" t="s">
        <v>278</v>
      </c>
      <c r="AT613" s="193" t="s">
        <v>171</v>
      </c>
      <c r="AU613" s="193" t="s">
        <v>81</v>
      </c>
      <c r="AY613" s="21" t="s">
        <v>168</v>
      </c>
      <c r="BE613" s="194">
        <f>IF(N613="základní",J613,0)</f>
        <v>0</v>
      </c>
      <c r="BF613" s="194">
        <f>IF(N613="snížená",J613,0)</f>
        <v>0</v>
      </c>
      <c r="BG613" s="194">
        <f>IF(N613="zákl. přenesená",J613,0)</f>
        <v>0</v>
      </c>
      <c r="BH613" s="194">
        <f>IF(N613="sníž. přenesená",J613,0)</f>
        <v>0</v>
      </c>
      <c r="BI613" s="194">
        <f>IF(N613="nulová",J613,0)</f>
        <v>0</v>
      </c>
      <c r="BJ613" s="21" t="s">
        <v>79</v>
      </c>
      <c r="BK613" s="194">
        <f>ROUND(I613*H613,2)</f>
        <v>0</v>
      </c>
      <c r="BL613" s="21" t="s">
        <v>278</v>
      </c>
      <c r="BM613" s="193" t="s">
        <v>876</v>
      </c>
    </row>
    <row r="614" spans="1:65" s="2" customFormat="1" ht="29.25">
      <c r="A614" s="38"/>
      <c r="B614" s="39"/>
      <c r="C614" s="40"/>
      <c r="D614" s="195" t="s">
        <v>178</v>
      </c>
      <c r="E614" s="40"/>
      <c r="F614" s="196" t="s">
        <v>877</v>
      </c>
      <c r="G614" s="40"/>
      <c r="H614" s="40"/>
      <c r="I614" s="197"/>
      <c r="J614" s="40"/>
      <c r="K614" s="40"/>
      <c r="L614" s="43"/>
      <c r="M614" s="198"/>
      <c r="N614" s="199"/>
      <c r="O614" s="68"/>
      <c r="P614" s="68"/>
      <c r="Q614" s="68"/>
      <c r="R614" s="68"/>
      <c r="S614" s="68"/>
      <c r="T614" s="69"/>
      <c r="U614" s="38"/>
      <c r="V614" s="38"/>
      <c r="W614" s="38"/>
      <c r="X614" s="38"/>
      <c r="Y614" s="38"/>
      <c r="Z614" s="38"/>
      <c r="AA614" s="38"/>
      <c r="AB614" s="38"/>
      <c r="AC614" s="38"/>
      <c r="AD614" s="38"/>
      <c r="AE614" s="38"/>
      <c r="AT614" s="21" t="s">
        <v>178</v>
      </c>
      <c r="AU614" s="21" t="s">
        <v>81</v>
      </c>
    </row>
    <row r="615" spans="1:65" s="2" customFormat="1" ht="11.25">
      <c r="A615" s="38"/>
      <c r="B615" s="39"/>
      <c r="C615" s="40"/>
      <c r="D615" s="200" t="s">
        <v>180</v>
      </c>
      <c r="E615" s="40"/>
      <c r="F615" s="201" t="s">
        <v>878</v>
      </c>
      <c r="G615" s="40"/>
      <c r="H615" s="40"/>
      <c r="I615" s="197"/>
      <c r="J615" s="40"/>
      <c r="K615" s="40"/>
      <c r="L615" s="43"/>
      <c r="M615" s="198"/>
      <c r="N615" s="199"/>
      <c r="O615" s="68"/>
      <c r="P615" s="68"/>
      <c r="Q615" s="68"/>
      <c r="R615" s="68"/>
      <c r="S615" s="68"/>
      <c r="T615" s="69"/>
      <c r="U615" s="38"/>
      <c r="V615" s="38"/>
      <c r="W615" s="38"/>
      <c r="X615" s="38"/>
      <c r="Y615" s="38"/>
      <c r="Z615" s="38"/>
      <c r="AA615" s="38"/>
      <c r="AB615" s="38"/>
      <c r="AC615" s="38"/>
      <c r="AD615" s="38"/>
      <c r="AE615" s="38"/>
      <c r="AT615" s="21" t="s">
        <v>180</v>
      </c>
      <c r="AU615" s="21" t="s">
        <v>81</v>
      </c>
    </row>
    <row r="616" spans="1:65" s="13" customFormat="1" ht="11.25">
      <c r="B616" s="202"/>
      <c r="C616" s="203"/>
      <c r="D616" s="195" t="s">
        <v>182</v>
      </c>
      <c r="E616" s="204" t="s">
        <v>19</v>
      </c>
      <c r="F616" s="205" t="s">
        <v>879</v>
      </c>
      <c r="G616" s="203"/>
      <c r="H616" s="206">
        <v>15.645</v>
      </c>
      <c r="I616" s="207"/>
      <c r="J616" s="203"/>
      <c r="K616" s="203"/>
      <c r="L616" s="208"/>
      <c r="M616" s="209"/>
      <c r="N616" s="210"/>
      <c r="O616" s="210"/>
      <c r="P616" s="210"/>
      <c r="Q616" s="210"/>
      <c r="R616" s="210"/>
      <c r="S616" s="210"/>
      <c r="T616" s="211"/>
      <c r="AT616" s="212" t="s">
        <v>182</v>
      </c>
      <c r="AU616" s="212" t="s">
        <v>81</v>
      </c>
      <c r="AV616" s="13" t="s">
        <v>81</v>
      </c>
      <c r="AW616" s="13" t="s">
        <v>33</v>
      </c>
      <c r="AX616" s="13" t="s">
        <v>72</v>
      </c>
      <c r="AY616" s="212" t="s">
        <v>168</v>
      </c>
    </row>
    <row r="617" spans="1:65" s="13" customFormat="1" ht="11.25">
      <c r="B617" s="202"/>
      <c r="C617" s="203"/>
      <c r="D617" s="195" t="s">
        <v>182</v>
      </c>
      <c r="E617" s="204" t="s">
        <v>19</v>
      </c>
      <c r="F617" s="205" t="s">
        <v>880</v>
      </c>
      <c r="G617" s="203"/>
      <c r="H617" s="206">
        <v>1.64</v>
      </c>
      <c r="I617" s="207"/>
      <c r="J617" s="203"/>
      <c r="K617" s="203"/>
      <c r="L617" s="208"/>
      <c r="M617" s="209"/>
      <c r="N617" s="210"/>
      <c r="O617" s="210"/>
      <c r="P617" s="210"/>
      <c r="Q617" s="210"/>
      <c r="R617" s="210"/>
      <c r="S617" s="210"/>
      <c r="T617" s="211"/>
      <c r="AT617" s="212" t="s">
        <v>182</v>
      </c>
      <c r="AU617" s="212" t="s">
        <v>81</v>
      </c>
      <c r="AV617" s="13" t="s">
        <v>81</v>
      </c>
      <c r="AW617" s="13" t="s">
        <v>33</v>
      </c>
      <c r="AX617" s="13" t="s">
        <v>72</v>
      </c>
      <c r="AY617" s="212" t="s">
        <v>168</v>
      </c>
    </row>
    <row r="618" spans="1:65" s="13" customFormat="1" ht="11.25">
      <c r="B618" s="202"/>
      <c r="C618" s="203"/>
      <c r="D618" s="195" t="s">
        <v>182</v>
      </c>
      <c r="E618" s="204" t="s">
        <v>19</v>
      </c>
      <c r="F618" s="205" t="s">
        <v>881</v>
      </c>
      <c r="G618" s="203"/>
      <c r="H618" s="206">
        <v>12.515000000000001</v>
      </c>
      <c r="I618" s="207"/>
      <c r="J618" s="203"/>
      <c r="K618" s="203"/>
      <c r="L618" s="208"/>
      <c r="M618" s="209"/>
      <c r="N618" s="210"/>
      <c r="O618" s="210"/>
      <c r="P618" s="210"/>
      <c r="Q618" s="210"/>
      <c r="R618" s="210"/>
      <c r="S618" s="210"/>
      <c r="T618" s="211"/>
      <c r="AT618" s="212" t="s">
        <v>182</v>
      </c>
      <c r="AU618" s="212" t="s">
        <v>81</v>
      </c>
      <c r="AV618" s="13" t="s">
        <v>81</v>
      </c>
      <c r="AW618" s="13" t="s">
        <v>33</v>
      </c>
      <c r="AX618" s="13" t="s">
        <v>72</v>
      </c>
      <c r="AY618" s="212" t="s">
        <v>168</v>
      </c>
    </row>
    <row r="619" spans="1:65" s="13" customFormat="1" ht="11.25">
      <c r="B619" s="202"/>
      <c r="C619" s="203"/>
      <c r="D619" s="195" t="s">
        <v>182</v>
      </c>
      <c r="E619" s="204" t="s">
        <v>19</v>
      </c>
      <c r="F619" s="205" t="s">
        <v>882</v>
      </c>
      <c r="G619" s="203"/>
      <c r="H619" s="206">
        <v>13.093999999999999</v>
      </c>
      <c r="I619" s="207"/>
      <c r="J619" s="203"/>
      <c r="K619" s="203"/>
      <c r="L619" s="208"/>
      <c r="M619" s="209"/>
      <c r="N619" s="210"/>
      <c r="O619" s="210"/>
      <c r="P619" s="210"/>
      <c r="Q619" s="210"/>
      <c r="R619" s="210"/>
      <c r="S619" s="210"/>
      <c r="T619" s="211"/>
      <c r="AT619" s="212" t="s">
        <v>182</v>
      </c>
      <c r="AU619" s="212" t="s">
        <v>81</v>
      </c>
      <c r="AV619" s="13" t="s">
        <v>81</v>
      </c>
      <c r="AW619" s="13" t="s">
        <v>33</v>
      </c>
      <c r="AX619" s="13" t="s">
        <v>72</v>
      </c>
      <c r="AY619" s="212" t="s">
        <v>168</v>
      </c>
    </row>
    <row r="620" spans="1:65" s="13" customFormat="1" ht="11.25">
      <c r="B620" s="202"/>
      <c r="C620" s="203"/>
      <c r="D620" s="195" t="s">
        <v>182</v>
      </c>
      <c r="E620" s="204" t="s">
        <v>19</v>
      </c>
      <c r="F620" s="205" t="s">
        <v>883</v>
      </c>
      <c r="G620" s="203"/>
      <c r="H620" s="206">
        <v>1.2649999999999999</v>
      </c>
      <c r="I620" s="207"/>
      <c r="J620" s="203"/>
      <c r="K620" s="203"/>
      <c r="L620" s="208"/>
      <c r="M620" s="209"/>
      <c r="N620" s="210"/>
      <c r="O620" s="210"/>
      <c r="P620" s="210"/>
      <c r="Q620" s="210"/>
      <c r="R620" s="210"/>
      <c r="S620" s="210"/>
      <c r="T620" s="211"/>
      <c r="AT620" s="212" t="s">
        <v>182</v>
      </c>
      <c r="AU620" s="212" t="s">
        <v>81</v>
      </c>
      <c r="AV620" s="13" t="s">
        <v>81</v>
      </c>
      <c r="AW620" s="13" t="s">
        <v>33</v>
      </c>
      <c r="AX620" s="13" t="s">
        <v>72</v>
      </c>
      <c r="AY620" s="212" t="s">
        <v>168</v>
      </c>
    </row>
    <row r="621" spans="1:65" s="14" customFormat="1" ht="11.25">
      <c r="B621" s="213"/>
      <c r="C621" s="214"/>
      <c r="D621" s="195" t="s">
        <v>182</v>
      </c>
      <c r="E621" s="215" t="s">
        <v>19</v>
      </c>
      <c r="F621" s="216" t="s">
        <v>185</v>
      </c>
      <c r="G621" s="214"/>
      <c r="H621" s="217">
        <v>44.158999999999999</v>
      </c>
      <c r="I621" s="218"/>
      <c r="J621" s="214"/>
      <c r="K621" s="214"/>
      <c r="L621" s="219"/>
      <c r="M621" s="220"/>
      <c r="N621" s="221"/>
      <c r="O621" s="221"/>
      <c r="P621" s="221"/>
      <c r="Q621" s="221"/>
      <c r="R621" s="221"/>
      <c r="S621" s="221"/>
      <c r="T621" s="222"/>
      <c r="AT621" s="223" t="s">
        <v>182</v>
      </c>
      <c r="AU621" s="223" t="s">
        <v>81</v>
      </c>
      <c r="AV621" s="14" t="s">
        <v>176</v>
      </c>
      <c r="AW621" s="14" t="s">
        <v>33</v>
      </c>
      <c r="AX621" s="14" t="s">
        <v>79</v>
      </c>
      <c r="AY621" s="223" t="s">
        <v>168</v>
      </c>
    </row>
    <row r="622" spans="1:65" s="2" customFormat="1" ht="24.2" customHeight="1">
      <c r="A622" s="38"/>
      <c r="B622" s="39"/>
      <c r="C622" s="225" t="s">
        <v>884</v>
      </c>
      <c r="D622" s="225" t="s">
        <v>234</v>
      </c>
      <c r="E622" s="226" t="s">
        <v>885</v>
      </c>
      <c r="F622" s="227" t="s">
        <v>886</v>
      </c>
      <c r="G622" s="228" t="s">
        <v>281</v>
      </c>
      <c r="H622" s="229">
        <v>48.795999999999999</v>
      </c>
      <c r="I622" s="230"/>
      <c r="J622" s="231">
        <f>ROUND(I622*H622,2)</f>
        <v>0</v>
      </c>
      <c r="K622" s="227" t="s">
        <v>420</v>
      </c>
      <c r="L622" s="232"/>
      <c r="M622" s="233" t="s">
        <v>19</v>
      </c>
      <c r="N622" s="234" t="s">
        <v>43</v>
      </c>
      <c r="O622" s="68"/>
      <c r="P622" s="191">
        <f>O622*H622</f>
        <v>0</v>
      </c>
      <c r="Q622" s="191">
        <v>6.6E-3</v>
      </c>
      <c r="R622" s="191">
        <f>Q622*H622</f>
        <v>0.3220536</v>
      </c>
      <c r="S622" s="191">
        <v>0</v>
      </c>
      <c r="T622" s="192">
        <f>S622*H622</f>
        <v>0</v>
      </c>
      <c r="U622" s="38"/>
      <c r="V622" s="38"/>
      <c r="W622" s="38"/>
      <c r="X622" s="38"/>
      <c r="Y622" s="38"/>
      <c r="Z622" s="38"/>
      <c r="AA622" s="38"/>
      <c r="AB622" s="38"/>
      <c r="AC622" s="38"/>
      <c r="AD622" s="38"/>
      <c r="AE622" s="38"/>
      <c r="AR622" s="193" t="s">
        <v>786</v>
      </c>
      <c r="AT622" s="193" t="s">
        <v>234</v>
      </c>
      <c r="AU622" s="193" t="s">
        <v>81</v>
      </c>
      <c r="AY622" s="21" t="s">
        <v>168</v>
      </c>
      <c r="BE622" s="194">
        <f>IF(N622="základní",J622,0)</f>
        <v>0</v>
      </c>
      <c r="BF622" s="194">
        <f>IF(N622="snížená",J622,0)</f>
        <v>0</v>
      </c>
      <c r="BG622" s="194">
        <f>IF(N622="zákl. přenesená",J622,0)</f>
        <v>0</v>
      </c>
      <c r="BH622" s="194">
        <f>IF(N622="sníž. přenesená",J622,0)</f>
        <v>0</v>
      </c>
      <c r="BI622" s="194">
        <f>IF(N622="nulová",J622,0)</f>
        <v>0</v>
      </c>
      <c r="BJ622" s="21" t="s">
        <v>79</v>
      </c>
      <c r="BK622" s="194">
        <f>ROUND(I622*H622,2)</f>
        <v>0</v>
      </c>
      <c r="BL622" s="21" t="s">
        <v>278</v>
      </c>
      <c r="BM622" s="193" t="s">
        <v>887</v>
      </c>
    </row>
    <row r="623" spans="1:65" s="2" customFormat="1" ht="11.25">
      <c r="A623" s="38"/>
      <c r="B623" s="39"/>
      <c r="C623" s="40"/>
      <c r="D623" s="195" t="s">
        <v>178</v>
      </c>
      <c r="E623" s="40"/>
      <c r="F623" s="196" t="s">
        <v>886</v>
      </c>
      <c r="G623" s="40"/>
      <c r="H623" s="40"/>
      <c r="I623" s="197"/>
      <c r="J623" s="40"/>
      <c r="K623" s="40"/>
      <c r="L623" s="43"/>
      <c r="M623" s="198"/>
      <c r="N623" s="199"/>
      <c r="O623" s="68"/>
      <c r="P623" s="68"/>
      <c r="Q623" s="68"/>
      <c r="R623" s="68"/>
      <c r="S623" s="68"/>
      <c r="T623" s="69"/>
      <c r="U623" s="38"/>
      <c r="V623" s="38"/>
      <c r="W623" s="38"/>
      <c r="X623" s="38"/>
      <c r="Y623" s="38"/>
      <c r="Z623" s="38"/>
      <c r="AA623" s="38"/>
      <c r="AB623" s="38"/>
      <c r="AC623" s="38"/>
      <c r="AD623" s="38"/>
      <c r="AE623" s="38"/>
      <c r="AT623" s="21" t="s">
        <v>178</v>
      </c>
      <c r="AU623" s="21" t="s">
        <v>81</v>
      </c>
    </row>
    <row r="624" spans="1:65" s="13" customFormat="1" ht="11.25">
      <c r="B624" s="202"/>
      <c r="C624" s="203"/>
      <c r="D624" s="195" t="s">
        <v>182</v>
      </c>
      <c r="E624" s="204" t="s">
        <v>19</v>
      </c>
      <c r="F624" s="205" t="s">
        <v>888</v>
      </c>
      <c r="G624" s="203"/>
      <c r="H624" s="206">
        <v>48.795999999999999</v>
      </c>
      <c r="I624" s="207"/>
      <c r="J624" s="203"/>
      <c r="K624" s="203"/>
      <c r="L624" s="208"/>
      <c r="M624" s="209"/>
      <c r="N624" s="210"/>
      <c r="O624" s="210"/>
      <c r="P624" s="210"/>
      <c r="Q624" s="210"/>
      <c r="R624" s="210"/>
      <c r="S624" s="210"/>
      <c r="T624" s="211"/>
      <c r="AT624" s="212" t="s">
        <v>182</v>
      </c>
      <c r="AU624" s="212" t="s">
        <v>81</v>
      </c>
      <c r="AV624" s="13" t="s">
        <v>81</v>
      </c>
      <c r="AW624" s="13" t="s">
        <v>33</v>
      </c>
      <c r="AX624" s="13" t="s">
        <v>79</v>
      </c>
      <c r="AY624" s="212" t="s">
        <v>168</v>
      </c>
    </row>
    <row r="625" spans="1:65" s="2" customFormat="1" ht="24.2" customHeight="1">
      <c r="A625" s="38"/>
      <c r="B625" s="39"/>
      <c r="C625" s="182" t="s">
        <v>889</v>
      </c>
      <c r="D625" s="182" t="s">
        <v>171</v>
      </c>
      <c r="E625" s="183" t="s">
        <v>890</v>
      </c>
      <c r="F625" s="184" t="s">
        <v>891</v>
      </c>
      <c r="G625" s="185" t="s">
        <v>281</v>
      </c>
      <c r="H625" s="186">
        <v>81.918999999999997</v>
      </c>
      <c r="I625" s="187"/>
      <c r="J625" s="188">
        <f>ROUND(I625*H625,2)</f>
        <v>0</v>
      </c>
      <c r="K625" s="184" t="s">
        <v>175</v>
      </c>
      <c r="L625" s="43"/>
      <c r="M625" s="189" t="s">
        <v>19</v>
      </c>
      <c r="N625" s="190" t="s">
        <v>43</v>
      </c>
      <c r="O625" s="68"/>
      <c r="P625" s="191">
        <f>O625*H625</f>
        <v>0</v>
      </c>
      <c r="Q625" s="191">
        <v>0</v>
      </c>
      <c r="R625" s="191">
        <f>Q625*H625</f>
        <v>0</v>
      </c>
      <c r="S625" s="191">
        <v>0</v>
      </c>
      <c r="T625" s="192">
        <f>S625*H625</f>
        <v>0</v>
      </c>
      <c r="U625" s="38"/>
      <c r="V625" s="38"/>
      <c r="W625" s="38"/>
      <c r="X625" s="38"/>
      <c r="Y625" s="38"/>
      <c r="Z625" s="38"/>
      <c r="AA625" s="38"/>
      <c r="AB625" s="38"/>
      <c r="AC625" s="38"/>
      <c r="AD625" s="38"/>
      <c r="AE625" s="38"/>
      <c r="AR625" s="193" t="s">
        <v>278</v>
      </c>
      <c r="AT625" s="193" t="s">
        <v>171</v>
      </c>
      <c r="AU625" s="193" t="s">
        <v>81</v>
      </c>
      <c r="AY625" s="21" t="s">
        <v>168</v>
      </c>
      <c r="BE625" s="194">
        <f>IF(N625="základní",J625,0)</f>
        <v>0</v>
      </c>
      <c r="BF625" s="194">
        <f>IF(N625="snížená",J625,0)</f>
        <v>0</v>
      </c>
      <c r="BG625" s="194">
        <f>IF(N625="zákl. přenesená",J625,0)</f>
        <v>0</v>
      </c>
      <c r="BH625" s="194">
        <f>IF(N625="sníž. přenesená",J625,0)</f>
        <v>0</v>
      </c>
      <c r="BI625" s="194">
        <f>IF(N625="nulová",J625,0)</f>
        <v>0</v>
      </c>
      <c r="BJ625" s="21" t="s">
        <v>79</v>
      </c>
      <c r="BK625" s="194">
        <f>ROUND(I625*H625,2)</f>
        <v>0</v>
      </c>
      <c r="BL625" s="21" t="s">
        <v>278</v>
      </c>
      <c r="BM625" s="193" t="s">
        <v>892</v>
      </c>
    </row>
    <row r="626" spans="1:65" s="2" customFormat="1" ht="19.5">
      <c r="A626" s="38"/>
      <c r="B626" s="39"/>
      <c r="C626" s="40"/>
      <c r="D626" s="195" t="s">
        <v>178</v>
      </c>
      <c r="E626" s="40"/>
      <c r="F626" s="196" t="s">
        <v>893</v>
      </c>
      <c r="G626" s="40"/>
      <c r="H626" s="40"/>
      <c r="I626" s="197"/>
      <c r="J626" s="40"/>
      <c r="K626" s="40"/>
      <c r="L626" s="43"/>
      <c r="M626" s="198"/>
      <c r="N626" s="199"/>
      <c r="O626" s="68"/>
      <c r="P626" s="68"/>
      <c r="Q626" s="68"/>
      <c r="R626" s="68"/>
      <c r="S626" s="68"/>
      <c r="T626" s="69"/>
      <c r="U626" s="38"/>
      <c r="V626" s="38"/>
      <c r="W626" s="38"/>
      <c r="X626" s="38"/>
      <c r="Y626" s="38"/>
      <c r="Z626" s="38"/>
      <c r="AA626" s="38"/>
      <c r="AB626" s="38"/>
      <c r="AC626" s="38"/>
      <c r="AD626" s="38"/>
      <c r="AE626" s="38"/>
      <c r="AT626" s="21" t="s">
        <v>178</v>
      </c>
      <c r="AU626" s="21" t="s">
        <v>81</v>
      </c>
    </row>
    <row r="627" spans="1:65" s="2" customFormat="1" ht="11.25">
      <c r="A627" s="38"/>
      <c r="B627" s="39"/>
      <c r="C627" s="40"/>
      <c r="D627" s="200" t="s">
        <v>180</v>
      </c>
      <c r="E627" s="40"/>
      <c r="F627" s="201" t="s">
        <v>894</v>
      </c>
      <c r="G627" s="40"/>
      <c r="H627" s="40"/>
      <c r="I627" s="197"/>
      <c r="J627" s="40"/>
      <c r="K627" s="40"/>
      <c r="L627" s="43"/>
      <c r="M627" s="198"/>
      <c r="N627" s="199"/>
      <c r="O627" s="68"/>
      <c r="P627" s="68"/>
      <c r="Q627" s="68"/>
      <c r="R627" s="68"/>
      <c r="S627" s="68"/>
      <c r="T627" s="69"/>
      <c r="U627" s="38"/>
      <c r="V627" s="38"/>
      <c r="W627" s="38"/>
      <c r="X627" s="38"/>
      <c r="Y627" s="38"/>
      <c r="Z627" s="38"/>
      <c r="AA627" s="38"/>
      <c r="AB627" s="38"/>
      <c r="AC627" s="38"/>
      <c r="AD627" s="38"/>
      <c r="AE627" s="38"/>
      <c r="AT627" s="21" t="s">
        <v>180</v>
      </c>
      <c r="AU627" s="21" t="s">
        <v>81</v>
      </c>
    </row>
    <row r="628" spans="1:65" s="13" customFormat="1" ht="11.25">
      <c r="B628" s="202"/>
      <c r="C628" s="203"/>
      <c r="D628" s="195" t="s">
        <v>182</v>
      </c>
      <c r="E628" s="204" t="s">
        <v>19</v>
      </c>
      <c r="F628" s="205" t="s">
        <v>368</v>
      </c>
      <c r="G628" s="203"/>
      <c r="H628" s="206">
        <v>81.918999999999997</v>
      </c>
      <c r="I628" s="207"/>
      <c r="J628" s="203"/>
      <c r="K628" s="203"/>
      <c r="L628" s="208"/>
      <c r="M628" s="209"/>
      <c r="N628" s="210"/>
      <c r="O628" s="210"/>
      <c r="P628" s="210"/>
      <c r="Q628" s="210"/>
      <c r="R628" s="210"/>
      <c r="S628" s="210"/>
      <c r="T628" s="211"/>
      <c r="AT628" s="212" t="s">
        <v>182</v>
      </c>
      <c r="AU628" s="212" t="s">
        <v>81</v>
      </c>
      <c r="AV628" s="13" t="s">
        <v>81</v>
      </c>
      <c r="AW628" s="13" t="s">
        <v>33</v>
      </c>
      <c r="AX628" s="13" t="s">
        <v>72</v>
      </c>
      <c r="AY628" s="212" t="s">
        <v>168</v>
      </c>
    </row>
    <row r="629" spans="1:65" s="14" customFormat="1" ht="11.25">
      <c r="B629" s="213"/>
      <c r="C629" s="214"/>
      <c r="D629" s="195" t="s">
        <v>182</v>
      </c>
      <c r="E629" s="215" t="s">
        <v>19</v>
      </c>
      <c r="F629" s="216" t="s">
        <v>185</v>
      </c>
      <c r="G629" s="214"/>
      <c r="H629" s="217">
        <v>81.918999999999997</v>
      </c>
      <c r="I629" s="218"/>
      <c r="J629" s="214"/>
      <c r="K629" s="214"/>
      <c r="L629" s="219"/>
      <c r="M629" s="220"/>
      <c r="N629" s="221"/>
      <c r="O629" s="221"/>
      <c r="P629" s="221"/>
      <c r="Q629" s="221"/>
      <c r="R629" s="221"/>
      <c r="S629" s="221"/>
      <c r="T629" s="222"/>
      <c r="AT629" s="223" t="s">
        <v>182</v>
      </c>
      <c r="AU629" s="223" t="s">
        <v>81</v>
      </c>
      <c r="AV629" s="14" t="s">
        <v>176</v>
      </c>
      <c r="AW629" s="14" t="s">
        <v>33</v>
      </c>
      <c r="AX629" s="14" t="s">
        <v>79</v>
      </c>
      <c r="AY629" s="223" t="s">
        <v>168</v>
      </c>
    </row>
    <row r="630" spans="1:65" s="2" customFormat="1" ht="24.2" customHeight="1">
      <c r="A630" s="38"/>
      <c r="B630" s="39"/>
      <c r="C630" s="225" t="s">
        <v>895</v>
      </c>
      <c r="D630" s="225" t="s">
        <v>234</v>
      </c>
      <c r="E630" s="226" t="s">
        <v>896</v>
      </c>
      <c r="F630" s="227" t="s">
        <v>897</v>
      </c>
      <c r="G630" s="228" t="s">
        <v>281</v>
      </c>
      <c r="H630" s="229">
        <v>90.52</v>
      </c>
      <c r="I630" s="230"/>
      <c r="J630" s="231">
        <f>ROUND(I630*H630,2)</f>
        <v>0</v>
      </c>
      <c r="K630" s="227" t="s">
        <v>420</v>
      </c>
      <c r="L630" s="232"/>
      <c r="M630" s="233" t="s">
        <v>19</v>
      </c>
      <c r="N630" s="234" t="s">
        <v>43</v>
      </c>
      <c r="O630" s="68"/>
      <c r="P630" s="191">
        <f>O630*H630</f>
        <v>0</v>
      </c>
      <c r="Q630" s="191">
        <v>2.8E-3</v>
      </c>
      <c r="R630" s="191">
        <f>Q630*H630</f>
        <v>0.25345599999999996</v>
      </c>
      <c r="S630" s="191">
        <v>0</v>
      </c>
      <c r="T630" s="192">
        <f>S630*H630</f>
        <v>0</v>
      </c>
      <c r="U630" s="38"/>
      <c r="V630" s="38"/>
      <c r="W630" s="38"/>
      <c r="X630" s="38"/>
      <c r="Y630" s="38"/>
      <c r="Z630" s="38"/>
      <c r="AA630" s="38"/>
      <c r="AB630" s="38"/>
      <c r="AC630" s="38"/>
      <c r="AD630" s="38"/>
      <c r="AE630" s="38"/>
      <c r="AR630" s="193" t="s">
        <v>786</v>
      </c>
      <c r="AT630" s="193" t="s">
        <v>234</v>
      </c>
      <c r="AU630" s="193" t="s">
        <v>81</v>
      </c>
      <c r="AY630" s="21" t="s">
        <v>168</v>
      </c>
      <c r="BE630" s="194">
        <f>IF(N630="základní",J630,0)</f>
        <v>0</v>
      </c>
      <c r="BF630" s="194">
        <f>IF(N630="snížená",J630,0)</f>
        <v>0</v>
      </c>
      <c r="BG630" s="194">
        <f>IF(N630="zákl. přenesená",J630,0)</f>
        <v>0</v>
      </c>
      <c r="BH630" s="194">
        <f>IF(N630="sníž. přenesená",J630,0)</f>
        <v>0</v>
      </c>
      <c r="BI630" s="194">
        <f>IF(N630="nulová",J630,0)</f>
        <v>0</v>
      </c>
      <c r="BJ630" s="21" t="s">
        <v>79</v>
      </c>
      <c r="BK630" s="194">
        <f>ROUND(I630*H630,2)</f>
        <v>0</v>
      </c>
      <c r="BL630" s="21" t="s">
        <v>278</v>
      </c>
      <c r="BM630" s="193" t="s">
        <v>898</v>
      </c>
    </row>
    <row r="631" spans="1:65" s="2" customFormat="1" ht="19.5">
      <c r="A631" s="38"/>
      <c r="B631" s="39"/>
      <c r="C631" s="40"/>
      <c r="D631" s="195" t="s">
        <v>178</v>
      </c>
      <c r="E631" s="40"/>
      <c r="F631" s="196" t="s">
        <v>897</v>
      </c>
      <c r="G631" s="40"/>
      <c r="H631" s="40"/>
      <c r="I631" s="197"/>
      <c r="J631" s="40"/>
      <c r="K631" s="40"/>
      <c r="L631" s="43"/>
      <c r="M631" s="198"/>
      <c r="N631" s="199"/>
      <c r="O631" s="68"/>
      <c r="P631" s="68"/>
      <c r="Q631" s="68"/>
      <c r="R631" s="68"/>
      <c r="S631" s="68"/>
      <c r="T631" s="69"/>
      <c r="U631" s="38"/>
      <c r="V631" s="38"/>
      <c r="W631" s="38"/>
      <c r="X631" s="38"/>
      <c r="Y631" s="38"/>
      <c r="Z631" s="38"/>
      <c r="AA631" s="38"/>
      <c r="AB631" s="38"/>
      <c r="AC631" s="38"/>
      <c r="AD631" s="38"/>
      <c r="AE631" s="38"/>
      <c r="AT631" s="21" t="s">
        <v>178</v>
      </c>
      <c r="AU631" s="21" t="s">
        <v>81</v>
      </c>
    </row>
    <row r="632" spans="1:65" s="13" customFormat="1" ht="11.25">
      <c r="B632" s="202"/>
      <c r="C632" s="203"/>
      <c r="D632" s="195" t="s">
        <v>182</v>
      </c>
      <c r="E632" s="204" t="s">
        <v>19</v>
      </c>
      <c r="F632" s="205" t="s">
        <v>899</v>
      </c>
      <c r="G632" s="203"/>
      <c r="H632" s="206">
        <v>90.52</v>
      </c>
      <c r="I632" s="207"/>
      <c r="J632" s="203"/>
      <c r="K632" s="203"/>
      <c r="L632" s="208"/>
      <c r="M632" s="209"/>
      <c r="N632" s="210"/>
      <c r="O632" s="210"/>
      <c r="P632" s="210"/>
      <c r="Q632" s="210"/>
      <c r="R632" s="210"/>
      <c r="S632" s="210"/>
      <c r="T632" s="211"/>
      <c r="AT632" s="212" t="s">
        <v>182</v>
      </c>
      <c r="AU632" s="212" t="s">
        <v>81</v>
      </c>
      <c r="AV632" s="13" t="s">
        <v>81</v>
      </c>
      <c r="AW632" s="13" t="s">
        <v>33</v>
      </c>
      <c r="AX632" s="13" t="s">
        <v>79</v>
      </c>
      <c r="AY632" s="212" t="s">
        <v>168</v>
      </c>
    </row>
    <row r="633" spans="1:65" s="2" customFormat="1" ht="24.2" customHeight="1">
      <c r="A633" s="38"/>
      <c r="B633" s="39"/>
      <c r="C633" s="182" t="s">
        <v>900</v>
      </c>
      <c r="D633" s="182" t="s">
        <v>171</v>
      </c>
      <c r="E633" s="183" t="s">
        <v>901</v>
      </c>
      <c r="F633" s="184" t="s">
        <v>902</v>
      </c>
      <c r="G633" s="185" t="s">
        <v>281</v>
      </c>
      <c r="H633" s="186">
        <v>81.918999999999997</v>
      </c>
      <c r="I633" s="187"/>
      <c r="J633" s="188">
        <f>ROUND(I633*H633,2)</f>
        <v>0</v>
      </c>
      <c r="K633" s="184" t="s">
        <v>175</v>
      </c>
      <c r="L633" s="43"/>
      <c r="M633" s="189" t="s">
        <v>19</v>
      </c>
      <c r="N633" s="190" t="s">
        <v>43</v>
      </c>
      <c r="O633" s="68"/>
      <c r="P633" s="191">
        <f>O633*H633</f>
        <v>0</v>
      </c>
      <c r="Q633" s="191">
        <v>4.0000000000000003E-5</v>
      </c>
      <c r="R633" s="191">
        <f>Q633*H633</f>
        <v>3.2767600000000001E-3</v>
      </c>
      <c r="S633" s="191">
        <v>0</v>
      </c>
      <c r="T633" s="192">
        <f>S633*H633</f>
        <v>0</v>
      </c>
      <c r="U633" s="38"/>
      <c r="V633" s="38"/>
      <c r="W633" s="38"/>
      <c r="X633" s="38"/>
      <c r="Y633" s="38"/>
      <c r="Z633" s="38"/>
      <c r="AA633" s="38"/>
      <c r="AB633" s="38"/>
      <c r="AC633" s="38"/>
      <c r="AD633" s="38"/>
      <c r="AE633" s="38"/>
      <c r="AR633" s="193" t="s">
        <v>278</v>
      </c>
      <c r="AT633" s="193" t="s">
        <v>171</v>
      </c>
      <c r="AU633" s="193" t="s">
        <v>81</v>
      </c>
      <c r="AY633" s="21" t="s">
        <v>168</v>
      </c>
      <c r="BE633" s="194">
        <f>IF(N633="základní",J633,0)</f>
        <v>0</v>
      </c>
      <c r="BF633" s="194">
        <f>IF(N633="snížená",J633,0)</f>
        <v>0</v>
      </c>
      <c r="BG633" s="194">
        <f>IF(N633="zákl. přenesená",J633,0)</f>
        <v>0</v>
      </c>
      <c r="BH633" s="194">
        <f>IF(N633="sníž. přenesená",J633,0)</f>
        <v>0</v>
      </c>
      <c r="BI633" s="194">
        <f>IF(N633="nulová",J633,0)</f>
        <v>0</v>
      </c>
      <c r="BJ633" s="21" t="s">
        <v>79</v>
      </c>
      <c r="BK633" s="194">
        <f>ROUND(I633*H633,2)</f>
        <v>0</v>
      </c>
      <c r="BL633" s="21" t="s">
        <v>278</v>
      </c>
      <c r="BM633" s="193" t="s">
        <v>903</v>
      </c>
    </row>
    <row r="634" spans="1:65" s="2" customFormat="1" ht="19.5">
      <c r="A634" s="38"/>
      <c r="B634" s="39"/>
      <c r="C634" s="40"/>
      <c r="D634" s="195" t="s">
        <v>178</v>
      </c>
      <c r="E634" s="40"/>
      <c r="F634" s="196" t="s">
        <v>904</v>
      </c>
      <c r="G634" s="40"/>
      <c r="H634" s="40"/>
      <c r="I634" s="197"/>
      <c r="J634" s="40"/>
      <c r="K634" s="40"/>
      <c r="L634" s="43"/>
      <c r="M634" s="198"/>
      <c r="N634" s="199"/>
      <c r="O634" s="68"/>
      <c r="P634" s="68"/>
      <c r="Q634" s="68"/>
      <c r="R634" s="68"/>
      <c r="S634" s="68"/>
      <c r="T634" s="69"/>
      <c r="U634" s="38"/>
      <c r="V634" s="38"/>
      <c r="W634" s="38"/>
      <c r="X634" s="38"/>
      <c r="Y634" s="38"/>
      <c r="Z634" s="38"/>
      <c r="AA634" s="38"/>
      <c r="AB634" s="38"/>
      <c r="AC634" s="38"/>
      <c r="AD634" s="38"/>
      <c r="AE634" s="38"/>
      <c r="AT634" s="21" t="s">
        <v>178</v>
      </c>
      <c r="AU634" s="21" t="s">
        <v>81</v>
      </c>
    </row>
    <row r="635" spans="1:65" s="2" customFormat="1" ht="11.25">
      <c r="A635" s="38"/>
      <c r="B635" s="39"/>
      <c r="C635" s="40"/>
      <c r="D635" s="200" t="s">
        <v>180</v>
      </c>
      <c r="E635" s="40"/>
      <c r="F635" s="201" t="s">
        <v>905</v>
      </c>
      <c r="G635" s="40"/>
      <c r="H635" s="40"/>
      <c r="I635" s="197"/>
      <c r="J635" s="40"/>
      <c r="K635" s="40"/>
      <c r="L635" s="43"/>
      <c r="M635" s="198"/>
      <c r="N635" s="199"/>
      <c r="O635" s="68"/>
      <c r="P635" s="68"/>
      <c r="Q635" s="68"/>
      <c r="R635" s="68"/>
      <c r="S635" s="68"/>
      <c r="T635" s="69"/>
      <c r="U635" s="38"/>
      <c r="V635" s="38"/>
      <c r="W635" s="38"/>
      <c r="X635" s="38"/>
      <c r="Y635" s="38"/>
      <c r="Z635" s="38"/>
      <c r="AA635" s="38"/>
      <c r="AB635" s="38"/>
      <c r="AC635" s="38"/>
      <c r="AD635" s="38"/>
      <c r="AE635" s="38"/>
      <c r="AT635" s="21" t="s">
        <v>180</v>
      </c>
      <c r="AU635" s="21" t="s">
        <v>81</v>
      </c>
    </row>
    <row r="636" spans="1:65" s="2" customFormat="1" ht="24.2" customHeight="1">
      <c r="A636" s="38"/>
      <c r="B636" s="39"/>
      <c r="C636" s="225" t="s">
        <v>906</v>
      </c>
      <c r="D636" s="225" t="s">
        <v>234</v>
      </c>
      <c r="E636" s="226" t="s">
        <v>869</v>
      </c>
      <c r="F636" s="227" t="s">
        <v>870</v>
      </c>
      <c r="G636" s="228" t="s">
        <v>281</v>
      </c>
      <c r="H636" s="229">
        <v>90.52</v>
      </c>
      <c r="I636" s="230"/>
      <c r="J636" s="231">
        <f>ROUND(I636*H636,2)</f>
        <v>0</v>
      </c>
      <c r="K636" s="227" t="s">
        <v>420</v>
      </c>
      <c r="L636" s="232"/>
      <c r="M636" s="233" t="s">
        <v>19</v>
      </c>
      <c r="N636" s="234" t="s">
        <v>43</v>
      </c>
      <c r="O636" s="68"/>
      <c r="P636" s="191">
        <f>O636*H636</f>
        <v>0</v>
      </c>
      <c r="Q636" s="191">
        <v>1.1E-4</v>
      </c>
      <c r="R636" s="191">
        <f>Q636*H636</f>
        <v>9.9571999999999994E-3</v>
      </c>
      <c r="S636" s="191">
        <v>0</v>
      </c>
      <c r="T636" s="192">
        <f>S636*H636</f>
        <v>0</v>
      </c>
      <c r="U636" s="38"/>
      <c r="V636" s="38"/>
      <c r="W636" s="38"/>
      <c r="X636" s="38"/>
      <c r="Y636" s="38"/>
      <c r="Z636" s="38"/>
      <c r="AA636" s="38"/>
      <c r="AB636" s="38"/>
      <c r="AC636" s="38"/>
      <c r="AD636" s="38"/>
      <c r="AE636" s="38"/>
      <c r="AR636" s="193" t="s">
        <v>786</v>
      </c>
      <c r="AT636" s="193" t="s">
        <v>234</v>
      </c>
      <c r="AU636" s="193" t="s">
        <v>81</v>
      </c>
      <c r="AY636" s="21" t="s">
        <v>168</v>
      </c>
      <c r="BE636" s="194">
        <f>IF(N636="základní",J636,0)</f>
        <v>0</v>
      </c>
      <c r="BF636" s="194">
        <f>IF(N636="snížená",J636,0)</f>
        <v>0</v>
      </c>
      <c r="BG636" s="194">
        <f>IF(N636="zákl. přenesená",J636,0)</f>
        <v>0</v>
      </c>
      <c r="BH636" s="194">
        <f>IF(N636="sníž. přenesená",J636,0)</f>
        <v>0</v>
      </c>
      <c r="BI636" s="194">
        <f>IF(N636="nulová",J636,0)</f>
        <v>0</v>
      </c>
      <c r="BJ636" s="21" t="s">
        <v>79</v>
      </c>
      <c r="BK636" s="194">
        <f>ROUND(I636*H636,2)</f>
        <v>0</v>
      </c>
      <c r="BL636" s="21" t="s">
        <v>278</v>
      </c>
      <c r="BM636" s="193" t="s">
        <v>907</v>
      </c>
    </row>
    <row r="637" spans="1:65" s="2" customFormat="1" ht="19.5">
      <c r="A637" s="38"/>
      <c r="B637" s="39"/>
      <c r="C637" s="40"/>
      <c r="D637" s="195" t="s">
        <v>178</v>
      </c>
      <c r="E637" s="40"/>
      <c r="F637" s="196" t="s">
        <v>870</v>
      </c>
      <c r="G637" s="40"/>
      <c r="H637" s="40"/>
      <c r="I637" s="197"/>
      <c r="J637" s="40"/>
      <c r="K637" s="40"/>
      <c r="L637" s="43"/>
      <c r="M637" s="198"/>
      <c r="N637" s="199"/>
      <c r="O637" s="68"/>
      <c r="P637" s="68"/>
      <c r="Q637" s="68"/>
      <c r="R637" s="68"/>
      <c r="S637" s="68"/>
      <c r="T637" s="69"/>
      <c r="U637" s="38"/>
      <c r="V637" s="38"/>
      <c r="W637" s="38"/>
      <c r="X637" s="38"/>
      <c r="Y637" s="38"/>
      <c r="Z637" s="38"/>
      <c r="AA637" s="38"/>
      <c r="AB637" s="38"/>
      <c r="AC637" s="38"/>
      <c r="AD637" s="38"/>
      <c r="AE637" s="38"/>
      <c r="AT637" s="21" t="s">
        <v>178</v>
      </c>
      <c r="AU637" s="21" t="s">
        <v>81</v>
      </c>
    </row>
    <row r="638" spans="1:65" s="13" customFormat="1" ht="11.25">
      <c r="B638" s="202"/>
      <c r="C638" s="203"/>
      <c r="D638" s="195" t="s">
        <v>182</v>
      </c>
      <c r="E638" s="204" t="s">
        <v>19</v>
      </c>
      <c r="F638" s="205" t="s">
        <v>899</v>
      </c>
      <c r="G638" s="203"/>
      <c r="H638" s="206">
        <v>90.52</v>
      </c>
      <c r="I638" s="207"/>
      <c r="J638" s="203"/>
      <c r="K638" s="203"/>
      <c r="L638" s="208"/>
      <c r="M638" s="209"/>
      <c r="N638" s="210"/>
      <c r="O638" s="210"/>
      <c r="P638" s="210"/>
      <c r="Q638" s="210"/>
      <c r="R638" s="210"/>
      <c r="S638" s="210"/>
      <c r="T638" s="211"/>
      <c r="AT638" s="212" t="s">
        <v>182</v>
      </c>
      <c r="AU638" s="212" t="s">
        <v>81</v>
      </c>
      <c r="AV638" s="13" t="s">
        <v>81</v>
      </c>
      <c r="AW638" s="13" t="s">
        <v>33</v>
      </c>
      <c r="AX638" s="13" t="s">
        <v>79</v>
      </c>
      <c r="AY638" s="212" t="s">
        <v>168</v>
      </c>
    </row>
    <row r="639" spans="1:65" s="2" customFormat="1" ht="24.2" customHeight="1">
      <c r="A639" s="38"/>
      <c r="B639" s="39"/>
      <c r="C639" s="182" t="s">
        <v>908</v>
      </c>
      <c r="D639" s="182" t="s">
        <v>171</v>
      </c>
      <c r="E639" s="183" t="s">
        <v>909</v>
      </c>
      <c r="F639" s="184" t="s">
        <v>910</v>
      </c>
      <c r="G639" s="185" t="s">
        <v>281</v>
      </c>
      <c r="H639" s="186">
        <v>142.89699999999999</v>
      </c>
      <c r="I639" s="187"/>
      <c r="J639" s="188">
        <f>ROUND(I639*H639,2)</f>
        <v>0</v>
      </c>
      <c r="K639" s="184" t="s">
        <v>175</v>
      </c>
      <c r="L639" s="43"/>
      <c r="M639" s="189" t="s">
        <v>19</v>
      </c>
      <c r="N639" s="190" t="s">
        <v>43</v>
      </c>
      <c r="O639" s="68"/>
      <c r="P639" s="191">
        <f>O639*H639</f>
        <v>0</v>
      </c>
      <c r="Q639" s="191">
        <v>0</v>
      </c>
      <c r="R639" s="191">
        <f>Q639*H639</f>
        <v>0</v>
      </c>
      <c r="S639" s="191">
        <v>0</v>
      </c>
      <c r="T639" s="192">
        <f>S639*H639</f>
        <v>0</v>
      </c>
      <c r="U639" s="38"/>
      <c r="V639" s="38"/>
      <c r="W639" s="38"/>
      <c r="X639" s="38"/>
      <c r="Y639" s="38"/>
      <c r="Z639" s="38"/>
      <c r="AA639" s="38"/>
      <c r="AB639" s="38"/>
      <c r="AC639" s="38"/>
      <c r="AD639" s="38"/>
      <c r="AE639" s="38"/>
      <c r="AR639" s="193" t="s">
        <v>278</v>
      </c>
      <c r="AT639" s="193" t="s">
        <v>171</v>
      </c>
      <c r="AU639" s="193" t="s">
        <v>81</v>
      </c>
      <c r="AY639" s="21" t="s">
        <v>168</v>
      </c>
      <c r="BE639" s="194">
        <f>IF(N639="základní",J639,0)</f>
        <v>0</v>
      </c>
      <c r="BF639" s="194">
        <f>IF(N639="snížená",J639,0)</f>
        <v>0</v>
      </c>
      <c r="BG639" s="194">
        <f>IF(N639="zákl. přenesená",J639,0)</f>
        <v>0</v>
      </c>
      <c r="BH639" s="194">
        <f>IF(N639="sníž. přenesená",J639,0)</f>
        <v>0</v>
      </c>
      <c r="BI639" s="194">
        <f>IF(N639="nulová",J639,0)</f>
        <v>0</v>
      </c>
      <c r="BJ639" s="21" t="s">
        <v>79</v>
      </c>
      <c r="BK639" s="194">
        <f>ROUND(I639*H639,2)</f>
        <v>0</v>
      </c>
      <c r="BL639" s="21" t="s">
        <v>278</v>
      </c>
      <c r="BM639" s="193" t="s">
        <v>911</v>
      </c>
    </row>
    <row r="640" spans="1:65" s="2" customFormat="1" ht="29.25">
      <c r="A640" s="38"/>
      <c r="B640" s="39"/>
      <c r="C640" s="40"/>
      <c r="D640" s="195" t="s">
        <v>178</v>
      </c>
      <c r="E640" s="40"/>
      <c r="F640" s="196" t="s">
        <v>912</v>
      </c>
      <c r="G640" s="40"/>
      <c r="H640" s="40"/>
      <c r="I640" s="197"/>
      <c r="J640" s="40"/>
      <c r="K640" s="40"/>
      <c r="L640" s="43"/>
      <c r="M640" s="198"/>
      <c r="N640" s="199"/>
      <c r="O640" s="68"/>
      <c r="P640" s="68"/>
      <c r="Q640" s="68"/>
      <c r="R640" s="68"/>
      <c r="S640" s="68"/>
      <c r="T640" s="69"/>
      <c r="U640" s="38"/>
      <c r="V640" s="38"/>
      <c r="W640" s="38"/>
      <c r="X640" s="38"/>
      <c r="Y640" s="38"/>
      <c r="Z640" s="38"/>
      <c r="AA640" s="38"/>
      <c r="AB640" s="38"/>
      <c r="AC640" s="38"/>
      <c r="AD640" s="38"/>
      <c r="AE640" s="38"/>
      <c r="AT640" s="21" t="s">
        <v>178</v>
      </c>
      <c r="AU640" s="21" t="s">
        <v>81</v>
      </c>
    </row>
    <row r="641" spans="1:65" s="2" customFormat="1" ht="11.25">
      <c r="A641" s="38"/>
      <c r="B641" s="39"/>
      <c r="C641" s="40"/>
      <c r="D641" s="200" t="s">
        <v>180</v>
      </c>
      <c r="E641" s="40"/>
      <c r="F641" s="201" t="s">
        <v>913</v>
      </c>
      <c r="G641" s="40"/>
      <c r="H641" s="40"/>
      <c r="I641" s="197"/>
      <c r="J641" s="40"/>
      <c r="K641" s="40"/>
      <c r="L641" s="43"/>
      <c r="M641" s="198"/>
      <c r="N641" s="199"/>
      <c r="O641" s="68"/>
      <c r="P641" s="68"/>
      <c r="Q641" s="68"/>
      <c r="R641" s="68"/>
      <c r="S641" s="68"/>
      <c r="T641" s="69"/>
      <c r="U641" s="38"/>
      <c r="V641" s="38"/>
      <c r="W641" s="38"/>
      <c r="X641" s="38"/>
      <c r="Y641" s="38"/>
      <c r="Z641" s="38"/>
      <c r="AA641" s="38"/>
      <c r="AB641" s="38"/>
      <c r="AC641" s="38"/>
      <c r="AD641" s="38"/>
      <c r="AE641" s="38"/>
      <c r="AT641" s="21" t="s">
        <v>180</v>
      </c>
      <c r="AU641" s="21" t="s">
        <v>81</v>
      </c>
    </row>
    <row r="642" spans="1:65" s="2" customFormat="1" ht="24.2" customHeight="1">
      <c r="A642" s="38"/>
      <c r="B642" s="39"/>
      <c r="C642" s="225" t="s">
        <v>914</v>
      </c>
      <c r="D642" s="225" t="s">
        <v>234</v>
      </c>
      <c r="E642" s="226" t="s">
        <v>915</v>
      </c>
      <c r="F642" s="227" t="s">
        <v>916</v>
      </c>
      <c r="G642" s="228" t="s">
        <v>281</v>
      </c>
      <c r="H642" s="229">
        <v>166.54599999999999</v>
      </c>
      <c r="I642" s="230"/>
      <c r="J642" s="231">
        <f>ROUND(I642*H642,2)</f>
        <v>0</v>
      </c>
      <c r="K642" s="227" t="s">
        <v>420</v>
      </c>
      <c r="L642" s="232"/>
      <c r="M642" s="233" t="s">
        <v>19</v>
      </c>
      <c r="N642" s="234" t="s">
        <v>43</v>
      </c>
      <c r="O642" s="68"/>
      <c r="P642" s="191">
        <f>O642*H642</f>
        <v>0</v>
      </c>
      <c r="Q642" s="191">
        <v>1.3999999999999999E-4</v>
      </c>
      <c r="R642" s="191">
        <f>Q642*H642</f>
        <v>2.3316439999999997E-2</v>
      </c>
      <c r="S642" s="191">
        <v>0</v>
      </c>
      <c r="T642" s="192">
        <f>S642*H642</f>
        <v>0</v>
      </c>
      <c r="U642" s="38"/>
      <c r="V642" s="38"/>
      <c r="W642" s="38"/>
      <c r="X642" s="38"/>
      <c r="Y642" s="38"/>
      <c r="Z642" s="38"/>
      <c r="AA642" s="38"/>
      <c r="AB642" s="38"/>
      <c r="AC642" s="38"/>
      <c r="AD642" s="38"/>
      <c r="AE642" s="38"/>
      <c r="AR642" s="193" t="s">
        <v>786</v>
      </c>
      <c r="AT642" s="193" t="s">
        <v>234</v>
      </c>
      <c r="AU642" s="193" t="s">
        <v>81</v>
      </c>
      <c r="AY642" s="21" t="s">
        <v>168</v>
      </c>
      <c r="BE642" s="194">
        <f>IF(N642="základní",J642,0)</f>
        <v>0</v>
      </c>
      <c r="BF642" s="194">
        <f>IF(N642="snížená",J642,0)</f>
        <v>0</v>
      </c>
      <c r="BG642" s="194">
        <f>IF(N642="zákl. přenesená",J642,0)</f>
        <v>0</v>
      </c>
      <c r="BH642" s="194">
        <f>IF(N642="sníž. přenesená",J642,0)</f>
        <v>0</v>
      </c>
      <c r="BI642" s="194">
        <f>IF(N642="nulová",J642,0)</f>
        <v>0</v>
      </c>
      <c r="BJ642" s="21" t="s">
        <v>79</v>
      </c>
      <c r="BK642" s="194">
        <f>ROUND(I642*H642,2)</f>
        <v>0</v>
      </c>
      <c r="BL642" s="21" t="s">
        <v>278</v>
      </c>
      <c r="BM642" s="193" t="s">
        <v>917</v>
      </c>
    </row>
    <row r="643" spans="1:65" s="2" customFormat="1" ht="19.5">
      <c r="A643" s="38"/>
      <c r="B643" s="39"/>
      <c r="C643" s="40"/>
      <c r="D643" s="195" t="s">
        <v>178</v>
      </c>
      <c r="E643" s="40"/>
      <c r="F643" s="196" t="s">
        <v>916</v>
      </c>
      <c r="G643" s="40"/>
      <c r="H643" s="40"/>
      <c r="I643" s="197"/>
      <c r="J643" s="40"/>
      <c r="K643" s="40"/>
      <c r="L643" s="43"/>
      <c r="M643" s="198"/>
      <c r="N643" s="199"/>
      <c r="O643" s="68"/>
      <c r="P643" s="68"/>
      <c r="Q643" s="68"/>
      <c r="R643" s="68"/>
      <c r="S643" s="68"/>
      <c r="T643" s="69"/>
      <c r="U643" s="38"/>
      <c r="V643" s="38"/>
      <c r="W643" s="38"/>
      <c r="X643" s="38"/>
      <c r="Y643" s="38"/>
      <c r="Z643" s="38"/>
      <c r="AA643" s="38"/>
      <c r="AB643" s="38"/>
      <c r="AC643" s="38"/>
      <c r="AD643" s="38"/>
      <c r="AE643" s="38"/>
      <c r="AT643" s="21" t="s">
        <v>178</v>
      </c>
      <c r="AU643" s="21" t="s">
        <v>81</v>
      </c>
    </row>
    <row r="644" spans="1:65" s="2" customFormat="1" ht="19.5">
      <c r="A644" s="38"/>
      <c r="B644" s="39"/>
      <c r="C644" s="40"/>
      <c r="D644" s="195" t="s">
        <v>206</v>
      </c>
      <c r="E644" s="40"/>
      <c r="F644" s="224" t="s">
        <v>918</v>
      </c>
      <c r="G644" s="40"/>
      <c r="H644" s="40"/>
      <c r="I644" s="197"/>
      <c r="J644" s="40"/>
      <c r="K644" s="40"/>
      <c r="L644" s="43"/>
      <c r="M644" s="198"/>
      <c r="N644" s="199"/>
      <c r="O644" s="68"/>
      <c r="P644" s="68"/>
      <c r="Q644" s="68"/>
      <c r="R644" s="68"/>
      <c r="S644" s="68"/>
      <c r="T644" s="69"/>
      <c r="U644" s="38"/>
      <c r="V644" s="38"/>
      <c r="W644" s="38"/>
      <c r="X644" s="38"/>
      <c r="Y644" s="38"/>
      <c r="Z644" s="38"/>
      <c r="AA644" s="38"/>
      <c r="AB644" s="38"/>
      <c r="AC644" s="38"/>
      <c r="AD644" s="38"/>
      <c r="AE644" s="38"/>
      <c r="AT644" s="21" t="s">
        <v>206</v>
      </c>
      <c r="AU644" s="21" t="s">
        <v>81</v>
      </c>
    </row>
    <row r="645" spans="1:65" s="13" customFormat="1" ht="11.25">
      <c r="B645" s="202"/>
      <c r="C645" s="203"/>
      <c r="D645" s="195" t="s">
        <v>182</v>
      </c>
      <c r="E645" s="204" t="s">
        <v>19</v>
      </c>
      <c r="F645" s="205" t="s">
        <v>919</v>
      </c>
      <c r="G645" s="203"/>
      <c r="H645" s="206">
        <v>166.54599999999999</v>
      </c>
      <c r="I645" s="207"/>
      <c r="J645" s="203"/>
      <c r="K645" s="203"/>
      <c r="L645" s="208"/>
      <c r="M645" s="209"/>
      <c r="N645" s="210"/>
      <c r="O645" s="210"/>
      <c r="P645" s="210"/>
      <c r="Q645" s="210"/>
      <c r="R645" s="210"/>
      <c r="S645" s="210"/>
      <c r="T645" s="211"/>
      <c r="AT645" s="212" t="s">
        <v>182</v>
      </c>
      <c r="AU645" s="212" t="s">
        <v>81</v>
      </c>
      <c r="AV645" s="13" t="s">
        <v>81</v>
      </c>
      <c r="AW645" s="13" t="s">
        <v>33</v>
      </c>
      <c r="AX645" s="13" t="s">
        <v>79</v>
      </c>
      <c r="AY645" s="212" t="s">
        <v>168</v>
      </c>
    </row>
    <row r="646" spans="1:65" s="2" customFormat="1" ht="24.2" customHeight="1">
      <c r="A646" s="38"/>
      <c r="B646" s="39"/>
      <c r="C646" s="182" t="s">
        <v>920</v>
      </c>
      <c r="D646" s="182" t="s">
        <v>171</v>
      </c>
      <c r="E646" s="183" t="s">
        <v>921</v>
      </c>
      <c r="F646" s="184" t="s">
        <v>922</v>
      </c>
      <c r="G646" s="185" t="s">
        <v>245</v>
      </c>
      <c r="H646" s="186">
        <v>52.808999999999997</v>
      </c>
      <c r="I646" s="187"/>
      <c r="J646" s="188">
        <f>ROUND(I646*H646,2)</f>
        <v>0</v>
      </c>
      <c r="K646" s="184" t="s">
        <v>175</v>
      </c>
      <c r="L646" s="43"/>
      <c r="M646" s="189" t="s">
        <v>19</v>
      </c>
      <c r="N646" s="190" t="s">
        <v>43</v>
      </c>
      <c r="O646" s="68"/>
      <c r="P646" s="191">
        <f>O646*H646</f>
        <v>0</v>
      </c>
      <c r="Q646" s="191">
        <v>0</v>
      </c>
      <c r="R646" s="191">
        <f>Q646*H646</f>
        <v>0</v>
      </c>
      <c r="S646" s="191">
        <v>0</v>
      </c>
      <c r="T646" s="192">
        <f>S646*H646</f>
        <v>0</v>
      </c>
      <c r="U646" s="38"/>
      <c r="V646" s="38"/>
      <c r="W646" s="38"/>
      <c r="X646" s="38"/>
      <c r="Y646" s="38"/>
      <c r="Z646" s="38"/>
      <c r="AA646" s="38"/>
      <c r="AB646" s="38"/>
      <c r="AC646" s="38"/>
      <c r="AD646" s="38"/>
      <c r="AE646" s="38"/>
      <c r="AR646" s="193" t="s">
        <v>278</v>
      </c>
      <c r="AT646" s="193" t="s">
        <v>171</v>
      </c>
      <c r="AU646" s="193" t="s">
        <v>81</v>
      </c>
      <c r="AY646" s="21" t="s">
        <v>168</v>
      </c>
      <c r="BE646" s="194">
        <f>IF(N646="základní",J646,0)</f>
        <v>0</v>
      </c>
      <c r="BF646" s="194">
        <f>IF(N646="snížená",J646,0)</f>
        <v>0</v>
      </c>
      <c r="BG646" s="194">
        <f>IF(N646="zákl. přenesená",J646,0)</f>
        <v>0</v>
      </c>
      <c r="BH646" s="194">
        <f>IF(N646="sníž. přenesená",J646,0)</f>
        <v>0</v>
      </c>
      <c r="BI646" s="194">
        <f>IF(N646="nulová",J646,0)</f>
        <v>0</v>
      </c>
      <c r="BJ646" s="21" t="s">
        <v>79</v>
      </c>
      <c r="BK646" s="194">
        <f>ROUND(I646*H646,2)</f>
        <v>0</v>
      </c>
      <c r="BL646" s="21" t="s">
        <v>278</v>
      </c>
      <c r="BM646" s="193" t="s">
        <v>923</v>
      </c>
    </row>
    <row r="647" spans="1:65" s="2" customFormat="1" ht="11.25">
      <c r="A647" s="38"/>
      <c r="B647" s="39"/>
      <c r="C647" s="40"/>
      <c r="D647" s="195" t="s">
        <v>178</v>
      </c>
      <c r="E647" s="40"/>
      <c r="F647" s="196" t="s">
        <v>924</v>
      </c>
      <c r="G647" s="40"/>
      <c r="H647" s="40"/>
      <c r="I647" s="197"/>
      <c r="J647" s="40"/>
      <c r="K647" s="40"/>
      <c r="L647" s="43"/>
      <c r="M647" s="198"/>
      <c r="N647" s="199"/>
      <c r="O647" s="68"/>
      <c r="P647" s="68"/>
      <c r="Q647" s="68"/>
      <c r="R647" s="68"/>
      <c r="S647" s="68"/>
      <c r="T647" s="69"/>
      <c r="U647" s="38"/>
      <c r="V647" s="38"/>
      <c r="W647" s="38"/>
      <c r="X647" s="38"/>
      <c r="Y647" s="38"/>
      <c r="Z647" s="38"/>
      <c r="AA647" s="38"/>
      <c r="AB647" s="38"/>
      <c r="AC647" s="38"/>
      <c r="AD647" s="38"/>
      <c r="AE647" s="38"/>
      <c r="AT647" s="21" t="s">
        <v>178</v>
      </c>
      <c r="AU647" s="21" t="s">
        <v>81</v>
      </c>
    </row>
    <row r="648" spans="1:65" s="2" customFormat="1" ht="11.25">
      <c r="A648" s="38"/>
      <c r="B648" s="39"/>
      <c r="C648" s="40"/>
      <c r="D648" s="200" t="s">
        <v>180</v>
      </c>
      <c r="E648" s="40"/>
      <c r="F648" s="201" t="s">
        <v>925</v>
      </c>
      <c r="G648" s="40"/>
      <c r="H648" s="40"/>
      <c r="I648" s="197"/>
      <c r="J648" s="40"/>
      <c r="K648" s="40"/>
      <c r="L648" s="43"/>
      <c r="M648" s="198"/>
      <c r="N648" s="199"/>
      <c r="O648" s="68"/>
      <c r="P648" s="68"/>
      <c r="Q648" s="68"/>
      <c r="R648" s="68"/>
      <c r="S648" s="68"/>
      <c r="T648" s="69"/>
      <c r="U648" s="38"/>
      <c r="V648" s="38"/>
      <c r="W648" s="38"/>
      <c r="X648" s="38"/>
      <c r="Y648" s="38"/>
      <c r="Z648" s="38"/>
      <c r="AA648" s="38"/>
      <c r="AB648" s="38"/>
      <c r="AC648" s="38"/>
      <c r="AD648" s="38"/>
      <c r="AE648" s="38"/>
      <c r="AT648" s="21" t="s">
        <v>180</v>
      </c>
      <c r="AU648" s="21" t="s">
        <v>81</v>
      </c>
    </row>
    <row r="649" spans="1:65" s="13" customFormat="1" ht="11.25">
      <c r="B649" s="202"/>
      <c r="C649" s="203"/>
      <c r="D649" s="195" t="s">
        <v>182</v>
      </c>
      <c r="E649" s="204" t="s">
        <v>19</v>
      </c>
      <c r="F649" s="205" t="s">
        <v>926</v>
      </c>
      <c r="G649" s="203"/>
      <c r="H649" s="206">
        <v>35.503999999999998</v>
      </c>
      <c r="I649" s="207"/>
      <c r="J649" s="203"/>
      <c r="K649" s="203"/>
      <c r="L649" s="208"/>
      <c r="M649" s="209"/>
      <c r="N649" s="210"/>
      <c r="O649" s="210"/>
      <c r="P649" s="210"/>
      <c r="Q649" s="210"/>
      <c r="R649" s="210"/>
      <c r="S649" s="210"/>
      <c r="T649" s="211"/>
      <c r="AT649" s="212" t="s">
        <v>182</v>
      </c>
      <c r="AU649" s="212" t="s">
        <v>81</v>
      </c>
      <c r="AV649" s="13" t="s">
        <v>81</v>
      </c>
      <c r="AW649" s="13" t="s">
        <v>33</v>
      </c>
      <c r="AX649" s="13" t="s">
        <v>72</v>
      </c>
      <c r="AY649" s="212" t="s">
        <v>168</v>
      </c>
    </row>
    <row r="650" spans="1:65" s="13" customFormat="1" ht="11.25">
      <c r="B650" s="202"/>
      <c r="C650" s="203"/>
      <c r="D650" s="195" t="s">
        <v>182</v>
      </c>
      <c r="E650" s="204" t="s">
        <v>19</v>
      </c>
      <c r="F650" s="205" t="s">
        <v>927</v>
      </c>
      <c r="G650" s="203"/>
      <c r="H650" s="206">
        <v>17.305</v>
      </c>
      <c r="I650" s="207"/>
      <c r="J650" s="203"/>
      <c r="K650" s="203"/>
      <c r="L650" s="208"/>
      <c r="M650" s="209"/>
      <c r="N650" s="210"/>
      <c r="O650" s="210"/>
      <c r="P650" s="210"/>
      <c r="Q650" s="210"/>
      <c r="R650" s="210"/>
      <c r="S650" s="210"/>
      <c r="T650" s="211"/>
      <c r="AT650" s="212" t="s">
        <v>182</v>
      </c>
      <c r="AU650" s="212" t="s">
        <v>81</v>
      </c>
      <c r="AV650" s="13" t="s">
        <v>81</v>
      </c>
      <c r="AW650" s="13" t="s">
        <v>33</v>
      </c>
      <c r="AX650" s="13" t="s">
        <v>72</v>
      </c>
      <c r="AY650" s="212" t="s">
        <v>168</v>
      </c>
    </row>
    <row r="651" spans="1:65" s="14" customFormat="1" ht="11.25">
      <c r="B651" s="213"/>
      <c r="C651" s="214"/>
      <c r="D651" s="195" t="s">
        <v>182</v>
      </c>
      <c r="E651" s="215" t="s">
        <v>19</v>
      </c>
      <c r="F651" s="216" t="s">
        <v>185</v>
      </c>
      <c r="G651" s="214"/>
      <c r="H651" s="217">
        <v>52.808999999999997</v>
      </c>
      <c r="I651" s="218"/>
      <c r="J651" s="214"/>
      <c r="K651" s="214"/>
      <c r="L651" s="219"/>
      <c r="M651" s="220"/>
      <c r="N651" s="221"/>
      <c r="O651" s="221"/>
      <c r="P651" s="221"/>
      <c r="Q651" s="221"/>
      <c r="R651" s="221"/>
      <c r="S651" s="221"/>
      <c r="T651" s="222"/>
      <c r="AT651" s="223" t="s">
        <v>182</v>
      </c>
      <c r="AU651" s="223" t="s">
        <v>81</v>
      </c>
      <c r="AV651" s="14" t="s">
        <v>176</v>
      </c>
      <c r="AW651" s="14" t="s">
        <v>33</v>
      </c>
      <c r="AX651" s="14" t="s">
        <v>79</v>
      </c>
      <c r="AY651" s="223" t="s">
        <v>168</v>
      </c>
    </row>
    <row r="652" spans="1:65" s="2" customFormat="1" ht="16.5" customHeight="1">
      <c r="A652" s="38"/>
      <c r="B652" s="39"/>
      <c r="C652" s="225" t="s">
        <v>928</v>
      </c>
      <c r="D652" s="225" t="s">
        <v>234</v>
      </c>
      <c r="E652" s="226" t="s">
        <v>929</v>
      </c>
      <c r="F652" s="227" t="s">
        <v>930</v>
      </c>
      <c r="G652" s="228" t="s">
        <v>245</v>
      </c>
      <c r="H652" s="229">
        <v>55.448999999999998</v>
      </c>
      <c r="I652" s="230"/>
      <c r="J652" s="231">
        <f>ROUND(I652*H652,2)</f>
        <v>0</v>
      </c>
      <c r="K652" s="227" t="s">
        <v>19</v>
      </c>
      <c r="L652" s="232"/>
      <c r="M652" s="233" t="s">
        <v>19</v>
      </c>
      <c r="N652" s="234" t="s">
        <v>43</v>
      </c>
      <c r="O652" s="68"/>
      <c r="P652" s="191">
        <f>O652*H652</f>
        <v>0</v>
      </c>
      <c r="Q652" s="191">
        <v>2.9999999999999997E-4</v>
      </c>
      <c r="R652" s="191">
        <f>Q652*H652</f>
        <v>1.6634699999999999E-2</v>
      </c>
      <c r="S652" s="191">
        <v>0</v>
      </c>
      <c r="T652" s="192">
        <f>S652*H652</f>
        <v>0</v>
      </c>
      <c r="U652" s="38"/>
      <c r="V652" s="38"/>
      <c r="W652" s="38"/>
      <c r="X652" s="38"/>
      <c r="Y652" s="38"/>
      <c r="Z652" s="38"/>
      <c r="AA652" s="38"/>
      <c r="AB652" s="38"/>
      <c r="AC652" s="38"/>
      <c r="AD652" s="38"/>
      <c r="AE652" s="38"/>
      <c r="AR652" s="193" t="s">
        <v>786</v>
      </c>
      <c r="AT652" s="193" t="s">
        <v>234</v>
      </c>
      <c r="AU652" s="193" t="s">
        <v>81</v>
      </c>
      <c r="AY652" s="21" t="s">
        <v>168</v>
      </c>
      <c r="BE652" s="194">
        <f>IF(N652="základní",J652,0)</f>
        <v>0</v>
      </c>
      <c r="BF652" s="194">
        <f>IF(N652="snížená",J652,0)</f>
        <v>0</v>
      </c>
      <c r="BG652" s="194">
        <f>IF(N652="zákl. přenesená",J652,0)</f>
        <v>0</v>
      </c>
      <c r="BH652" s="194">
        <f>IF(N652="sníž. přenesená",J652,0)</f>
        <v>0</v>
      </c>
      <c r="BI652" s="194">
        <f>IF(N652="nulová",J652,0)</f>
        <v>0</v>
      </c>
      <c r="BJ652" s="21" t="s">
        <v>79</v>
      </c>
      <c r="BK652" s="194">
        <f>ROUND(I652*H652,2)</f>
        <v>0</v>
      </c>
      <c r="BL652" s="21" t="s">
        <v>278</v>
      </c>
      <c r="BM652" s="193" t="s">
        <v>931</v>
      </c>
    </row>
    <row r="653" spans="1:65" s="2" customFormat="1" ht="11.25">
      <c r="A653" s="38"/>
      <c r="B653" s="39"/>
      <c r="C653" s="40"/>
      <c r="D653" s="195" t="s">
        <v>178</v>
      </c>
      <c r="E653" s="40"/>
      <c r="F653" s="196" t="s">
        <v>930</v>
      </c>
      <c r="G653" s="40"/>
      <c r="H653" s="40"/>
      <c r="I653" s="197"/>
      <c r="J653" s="40"/>
      <c r="K653" s="40"/>
      <c r="L653" s="43"/>
      <c r="M653" s="198"/>
      <c r="N653" s="199"/>
      <c r="O653" s="68"/>
      <c r="P653" s="68"/>
      <c r="Q653" s="68"/>
      <c r="R653" s="68"/>
      <c r="S653" s="68"/>
      <c r="T653" s="69"/>
      <c r="U653" s="38"/>
      <c r="V653" s="38"/>
      <c r="W653" s="38"/>
      <c r="X653" s="38"/>
      <c r="Y653" s="38"/>
      <c r="Z653" s="38"/>
      <c r="AA653" s="38"/>
      <c r="AB653" s="38"/>
      <c r="AC653" s="38"/>
      <c r="AD653" s="38"/>
      <c r="AE653" s="38"/>
      <c r="AT653" s="21" t="s">
        <v>178</v>
      </c>
      <c r="AU653" s="21" t="s">
        <v>81</v>
      </c>
    </row>
    <row r="654" spans="1:65" s="13" customFormat="1" ht="11.25">
      <c r="B654" s="202"/>
      <c r="C654" s="203"/>
      <c r="D654" s="195" t="s">
        <v>182</v>
      </c>
      <c r="E654" s="204" t="s">
        <v>19</v>
      </c>
      <c r="F654" s="205" t="s">
        <v>932</v>
      </c>
      <c r="G654" s="203"/>
      <c r="H654" s="206">
        <v>55.448999999999998</v>
      </c>
      <c r="I654" s="207"/>
      <c r="J654" s="203"/>
      <c r="K654" s="203"/>
      <c r="L654" s="208"/>
      <c r="M654" s="209"/>
      <c r="N654" s="210"/>
      <c r="O654" s="210"/>
      <c r="P654" s="210"/>
      <c r="Q654" s="210"/>
      <c r="R654" s="210"/>
      <c r="S654" s="210"/>
      <c r="T654" s="211"/>
      <c r="AT654" s="212" t="s">
        <v>182</v>
      </c>
      <c r="AU654" s="212" t="s">
        <v>81</v>
      </c>
      <c r="AV654" s="13" t="s">
        <v>81</v>
      </c>
      <c r="AW654" s="13" t="s">
        <v>33</v>
      </c>
      <c r="AX654" s="13" t="s">
        <v>79</v>
      </c>
      <c r="AY654" s="212" t="s">
        <v>168</v>
      </c>
    </row>
    <row r="655" spans="1:65" s="2" customFormat="1" ht="24.2" customHeight="1">
      <c r="A655" s="38"/>
      <c r="B655" s="39"/>
      <c r="C655" s="182" t="s">
        <v>933</v>
      </c>
      <c r="D655" s="182" t="s">
        <v>171</v>
      </c>
      <c r="E655" s="183" t="s">
        <v>934</v>
      </c>
      <c r="F655" s="184" t="s">
        <v>935</v>
      </c>
      <c r="G655" s="185" t="s">
        <v>220</v>
      </c>
      <c r="H655" s="186">
        <v>1.651</v>
      </c>
      <c r="I655" s="187"/>
      <c r="J655" s="188">
        <f>ROUND(I655*H655,2)</f>
        <v>0</v>
      </c>
      <c r="K655" s="184" t="s">
        <v>175</v>
      </c>
      <c r="L655" s="43"/>
      <c r="M655" s="189" t="s">
        <v>19</v>
      </c>
      <c r="N655" s="190" t="s">
        <v>43</v>
      </c>
      <c r="O655" s="68"/>
      <c r="P655" s="191">
        <f>O655*H655</f>
        <v>0</v>
      </c>
      <c r="Q655" s="191">
        <v>0</v>
      </c>
      <c r="R655" s="191">
        <f>Q655*H655</f>
        <v>0</v>
      </c>
      <c r="S655" s="191">
        <v>0</v>
      </c>
      <c r="T655" s="192">
        <f>S655*H655</f>
        <v>0</v>
      </c>
      <c r="U655" s="38"/>
      <c r="V655" s="38"/>
      <c r="W655" s="38"/>
      <c r="X655" s="38"/>
      <c r="Y655" s="38"/>
      <c r="Z655" s="38"/>
      <c r="AA655" s="38"/>
      <c r="AB655" s="38"/>
      <c r="AC655" s="38"/>
      <c r="AD655" s="38"/>
      <c r="AE655" s="38"/>
      <c r="AR655" s="193" t="s">
        <v>278</v>
      </c>
      <c r="AT655" s="193" t="s">
        <v>171</v>
      </c>
      <c r="AU655" s="193" t="s">
        <v>81</v>
      </c>
      <c r="AY655" s="21" t="s">
        <v>168</v>
      </c>
      <c r="BE655" s="194">
        <f>IF(N655="základní",J655,0)</f>
        <v>0</v>
      </c>
      <c r="BF655" s="194">
        <f>IF(N655="snížená",J655,0)</f>
        <v>0</v>
      </c>
      <c r="BG655" s="194">
        <f>IF(N655="zákl. přenesená",J655,0)</f>
        <v>0</v>
      </c>
      <c r="BH655" s="194">
        <f>IF(N655="sníž. přenesená",J655,0)</f>
        <v>0</v>
      </c>
      <c r="BI655" s="194">
        <f>IF(N655="nulová",J655,0)</f>
        <v>0</v>
      </c>
      <c r="BJ655" s="21" t="s">
        <v>79</v>
      </c>
      <c r="BK655" s="194">
        <f>ROUND(I655*H655,2)</f>
        <v>0</v>
      </c>
      <c r="BL655" s="21" t="s">
        <v>278</v>
      </c>
      <c r="BM655" s="193" t="s">
        <v>936</v>
      </c>
    </row>
    <row r="656" spans="1:65" s="2" customFormat="1" ht="29.25">
      <c r="A656" s="38"/>
      <c r="B656" s="39"/>
      <c r="C656" s="40"/>
      <c r="D656" s="195" t="s">
        <v>178</v>
      </c>
      <c r="E656" s="40"/>
      <c r="F656" s="196" t="s">
        <v>937</v>
      </c>
      <c r="G656" s="40"/>
      <c r="H656" s="40"/>
      <c r="I656" s="197"/>
      <c r="J656" s="40"/>
      <c r="K656" s="40"/>
      <c r="L656" s="43"/>
      <c r="M656" s="198"/>
      <c r="N656" s="199"/>
      <c r="O656" s="68"/>
      <c r="P656" s="68"/>
      <c r="Q656" s="68"/>
      <c r="R656" s="68"/>
      <c r="S656" s="68"/>
      <c r="T656" s="69"/>
      <c r="U656" s="38"/>
      <c r="V656" s="38"/>
      <c r="W656" s="38"/>
      <c r="X656" s="38"/>
      <c r="Y656" s="38"/>
      <c r="Z656" s="38"/>
      <c r="AA656" s="38"/>
      <c r="AB656" s="38"/>
      <c r="AC656" s="38"/>
      <c r="AD656" s="38"/>
      <c r="AE656" s="38"/>
      <c r="AT656" s="21" t="s">
        <v>178</v>
      </c>
      <c r="AU656" s="21" t="s">
        <v>81</v>
      </c>
    </row>
    <row r="657" spans="1:65" s="2" customFormat="1" ht="11.25">
      <c r="A657" s="38"/>
      <c r="B657" s="39"/>
      <c r="C657" s="40"/>
      <c r="D657" s="200" t="s">
        <v>180</v>
      </c>
      <c r="E657" s="40"/>
      <c r="F657" s="201" t="s">
        <v>938</v>
      </c>
      <c r="G657" s="40"/>
      <c r="H657" s="40"/>
      <c r="I657" s="197"/>
      <c r="J657" s="40"/>
      <c r="K657" s="40"/>
      <c r="L657" s="43"/>
      <c r="M657" s="198"/>
      <c r="N657" s="199"/>
      <c r="O657" s="68"/>
      <c r="P657" s="68"/>
      <c r="Q657" s="68"/>
      <c r="R657" s="68"/>
      <c r="S657" s="68"/>
      <c r="T657" s="69"/>
      <c r="U657" s="38"/>
      <c r="V657" s="38"/>
      <c r="W657" s="38"/>
      <c r="X657" s="38"/>
      <c r="Y657" s="38"/>
      <c r="Z657" s="38"/>
      <c r="AA657" s="38"/>
      <c r="AB657" s="38"/>
      <c r="AC657" s="38"/>
      <c r="AD657" s="38"/>
      <c r="AE657" s="38"/>
      <c r="AT657" s="21" t="s">
        <v>180</v>
      </c>
      <c r="AU657" s="21" t="s">
        <v>81</v>
      </c>
    </row>
    <row r="658" spans="1:65" s="12" customFormat="1" ht="22.9" customHeight="1">
      <c r="B658" s="166"/>
      <c r="C658" s="167"/>
      <c r="D658" s="168" t="s">
        <v>71</v>
      </c>
      <c r="E658" s="180" t="s">
        <v>939</v>
      </c>
      <c r="F658" s="180" t="s">
        <v>940</v>
      </c>
      <c r="G658" s="167"/>
      <c r="H658" s="167"/>
      <c r="I658" s="170"/>
      <c r="J658" s="181">
        <f>BK658</f>
        <v>0</v>
      </c>
      <c r="K658" s="167"/>
      <c r="L658" s="172"/>
      <c r="M658" s="173"/>
      <c r="N658" s="174"/>
      <c r="O658" s="174"/>
      <c r="P658" s="175">
        <f>SUM(P659:P663)</f>
        <v>0</v>
      </c>
      <c r="Q658" s="174"/>
      <c r="R658" s="175">
        <f>SUM(R659:R663)</f>
        <v>0</v>
      </c>
      <c r="S658" s="174"/>
      <c r="T658" s="176">
        <f>SUM(T659:T663)</f>
        <v>1.2818400000000001E-2</v>
      </c>
      <c r="AR658" s="177" t="s">
        <v>81</v>
      </c>
      <c r="AT658" s="178" t="s">
        <v>71</v>
      </c>
      <c r="AU658" s="178" t="s">
        <v>79</v>
      </c>
      <c r="AY658" s="177" t="s">
        <v>168</v>
      </c>
      <c r="BK658" s="179">
        <f>SUM(BK659:BK663)</f>
        <v>0</v>
      </c>
    </row>
    <row r="659" spans="1:65" s="2" customFormat="1" ht="24.2" customHeight="1">
      <c r="A659" s="38"/>
      <c r="B659" s="39"/>
      <c r="C659" s="182" t="s">
        <v>941</v>
      </c>
      <c r="D659" s="182" t="s">
        <v>171</v>
      </c>
      <c r="E659" s="183" t="s">
        <v>942</v>
      </c>
      <c r="F659" s="184" t="s">
        <v>943</v>
      </c>
      <c r="G659" s="185" t="s">
        <v>245</v>
      </c>
      <c r="H659" s="186">
        <v>32.045999999999999</v>
      </c>
      <c r="I659" s="187"/>
      <c r="J659" s="188">
        <f>ROUND(I659*H659,2)</f>
        <v>0</v>
      </c>
      <c r="K659" s="184" t="s">
        <v>175</v>
      </c>
      <c r="L659" s="43"/>
      <c r="M659" s="189" t="s">
        <v>19</v>
      </c>
      <c r="N659" s="190" t="s">
        <v>43</v>
      </c>
      <c r="O659" s="68"/>
      <c r="P659" s="191">
        <f>O659*H659</f>
        <v>0</v>
      </c>
      <c r="Q659" s="191">
        <v>0</v>
      </c>
      <c r="R659" s="191">
        <f>Q659*H659</f>
        <v>0</v>
      </c>
      <c r="S659" s="191">
        <v>4.0000000000000002E-4</v>
      </c>
      <c r="T659" s="192">
        <f>S659*H659</f>
        <v>1.2818400000000001E-2</v>
      </c>
      <c r="U659" s="38"/>
      <c r="V659" s="38"/>
      <c r="W659" s="38"/>
      <c r="X659" s="38"/>
      <c r="Y659" s="38"/>
      <c r="Z659" s="38"/>
      <c r="AA659" s="38"/>
      <c r="AB659" s="38"/>
      <c r="AC659" s="38"/>
      <c r="AD659" s="38"/>
      <c r="AE659" s="38"/>
      <c r="AR659" s="193" t="s">
        <v>278</v>
      </c>
      <c r="AT659" s="193" t="s">
        <v>171</v>
      </c>
      <c r="AU659" s="193" t="s">
        <v>81</v>
      </c>
      <c r="AY659" s="21" t="s">
        <v>168</v>
      </c>
      <c r="BE659" s="194">
        <f>IF(N659="základní",J659,0)</f>
        <v>0</v>
      </c>
      <c r="BF659" s="194">
        <f>IF(N659="snížená",J659,0)</f>
        <v>0</v>
      </c>
      <c r="BG659" s="194">
        <f>IF(N659="zákl. přenesená",J659,0)</f>
        <v>0</v>
      </c>
      <c r="BH659" s="194">
        <f>IF(N659="sníž. přenesená",J659,0)</f>
        <v>0</v>
      </c>
      <c r="BI659" s="194">
        <f>IF(N659="nulová",J659,0)</f>
        <v>0</v>
      </c>
      <c r="BJ659" s="21" t="s">
        <v>79</v>
      </c>
      <c r="BK659" s="194">
        <f>ROUND(I659*H659,2)</f>
        <v>0</v>
      </c>
      <c r="BL659" s="21" t="s">
        <v>278</v>
      </c>
      <c r="BM659" s="193" t="s">
        <v>944</v>
      </c>
    </row>
    <row r="660" spans="1:65" s="2" customFormat="1" ht="19.5">
      <c r="A660" s="38"/>
      <c r="B660" s="39"/>
      <c r="C660" s="40"/>
      <c r="D660" s="195" t="s">
        <v>178</v>
      </c>
      <c r="E660" s="40"/>
      <c r="F660" s="196" t="s">
        <v>945</v>
      </c>
      <c r="G660" s="40"/>
      <c r="H660" s="40"/>
      <c r="I660" s="197"/>
      <c r="J660" s="40"/>
      <c r="K660" s="40"/>
      <c r="L660" s="43"/>
      <c r="M660" s="198"/>
      <c r="N660" s="199"/>
      <c r="O660" s="68"/>
      <c r="P660" s="68"/>
      <c r="Q660" s="68"/>
      <c r="R660" s="68"/>
      <c r="S660" s="68"/>
      <c r="T660" s="69"/>
      <c r="U660" s="38"/>
      <c r="V660" s="38"/>
      <c r="W660" s="38"/>
      <c r="X660" s="38"/>
      <c r="Y660" s="38"/>
      <c r="Z660" s="38"/>
      <c r="AA660" s="38"/>
      <c r="AB660" s="38"/>
      <c r="AC660" s="38"/>
      <c r="AD660" s="38"/>
      <c r="AE660" s="38"/>
      <c r="AT660" s="21" t="s">
        <v>178</v>
      </c>
      <c r="AU660" s="21" t="s">
        <v>81</v>
      </c>
    </row>
    <row r="661" spans="1:65" s="2" customFormat="1" ht="11.25">
      <c r="A661" s="38"/>
      <c r="B661" s="39"/>
      <c r="C661" s="40"/>
      <c r="D661" s="200" t="s">
        <v>180</v>
      </c>
      <c r="E661" s="40"/>
      <c r="F661" s="201" t="s">
        <v>946</v>
      </c>
      <c r="G661" s="40"/>
      <c r="H661" s="40"/>
      <c r="I661" s="197"/>
      <c r="J661" s="40"/>
      <c r="K661" s="40"/>
      <c r="L661" s="43"/>
      <c r="M661" s="198"/>
      <c r="N661" s="199"/>
      <c r="O661" s="68"/>
      <c r="P661" s="68"/>
      <c r="Q661" s="68"/>
      <c r="R661" s="68"/>
      <c r="S661" s="68"/>
      <c r="T661" s="69"/>
      <c r="U661" s="38"/>
      <c r="V661" s="38"/>
      <c r="W661" s="38"/>
      <c r="X661" s="38"/>
      <c r="Y661" s="38"/>
      <c r="Z661" s="38"/>
      <c r="AA661" s="38"/>
      <c r="AB661" s="38"/>
      <c r="AC661" s="38"/>
      <c r="AD661" s="38"/>
      <c r="AE661" s="38"/>
      <c r="AT661" s="21" t="s">
        <v>180</v>
      </c>
      <c r="AU661" s="21" t="s">
        <v>81</v>
      </c>
    </row>
    <row r="662" spans="1:65" s="13" customFormat="1" ht="11.25">
      <c r="B662" s="202"/>
      <c r="C662" s="203"/>
      <c r="D662" s="195" t="s">
        <v>182</v>
      </c>
      <c r="E662" s="204" t="s">
        <v>19</v>
      </c>
      <c r="F662" s="205" t="s">
        <v>947</v>
      </c>
      <c r="G662" s="203"/>
      <c r="H662" s="206">
        <v>32.045999999999999</v>
      </c>
      <c r="I662" s="207"/>
      <c r="J662" s="203"/>
      <c r="K662" s="203"/>
      <c r="L662" s="208"/>
      <c r="M662" s="209"/>
      <c r="N662" s="210"/>
      <c r="O662" s="210"/>
      <c r="P662" s="210"/>
      <c r="Q662" s="210"/>
      <c r="R662" s="210"/>
      <c r="S662" s="210"/>
      <c r="T662" s="211"/>
      <c r="AT662" s="212" t="s">
        <v>182</v>
      </c>
      <c r="AU662" s="212" t="s">
        <v>81</v>
      </c>
      <c r="AV662" s="13" t="s">
        <v>81</v>
      </c>
      <c r="AW662" s="13" t="s">
        <v>33</v>
      </c>
      <c r="AX662" s="13" t="s">
        <v>72</v>
      </c>
      <c r="AY662" s="212" t="s">
        <v>168</v>
      </c>
    </row>
    <row r="663" spans="1:65" s="14" customFormat="1" ht="11.25">
      <c r="B663" s="213"/>
      <c r="C663" s="214"/>
      <c r="D663" s="195" t="s">
        <v>182</v>
      </c>
      <c r="E663" s="215" t="s">
        <v>19</v>
      </c>
      <c r="F663" s="216" t="s">
        <v>185</v>
      </c>
      <c r="G663" s="214"/>
      <c r="H663" s="217">
        <v>32.045999999999999</v>
      </c>
      <c r="I663" s="218"/>
      <c r="J663" s="214"/>
      <c r="K663" s="214"/>
      <c r="L663" s="219"/>
      <c r="M663" s="220"/>
      <c r="N663" s="221"/>
      <c r="O663" s="221"/>
      <c r="P663" s="221"/>
      <c r="Q663" s="221"/>
      <c r="R663" s="221"/>
      <c r="S663" s="221"/>
      <c r="T663" s="222"/>
      <c r="AT663" s="223" t="s">
        <v>182</v>
      </c>
      <c r="AU663" s="223" t="s">
        <v>81</v>
      </c>
      <c r="AV663" s="14" t="s">
        <v>176</v>
      </c>
      <c r="AW663" s="14" t="s">
        <v>33</v>
      </c>
      <c r="AX663" s="14" t="s">
        <v>79</v>
      </c>
      <c r="AY663" s="223" t="s">
        <v>168</v>
      </c>
    </row>
    <row r="664" spans="1:65" s="12" customFormat="1" ht="22.9" customHeight="1">
      <c r="B664" s="166"/>
      <c r="C664" s="167"/>
      <c r="D664" s="168" t="s">
        <v>71</v>
      </c>
      <c r="E664" s="180" t="s">
        <v>948</v>
      </c>
      <c r="F664" s="180" t="s">
        <v>949</v>
      </c>
      <c r="G664" s="167"/>
      <c r="H664" s="167"/>
      <c r="I664" s="170"/>
      <c r="J664" s="181">
        <f>BK664</f>
        <v>0</v>
      </c>
      <c r="K664" s="167"/>
      <c r="L664" s="172"/>
      <c r="M664" s="173"/>
      <c r="N664" s="174"/>
      <c r="O664" s="174"/>
      <c r="P664" s="175">
        <f>SUM(P665:P749)</f>
        <v>0</v>
      </c>
      <c r="Q664" s="174"/>
      <c r="R664" s="175">
        <f>SUM(R665:R749)</f>
        <v>8.1401692800000003</v>
      </c>
      <c r="S664" s="174"/>
      <c r="T664" s="176">
        <f>SUM(T665:T749)</f>
        <v>1.9528320000000001</v>
      </c>
      <c r="AR664" s="177" t="s">
        <v>81</v>
      </c>
      <c r="AT664" s="178" t="s">
        <v>71</v>
      </c>
      <c r="AU664" s="178" t="s">
        <v>79</v>
      </c>
      <c r="AY664" s="177" t="s">
        <v>168</v>
      </c>
      <c r="BK664" s="179">
        <f>SUM(BK665:BK749)</f>
        <v>0</v>
      </c>
    </row>
    <row r="665" spans="1:65" s="2" customFormat="1" ht="24.2" customHeight="1">
      <c r="A665" s="38"/>
      <c r="B665" s="39"/>
      <c r="C665" s="182" t="s">
        <v>950</v>
      </c>
      <c r="D665" s="182" t="s">
        <v>171</v>
      </c>
      <c r="E665" s="183" t="s">
        <v>951</v>
      </c>
      <c r="F665" s="184" t="s">
        <v>952</v>
      </c>
      <c r="G665" s="185" t="s">
        <v>245</v>
      </c>
      <c r="H665" s="186">
        <v>139.488</v>
      </c>
      <c r="I665" s="187"/>
      <c r="J665" s="188">
        <f>ROUND(I665*H665,2)</f>
        <v>0</v>
      </c>
      <c r="K665" s="184" t="s">
        <v>175</v>
      </c>
      <c r="L665" s="43"/>
      <c r="M665" s="189" t="s">
        <v>19</v>
      </c>
      <c r="N665" s="190" t="s">
        <v>43</v>
      </c>
      <c r="O665" s="68"/>
      <c r="P665" s="191">
        <f>O665*H665</f>
        <v>0</v>
      </c>
      <c r="Q665" s="191">
        <v>0</v>
      </c>
      <c r="R665" s="191">
        <f>Q665*H665</f>
        <v>0</v>
      </c>
      <c r="S665" s="191">
        <v>1.4E-2</v>
      </c>
      <c r="T665" s="192">
        <f>S665*H665</f>
        <v>1.9528320000000001</v>
      </c>
      <c r="U665" s="38"/>
      <c r="V665" s="38"/>
      <c r="W665" s="38"/>
      <c r="X665" s="38"/>
      <c r="Y665" s="38"/>
      <c r="Z665" s="38"/>
      <c r="AA665" s="38"/>
      <c r="AB665" s="38"/>
      <c r="AC665" s="38"/>
      <c r="AD665" s="38"/>
      <c r="AE665" s="38"/>
      <c r="AR665" s="193" t="s">
        <v>278</v>
      </c>
      <c r="AT665" s="193" t="s">
        <v>171</v>
      </c>
      <c r="AU665" s="193" t="s">
        <v>81</v>
      </c>
      <c r="AY665" s="21" t="s">
        <v>168</v>
      </c>
      <c r="BE665" s="194">
        <f>IF(N665="základní",J665,0)</f>
        <v>0</v>
      </c>
      <c r="BF665" s="194">
        <f>IF(N665="snížená",J665,0)</f>
        <v>0</v>
      </c>
      <c r="BG665" s="194">
        <f>IF(N665="zákl. přenesená",J665,0)</f>
        <v>0</v>
      </c>
      <c r="BH665" s="194">
        <f>IF(N665="sníž. přenesená",J665,0)</f>
        <v>0</v>
      </c>
      <c r="BI665" s="194">
        <f>IF(N665="nulová",J665,0)</f>
        <v>0</v>
      </c>
      <c r="BJ665" s="21" t="s">
        <v>79</v>
      </c>
      <c r="BK665" s="194">
        <f>ROUND(I665*H665,2)</f>
        <v>0</v>
      </c>
      <c r="BL665" s="21" t="s">
        <v>278</v>
      </c>
      <c r="BM665" s="193" t="s">
        <v>953</v>
      </c>
    </row>
    <row r="666" spans="1:65" s="2" customFormat="1" ht="19.5">
      <c r="A666" s="38"/>
      <c r="B666" s="39"/>
      <c r="C666" s="40"/>
      <c r="D666" s="195" t="s">
        <v>178</v>
      </c>
      <c r="E666" s="40"/>
      <c r="F666" s="196" t="s">
        <v>954</v>
      </c>
      <c r="G666" s="40"/>
      <c r="H666" s="40"/>
      <c r="I666" s="197"/>
      <c r="J666" s="40"/>
      <c r="K666" s="40"/>
      <c r="L666" s="43"/>
      <c r="M666" s="198"/>
      <c r="N666" s="199"/>
      <c r="O666" s="68"/>
      <c r="P666" s="68"/>
      <c r="Q666" s="68"/>
      <c r="R666" s="68"/>
      <c r="S666" s="68"/>
      <c r="T666" s="69"/>
      <c r="U666" s="38"/>
      <c r="V666" s="38"/>
      <c r="W666" s="38"/>
      <c r="X666" s="38"/>
      <c r="Y666" s="38"/>
      <c r="Z666" s="38"/>
      <c r="AA666" s="38"/>
      <c r="AB666" s="38"/>
      <c r="AC666" s="38"/>
      <c r="AD666" s="38"/>
      <c r="AE666" s="38"/>
      <c r="AT666" s="21" t="s">
        <v>178</v>
      </c>
      <c r="AU666" s="21" t="s">
        <v>81</v>
      </c>
    </row>
    <row r="667" spans="1:65" s="2" customFormat="1" ht="11.25">
      <c r="A667" s="38"/>
      <c r="B667" s="39"/>
      <c r="C667" s="40"/>
      <c r="D667" s="200" t="s">
        <v>180</v>
      </c>
      <c r="E667" s="40"/>
      <c r="F667" s="201" t="s">
        <v>955</v>
      </c>
      <c r="G667" s="40"/>
      <c r="H667" s="40"/>
      <c r="I667" s="197"/>
      <c r="J667" s="40"/>
      <c r="K667" s="40"/>
      <c r="L667" s="43"/>
      <c r="M667" s="198"/>
      <c r="N667" s="199"/>
      <c r="O667" s="68"/>
      <c r="P667" s="68"/>
      <c r="Q667" s="68"/>
      <c r="R667" s="68"/>
      <c r="S667" s="68"/>
      <c r="T667" s="69"/>
      <c r="U667" s="38"/>
      <c r="V667" s="38"/>
      <c r="W667" s="38"/>
      <c r="X667" s="38"/>
      <c r="Y667" s="38"/>
      <c r="Z667" s="38"/>
      <c r="AA667" s="38"/>
      <c r="AB667" s="38"/>
      <c r="AC667" s="38"/>
      <c r="AD667" s="38"/>
      <c r="AE667" s="38"/>
      <c r="AT667" s="21" t="s">
        <v>180</v>
      </c>
      <c r="AU667" s="21" t="s">
        <v>81</v>
      </c>
    </row>
    <row r="668" spans="1:65" s="13" customFormat="1" ht="11.25">
      <c r="B668" s="202"/>
      <c r="C668" s="203"/>
      <c r="D668" s="195" t="s">
        <v>182</v>
      </c>
      <c r="E668" s="204" t="s">
        <v>19</v>
      </c>
      <c r="F668" s="205" t="s">
        <v>956</v>
      </c>
      <c r="G668" s="203"/>
      <c r="H668" s="206">
        <v>139.488</v>
      </c>
      <c r="I668" s="207"/>
      <c r="J668" s="203"/>
      <c r="K668" s="203"/>
      <c r="L668" s="208"/>
      <c r="M668" s="209"/>
      <c r="N668" s="210"/>
      <c r="O668" s="210"/>
      <c r="P668" s="210"/>
      <c r="Q668" s="210"/>
      <c r="R668" s="210"/>
      <c r="S668" s="210"/>
      <c r="T668" s="211"/>
      <c r="AT668" s="212" t="s">
        <v>182</v>
      </c>
      <c r="AU668" s="212" t="s">
        <v>81</v>
      </c>
      <c r="AV668" s="13" t="s">
        <v>81</v>
      </c>
      <c r="AW668" s="13" t="s">
        <v>33</v>
      </c>
      <c r="AX668" s="13" t="s">
        <v>72</v>
      </c>
      <c r="AY668" s="212" t="s">
        <v>168</v>
      </c>
    </row>
    <row r="669" spans="1:65" s="14" customFormat="1" ht="11.25">
      <c r="B669" s="213"/>
      <c r="C669" s="214"/>
      <c r="D669" s="195" t="s">
        <v>182</v>
      </c>
      <c r="E669" s="215" t="s">
        <v>19</v>
      </c>
      <c r="F669" s="216" t="s">
        <v>185</v>
      </c>
      <c r="G669" s="214"/>
      <c r="H669" s="217">
        <v>139.488</v>
      </c>
      <c r="I669" s="218"/>
      <c r="J669" s="214"/>
      <c r="K669" s="214"/>
      <c r="L669" s="219"/>
      <c r="M669" s="220"/>
      <c r="N669" s="221"/>
      <c r="O669" s="221"/>
      <c r="P669" s="221"/>
      <c r="Q669" s="221"/>
      <c r="R669" s="221"/>
      <c r="S669" s="221"/>
      <c r="T669" s="222"/>
      <c r="AT669" s="223" t="s">
        <v>182</v>
      </c>
      <c r="AU669" s="223" t="s">
        <v>81</v>
      </c>
      <c r="AV669" s="14" t="s">
        <v>176</v>
      </c>
      <c r="AW669" s="14" t="s">
        <v>33</v>
      </c>
      <c r="AX669" s="14" t="s">
        <v>79</v>
      </c>
      <c r="AY669" s="223" t="s">
        <v>168</v>
      </c>
    </row>
    <row r="670" spans="1:65" s="2" customFormat="1" ht="37.9" customHeight="1">
      <c r="A670" s="38"/>
      <c r="B670" s="39"/>
      <c r="C670" s="182" t="s">
        <v>957</v>
      </c>
      <c r="D670" s="182" t="s">
        <v>171</v>
      </c>
      <c r="E670" s="183" t="s">
        <v>958</v>
      </c>
      <c r="F670" s="184" t="s">
        <v>959</v>
      </c>
      <c r="G670" s="185" t="s">
        <v>245</v>
      </c>
      <c r="H670" s="186">
        <v>168</v>
      </c>
      <c r="I670" s="187"/>
      <c r="J670" s="188">
        <f>ROUND(I670*H670,2)</f>
        <v>0</v>
      </c>
      <c r="K670" s="184" t="s">
        <v>175</v>
      </c>
      <c r="L670" s="43"/>
      <c r="M670" s="189" t="s">
        <v>19</v>
      </c>
      <c r="N670" s="190" t="s">
        <v>43</v>
      </c>
      <c r="O670" s="68"/>
      <c r="P670" s="191">
        <f>O670*H670</f>
        <v>0</v>
      </c>
      <c r="Q670" s="191">
        <v>0</v>
      </c>
      <c r="R670" s="191">
        <f>Q670*H670</f>
        <v>0</v>
      </c>
      <c r="S670" s="191">
        <v>0</v>
      </c>
      <c r="T670" s="192">
        <f>S670*H670</f>
        <v>0</v>
      </c>
      <c r="U670" s="38"/>
      <c r="V670" s="38"/>
      <c r="W670" s="38"/>
      <c r="X670" s="38"/>
      <c r="Y670" s="38"/>
      <c r="Z670" s="38"/>
      <c r="AA670" s="38"/>
      <c r="AB670" s="38"/>
      <c r="AC670" s="38"/>
      <c r="AD670" s="38"/>
      <c r="AE670" s="38"/>
      <c r="AR670" s="193" t="s">
        <v>278</v>
      </c>
      <c r="AT670" s="193" t="s">
        <v>171</v>
      </c>
      <c r="AU670" s="193" t="s">
        <v>81</v>
      </c>
      <c r="AY670" s="21" t="s">
        <v>168</v>
      </c>
      <c r="BE670" s="194">
        <f>IF(N670="základní",J670,0)</f>
        <v>0</v>
      </c>
      <c r="BF670" s="194">
        <f>IF(N670="snížená",J670,0)</f>
        <v>0</v>
      </c>
      <c r="BG670" s="194">
        <f>IF(N670="zákl. přenesená",J670,0)</f>
        <v>0</v>
      </c>
      <c r="BH670" s="194">
        <f>IF(N670="sníž. přenesená",J670,0)</f>
        <v>0</v>
      </c>
      <c r="BI670" s="194">
        <f>IF(N670="nulová",J670,0)</f>
        <v>0</v>
      </c>
      <c r="BJ670" s="21" t="s">
        <v>79</v>
      </c>
      <c r="BK670" s="194">
        <f>ROUND(I670*H670,2)</f>
        <v>0</v>
      </c>
      <c r="BL670" s="21" t="s">
        <v>278</v>
      </c>
      <c r="BM670" s="193" t="s">
        <v>960</v>
      </c>
    </row>
    <row r="671" spans="1:65" s="2" customFormat="1" ht="39">
      <c r="A671" s="38"/>
      <c r="B671" s="39"/>
      <c r="C671" s="40"/>
      <c r="D671" s="195" t="s">
        <v>178</v>
      </c>
      <c r="E671" s="40"/>
      <c r="F671" s="196" t="s">
        <v>961</v>
      </c>
      <c r="G671" s="40"/>
      <c r="H671" s="40"/>
      <c r="I671" s="197"/>
      <c r="J671" s="40"/>
      <c r="K671" s="40"/>
      <c r="L671" s="43"/>
      <c r="M671" s="198"/>
      <c r="N671" s="199"/>
      <c r="O671" s="68"/>
      <c r="P671" s="68"/>
      <c r="Q671" s="68"/>
      <c r="R671" s="68"/>
      <c r="S671" s="68"/>
      <c r="T671" s="69"/>
      <c r="U671" s="38"/>
      <c r="V671" s="38"/>
      <c r="W671" s="38"/>
      <c r="X671" s="38"/>
      <c r="Y671" s="38"/>
      <c r="Z671" s="38"/>
      <c r="AA671" s="38"/>
      <c r="AB671" s="38"/>
      <c r="AC671" s="38"/>
      <c r="AD671" s="38"/>
      <c r="AE671" s="38"/>
      <c r="AT671" s="21" t="s">
        <v>178</v>
      </c>
      <c r="AU671" s="21" t="s">
        <v>81</v>
      </c>
    </row>
    <row r="672" spans="1:65" s="2" customFormat="1" ht="11.25">
      <c r="A672" s="38"/>
      <c r="B672" s="39"/>
      <c r="C672" s="40"/>
      <c r="D672" s="200" t="s">
        <v>180</v>
      </c>
      <c r="E672" s="40"/>
      <c r="F672" s="201" t="s">
        <v>962</v>
      </c>
      <c r="G672" s="40"/>
      <c r="H672" s="40"/>
      <c r="I672" s="197"/>
      <c r="J672" s="40"/>
      <c r="K672" s="40"/>
      <c r="L672" s="43"/>
      <c r="M672" s="198"/>
      <c r="N672" s="199"/>
      <c r="O672" s="68"/>
      <c r="P672" s="68"/>
      <c r="Q672" s="68"/>
      <c r="R672" s="68"/>
      <c r="S672" s="68"/>
      <c r="T672" s="69"/>
      <c r="U672" s="38"/>
      <c r="V672" s="38"/>
      <c r="W672" s="38"/>
      <c r="X672" s="38"/>
      <c r="Y672" s="38"/>
      <c r="Z672" s="38"/>
      <c r="AA672" s="38"/>
      <c r="AB672" s="38"/>
      <c r="AC672" s="38"/>
      <c r="AD672" s="38"/>
      <c r="AE672" s="38"/>
      <c r="AT672" s="21" t="s">
        <v>180</v>
      </c>
      <c r="AU672" s="21" t="s">
        <v>81</v>
      </c>
    </row>
    <row r="673" spans="1:65" s="13" customFormat="1" ht="11.25">
      <c r="B673" s="202"/>
      <c r="C673" s="203"/>
      <c r="D673" s="195" t="s">
        <v>182</v>
      </c>
      <c r="E673" s="204" t="s">
        <v>19</v>
      </c>
      <c r="F673" s="205" t="s">
        <v>963</v>
      </c>
      <c r="G673" s="203"/>
      <c r="H673" s="206">
        <v>168</v>
      </c>
      <c r="I673" s="207"/>
      <c r="J673" s="203"/>
      <c r="K673" s="203"/>
      <c r="L673" s="208"/>
      <c r="M673" s="209"/>
      <c r="N673" s="210"/>
      <c r="O673" s="210"/>
      <c r="P673" s="210"/>
      <c r="Q673" s="210"/>
      <c r="R673" s="210"/>
      <c r="S673" s="210"/>
      <c r="T673" s="211"/>
      <c r="AT673" s="212" t="s">
        <v>182</v>
      </c>
      <c r="AU673" s="212" t="s">
        <v>81</v>
      </c>
      <c r="AV673" s="13" t="s">
        <v>81</v>
      </c>
      <c r="AW673" s="13" t="s">
        <v>33</v>
      </c>
      <c r="AX673" s="13" t="s">
        <v>72</v>
      </c>
      <c r="AY673" s="212" t="s">
        <v>168</v>
      </c>
    </row>
    <row r="674" spans="1:65" s="14" customFormat="1" ht="11.25">
      <c r="B674" s="213"/>
      <c r="C674" s="214"/>
      <c r="D674" s="195" t="s">
        <v>182</v>
      </c>
      <c r="E674" s="215" t="s">
        <v>19</v>
      </c>
      <c r="F674" s="216" t="s">
        <v>185</v>
      </c>
      <c r="G674" s="214"/>
      <c r="H674" s="217">
        <v>168</v>
      </c>
      <c r="I674" s="218"/>
      <c r="J674" s="214"/>
      <c r="K674" s="214"/>
      <c r="L674" s="219"/>
      <c r="M674" s="220"/>
      <c r="N674" s="221"/>
      <c r="O674" s="221"/>
      <c r="P674" s="221"/>
      <c r="Q674" s="221"/>
      <c r="R674" s="221"/>
      <c r="S674" s="221"/>
      <c r="T674" s="222"/>
      <c r="AT674" s="223" t="s">
        <v>182</v>
      </c>
      <c r="AU674" s="223" t="s">
        <v>81</v>
      </c>
      <c r="AV674" s="14" t="s">
        <v>176</v>
      </c>
      <c r="AW674" s="14" t="s">
        <v>33</v>
      </c>
      <c r="AX674" s="14" t="s">
        <v>79</v>
      </c>
      <c r="AY674" s="223" t="s">
        <v>168</v>
      </c>
    </row>
    <row r="675" spans="1:65" s="2" customFormat="1" ht="21.75" customHeight="1">
      <c r="A675" s="38"/>
      <c r="B675" s="39"/>
      <c r="C675" s="225" t="s">
        <v>964</v>
      </c>
      <c r="D675" s="225" t="s">
        <v>234</v>
      </c>
      <c r="E675" s="226" t="s">
        <v>965</v>
      </c>
      <c r="F675" s="227" t="s">
        <v>966</v>
      </c>
      <c r="G675" s="228" t="s">
        <v>174</v>
      </c>
      <c r="H675" s="229">
        <v>1.88</v>
      </c>
      <c r="I675" s="230"/>
      <c r="J675" s="231">
        <f>ROUND(I675*H675,2)</f>
        <v>0</v>
      </c>
      <c r="K675" s="227" t="s">
        <v>175</v>
      </c>
      <c r="L675" s="232"/>
      <c r="M675" s="233" t="s">
        <v>19</v>
      </c>
      <c r="N675" s="234" t="s">
        <v>43</v>
      </c>
      <c r="O675" s="68"/>
      <c r="P675" s="191">
        <f>O675*H675</f>
        <v>0</v>
      </c>
      <c r="Q675" s="191">
        <v>0.55000000000000004</v>
      </c>
      <c r="R675" s="191">
        <f>Q675*H675</f>
        <v>1.034</v>
      </c>
      <c r="S675" s="191">
        <v>0</v>
      </c>
      <c r="T675" s="192">
        <f>S675*H675</f>
        <v>0</v>
      </c>
      <c r="U675" s="38"/>
      <c r="V675" s="38"/>
      <c r="W675" s="38"/>
      <c r="X675" s="38"/>
      <c r="Y675" s="38"/>
      <c r="Z675" s="38"/>
      <c r="AA675" s="38"/>
      <c r="AB675" s="38"/>
      <c r="AC675" s="38"/>
      <c r="AD675" s="38"/>
      <c r="AE675" s="38"/>
      <c r="AR675" s="193" t="s">
        <v>786</v>
      </c>
      <c r="AT675" s="193" t="s">
        <v>234</v>
      </c>
      <c r="AU675" s="193" t="s">
        <v>81</v>
      </c>
      <c r="AY675" s="21" t="s">
        <v>168</v>
      </c>
      <c r="BE675" s="194">
        <f>IF(N675="základní",J675,0)</f>
        <v>0</v>
      </c>
      <c r="BF675" s="194">
        <f>IF(N675="snížená",J675,0)</f>
        <v>0</v>
      </c>
      <c r="BG675" s="194">
        <f>IF(N675="zákl. přenesená",J675,0)</f>
        <v>0</v>
      </c>
      <c r="BH675" s="194">
        <f>IF(N675="sníž. přenesená",J675,0)</f>
        <v>0</v>
      </c>
      <c r="BI675" s="194">
        <f>IF(N675="nulová",J675,0)</f>
        <v>0</v>
      </c>
      <c r="BJ675" s="21" t="s">
        <v>79</v>
      </c>
      <c r="BK675" s="194">
        <f>ROUND(I675*H675,2)</f>
        <v>0</v>
      </c>
      <c r="BL675" s="21" t="s">
        <v>278</v>
      </c>
      <c r="BM675" s="193" t="s">
        <v>967</v>
      </c>
    </row>
    <row r="676" spans="1:65" s="2" customFormat="1" ht="11.25">
      <c r="A676" s="38"/>
      <c r="B676" s="39"/>
      <c r="C676" s="40"/>
      <c r="D676" s="195" t="s">
        <v>178</v>
      </c>
      <c r="E676" s="40"/>
      <c r="F676" s="196" t="s">
        <v>966</v>
      </c>
      <c r="G676" s="40"/>
      <c r="H676" s="40"/>
      <c r="I676" s="197"/>
      <c r="J676" s="40"/>
      <c r="K676" s="40"/>
      <c r="L676" s="43"/>
      <c r="M676" s="198"/>
      <c r="N676" s="199"/>
      <c r="O676" s="68"/>
      <c r="P676" s="68"/>
      <c r="Q676" s="68"/>
      <c r="R676" s="68"/>
      <c r="S676" s="68"/>
      <c r="T676" s="69"/>
      <c r="U676" s="38"/>
      <c r="V676" s="38"/>
      <c r="W676" s="38"/>
      <c r="X676" s="38"/>
      <c r="Y676" s="38"/>
      <c r="Z676" s="38"/>
      <c r="AA676" s="38"/>
      <c r="AB676" s="38"/>
      <c r="AC676" s="38"/>
      <c r="AD676" s="38"/>
      <c r="AE676" s="38"/>
      <c r="AT676" s="21" t="s">
        <v>178</v>
      </c>
      <c r="AU676" s="21" t="s">
        <v>81</v>
      </c>
    </row>
    <row r="677" spans="1:65" s="2" customFormat="1" ht="33" customHeight="1">
      <c r="A677" s="38"/>
      <c r="B677" s="39"/>
      <c r="C677" s="182" t="s">
        <v>968</v>
      </c>
      <c r="D677" s="182" t="s">
        <v>171</v>
      </c>
      <c r="E677" s="183" t="s">
        <v>969</v>
      </c>
      <c r="F677" s="184" t="s">
        <v>970</v>
      </c>
      <c r="G677" s="185" t="s">
        <v>281</v>
      </c>
      <c r="H677" s="186">
        <v>259.89600000000002</v>
      </c>
      <c r="I677" s="187"/>
      <c r="J677" s="188">
        <f>ROUND(I677*H677,2)</f>
        <v>0</v>
      </c>
      <c r="K677" s="184" t="s">
        <v>175</v>
      </c>
      <c r="L677" s="43"/>
      <c r="M677" s="189" t="s">
        <v>19</v>
      </c>
      <c r="N677" s="190" t="s">
        <v>43</v>
      </c>
      <c r="O677" s="68"/>
      <c r="P677" s="191">
        <f>O677*H677</f>
        <v>0</v>
      </c>
      <c r="Q677" s="191">
        <v>1.61E-2</v>
      </c>
      <c r="R677" s="191">
        <f>Q677*H677</f>
        <v>4.1843256000000002</v>
      </c>
      <c r="S677" s="191">
        <v>0</v>
      </c>
      <c r="T677" s="192">
        <f>S677*H677</f>
        <v>0</v>
      </c>
      <c r="U677" s="38"/>
      <c r="V677" s="38"/>
      <c r="W677" s="38"/>
      <c r="X677" s="38"/>
      <c r="Y677" s="38"/>
      <c r="Z677" s="38"/>
      <c r="AA677" s="38"/>
      <c r="AB677" s="38"/>
      <c r="AC677" s="38"/>
      <c r="AD677" s="38"/>
      <c r="AE677" s="38"/>
      <c r="AR677" s="193" t="s">
        <v>278</v>
      </c>
      <c r="AT677" s="193" t="s">
        <v>171</v>
      </c>
      <c r="AU677" s="193" t="s">
        <v>81</v>
      </c>
      <c r="AY677" s="21" t="s">
        <v>168</v>
      </c>
      <c r="BE677" s="194">
        <f>IF(N677="základní",J677,0)</f>
        <v>0</v>
      </c>
      <c r="BF677" s="194">
        <f>IF(N677="snížená",J677,0)</f>
        <v>0</v>
      </c>
      <c r="BG677" s="194">
        <f>IF(N677="zákl. přenesená",J677,0)</f>
        <v>0</v>
      </c>
      <c r="BH677" s="194">
        <f>IF(N677="sníž. přenesená",J677,0)</f>
        <v>0</v>
      </c>
      <c r="BI677" s="194">
        <f>IF(N677="nulová",J677,0)</f>
        <v>0</v>
      </c>
      <c r="BJ677" s="21" t="s">
        <v>79</v>
      </c>
      <c r="BK677" s="194">
        <f>ROUND(I677*H677,2)</f>
        <v>0</v>
      </c>
      <c r="BL677" s="21" t="s">
        <v>278</v>
      </c>
      <c r="BM677" s="193" t="s">
        <v>971</v>
      </c>
    </row>
    <row r="678" spans="1:65" s="2" customFormat="1" ht="29.25">
      <c r="A678" s="38"/>
      <c r="B678" s="39"/>
      <c r="C678" s="40"/>
      <c r="D678" s="195" t="s">
        <v>178</v>
      </c>
      <c r="E678" s="40"/>
      <c r="F678" s="196" t="s">
        <v>972</v>
      </c>
      <c r="G678" s="40"/>
      <c r="H678" s="40"/>
      <c r="I678" s="197"/>
      <c r="J678" s="40"/>
      <c r="K678" s="40"/>
      <c r="L678" s="43"/>
      <c r="M678" s="198"/>
      <c r="N678" s="199"/>
      <c r="O678" s="68"/>
      <c r="P678" s="68"/>
      <c r="Q678" s="68"/>
      <c r="R678" s="68"/>
      <c r="S678" s="68"/>
      <c r="T678" s="69"/>
      <c r="U678" s="38"/>
      <c r="V678" s="38"/>
      <c r="W678" s="38"/>
      <c r="X678" s="38"/>
      <c r="Y678" s="38"/>
      <c r="Z678" s="38"/>
      <c r="AA678" s="38"/>
      <c r="AB678" s="38"/>
      <c r="AC678" s="38"/>
      <c r="AD678" s="38"/>
      <c r="AE678" s="38"/>
      <c r="AT678" s="21" t="s">
        <v>178</v>
      </c>
      <c r="AU678" s="21" t="s">
        <v>81</v>
      </c>
    </row>
    <row r="679" spans="1:65" s="2" customFormat="1" ht="11.25">
      <c r="A679" s="38"/>
      <c r="B679" s="39"/>
      <c r="C679" s="40"/>
      <c r="D679" s="200" t="s">
        <v>180</v>
      </c>
      <c r="E679" s="40"/>
      <c r="F679" s="201" t="s">
        <v>973</v>
      </c>
      <c r="G679" s="40"/>
      <c r="H679" s="40"/>
      <c r="I679" s="197"/>
      <c r="J679" s="40"/>
      <c r="K679" s="40"/>
      <c r="L679" s="43"/>
      <c r="M679" s="198"/>
      <c r="N679" s="199"/>
      <c r="O679" s="68"/>
      <c r="P679" s="68"/>
      <c r="Q679" s="68"/>
      <c r="R679" s="68"/>
      <c r="S679" s="68"/>
      <c r="T679" s="69"/>
      <c r="U679" s="38"/>
      <c r="V679" s="38"/>
      <c r="W679" s="38"/>
      <c r="X679" s="38"/>
      <c r="Y679" s="38"/>
      <c r="Z679" s="38"/>
      <c r="AA679" s="38"/>
      <c r="AB679" s="38"/>
      <c r="AC679" s="38"/>
      <c r="AD679" s="38"/>
      <c r="AE679" s="38"/>
      <c r="AT679" s="21" t="s">
        <v>180</v>
      </c>
      <c r="AU679" s="21" t="s">
        <v>81</v>
      </c>
    </row>
    <row r="680" spans="1:65" s="13" customFormat="1" ht="11.25">
      <c r="B680" s="202"/>
      <c r="C680" s="203"/>
      <c r="D680" s="195" t="s">
        <v>182</v>
      </c>
      <c r="E680" s="204" t="s">
        <v>19</v>
      </c>
      <c r="F680" s="205" t="s">
        <v>974</v>
      </c>
      <c r="G680" s="203"/>
      <c r="H680" s="206">
        <v>129.94800000000001</v>
      </c>
      <c r="I680" s="207"/>
      <c r="J680" s="203"/>
      <c r="K680" s="203"/>
      <c r="L680" s="208"/>
      <c r="M680" s="209"/>
      <c r="N680" s="210"/>
      <c r="O680" s="210"/>
      <c r="P680" s="210"/>
      <c r="Q680" s="210"/>
      <c r="R680" s="210"/>
      <c r="S680" s="210"/>
      <c r="T680" s="211"/>
      <c r="AT680" s="212" t="s">
        <v>182</v>
      </c>
      <c r="AU680" s="212" t="s">
        <v>81</v>
      </c>
      <c r="AV680" s="13" t="s">
        <v>81</v>
      </c>
      <c r="AW680" s="13" t="s">
        <v>33</v>
      </c>
      <c r="AX680" s="13" t="s">
        <v>72</v>
      </c>
      <c r="AY680" s="212" t="s">
        <v>168</v>
      </c>
    </row>
    <row r="681" spans="1:65" s="13" customFormat="1" ht="11.25">
      <c r="B681" s="202"/>
      <c r="C681" s="203"/>
      <c r="D681" s="195" t="s">
        <v>182</v>
      </c>
      <c r="E681" s="204" t="s">
        <v>19</v>
      </c>
      <c r="F681" s="205" t="s">
        <v>975</v>
      </c>
      <c r="G681" s="203"/>
      <c r="H681" s="206">
        <v>129.94800000000001</v>
      </c>
      <c r="I681" s="207"/>
      <c r="J681" s="203"/>
      <c r="K681" s="203"/>
      <c r="L681" s="208"/>
      <c r="M681" s="209"/>
      <c r="N681" s="210"/>
      <c r="O681" s="210"/>
      <c r="P681" s="210"/>
      <c r="Q681" s="210"/>
      <c r="R681" s="210"/>
      <c r="S681" s="210"/>
      <c r="T681" s="211"/>
      <c r="AT681" s="212" t="s">
        <v>182</v>
      </c>
      <c r="AU681" s="212" t="s">
        <v>81</v>
      </c>
      <c r="AV681" s="13" t="s">
        <v>81</v>
      </c>
      <c r="AW681" s="13" t="s">
        <v>33</v>
      </c>
      <c r="AX681" s="13" t="s">
        <v>72</v>
      </c>
      <c r="AY681" s="212" t="s">
        <v>168</v>
      </c>
    </row>
    <row r="682" spans="1:65" s="14" customFormat="1" ht="11.25">
      <c r="B682" s="213"/>
      <c r="C682" s="214"/>
      <c r="D682" s="195" t="s">
        <v>182</v>
      </c>
      <c r="E682" s="215" t="s">
        <v>19</v>
      </c>
      <c r="F682" s="216" t="s">
        <v>185</v>
      </c>
      <c r="G682" s="214"/>
      <c r="H682" s="217">
        <v>259.89600000000002</v>
      </c>
      <c r="I682" s="218"/>
      <c r="J682" s="214"/>
      <c r="K682" s="214"/>
      <c r="L682" s="219"/>
      <c r="M682" s="220"/>
      <c r="N682" s="221"/>
      <c r="O682" s="221"/>
      <c r="P682" s="221"/>
      <c r="Q682" s="221"/>
      <c r="R682" s="221"/>
      <c r="S682" s="221"/>
      <c r="T682" s="222"/>
      <c r="AT682" s="223" t="s">
        <v>182</v>
      </c>
      <c r="AU682" s="223" t="s">
        <v>81</v>
      </c>
      <c r="AV682" s="14" t="s">
        <v>176</v>
      </c>
      <c r="AW682" s="14" t="s">
        <v>33</v>
      </c>
      <c r="AX682" s="14" t="s">
        <v>79</v>
      </c>
      <c r="AY682" s="223" t="s">
        <v>168</v>
      </c>
    </row>
    <row r="683" spans="1:65" s="2" customFormat="1" ht="24.2" customHeight="1">
      <c r="A683" s="38"/>
      <c r="B683" s="39"/>
      <c r="C683" s="182" t="s">
        <v>976</v>
      </c>
      <c r="D683" s="182" t="s">
        <v>171</v>
      </c>
      <c r="E683" s="183" t="s">
        <v>977</v>
      </c>
      <c r="F683" s="184" t="s">
        <v>978</v>
      </c>
      <c r="G683" s="185" t="s">
        <v>245</v>
      </c>
      <c r="H683" s="186">
        <v>168</v>
      </c>
      <c r="I683" s="187"/>
      <c r="J683" s="188">
        <f>ROUND(I683*H683,2)</f>
        <v>0</v>
      </c>
      <c r="K683" s="184" t="s">
        <v>175</v>
      </c>
      <c r="L683" s="43"/>
      <c r="M683" s="189" t="s">
        <v>19</v>
      </c>
      <c r="N683" s="190" t="s">
        <v>43</v>
      </c>
      <c r="O683" s="68"/>
      <c r="P683" s="191">
        <f>O683*H683</f>
        <v>0</v>
      </c>
      <c r="Q683" s="191">
        <v>2.0000000000000001E-4</v>
      </c>
      <c r="R683" s="191">
        <f>Q683*H683</f>
        <v>3.3600000000000005E-2</v>
      </c>
      <c r="S683" s="191">
        <v>0</v>
      </c>
      <c r="T683" s="192">
        <f>S683*H683</f>
        <v>0</v>
      </c>
      <c r="U683" s="38"/>
      <c r="V683" s="38"/>
      <c r="W683" s="38"/>
      <c r="X683" s="38"/>
      <c r="Y683" s="38"/>
      <c r="Z683" s="38"/>
      <c r="AA683" s="38"/>
      <c r="AB683" s="38"/>
      <c r="AC683" s="38"/>
      <c r="AD683" s="38"/>
      <c r="AE683" s="38"/>
      <c r="AR683" s="193" t="s">
        <v>278</v>
      </c>
      <c r="AT683" s="193" t="s">
        <v>171</v>
      </c>
      <c r="AU683" s="193" t="s">
        <v>81</v>
      </c>
      <c r="AY683" s="21" t="s">
        <v>168</v>
      </c>
      <c r="BE683" s="194">
        <f>IF(N683="základní",J683,0)</f>
        <v>0</v>
      </c>
      <c r="BF683" s="194">
        <f>IF(N683="snížená",J683,0)</f>
        <v>0</v>
      </c>
      <c r="BG683" s="194">
        <f>IF(N683="zákl. přenesená",J683,0)</f>
        <v>0</v>
      </c>
      <c r="BH683" s="194">
        <f>IF(N683="sníž. přenesená",J683,0)</f>
        <v>0</v>
      </c>
      <c r="BI683" s="194">
        <f>IF(N683="nulová",J683,0)</f>
        <v>0</v>
      </c>
      <c r="BJ683" s="21" t="s">
        <v>79</v>
      </c>
      <c r="BK683" s="194">
        <f>ROUND(I683*H683,2)</f>
        <v>0</v>
      </c>
      <c r="BL683" s="21" t="s">
        <v>278</v>
      </c>
      <c r="BM683" s="193" t="s">
        <v>979</v>
      </c>
    </row>
    <row r="684" spans="1:65" s="2" customFormat="1" ht="19.5">
      <c r="A684" s="38"/>
      <c r="B684" s="39"/>
      <c r="C684" s="40"/>
      <c r="D684" s="195" t="s">
        <v>178</v>
      </c>
      <c r="E684" s="40"/>
      <c r="F684" s="196" t="s">
        <v>980</v>
      </c>
      <c r="G684" s="40"/>
      <c r="H684" s="40"/>
      <c r="I684" s="197"/>
      <c r="J684" s="40"/>
      <c r="K684" s="40"/>
      <c r="L684" s="43"/>
      <c r="M684" s="198"/>
      <c r="N684" s="199"/>
      <c r="O684" s="68"/>
      <c r="P684" s="68"/>
      <c r="Q684" s="68"/>
      <c r="R684" s="68"/>
      <c r="S684" s="68"/>
      <c r="T684" s="69"/>
      <c r="U684" s="38"/>
      <c r="V684" s="38"/>
      <c r="W684" s="38"/>
      <c r="X684" s="38"/>
      <c r="Y684" s="38"/>
      <c r="Z684" s="38"/>
      <c r="AA684" s="38"/>
      <c r="AB684" s="38"/>
      <c r="AC684" s="38"/>
      <c r="AD684" s="38"/>
      <c r="AE684" s="38"/>
      <c r="AT684" s="21" t="s">
        <v>178</v>
      </c>
      <c r="AU684" s="21" t="s">
        <v>81</v>
      </c>
    </row>
    <row r="685" spans="1:65" s="2" customFormat="1" ht="11.25">
      <c r="A685" s="38"/>
      <c r="B685" s="39"/>
      <c r="C685" s="40"/>
      <c r="D685" s="200" t="s">
        <v>180</v>
      </c>
      <c r="E685" s="40"/>
      <c r="F685" s="201" t="s">
        <v>981</v>
      </c>
      <c r="G685" s="40"/>
      <c r="H685" s="40"/>
      <c r="I685" s="197"/>
      <c r="J685" s="40"/>
      <c r="K685" s="40"/>
      <c r="L685" s="43"/>
      <c r="M685" s="198"/>
      <c r="N685" s="199"/>
      <c r="O685" s="68"/>
      <c r="P685" s="68"/>
      <c r="Q685" s="68"/>
      <c r="R685" s="68"/>
      <c r="S685" s="68"/>
      <c r="T685" s="69"/>
      <c r="U685" s="38"/>
      <c r="V685" s="38"/>
      <c r="W685" s="38"/>
      <c r="X685" s="38"/>
      <c r="Y685" s="38"/>
      <c r="Z685" s="38"/>
      <c r="AA685" s="38"/>
      <c r="AB685" s="38"/>
      <c r="AC685" s="38"/>
      <c r="AD685" s="38"/>
      <c r="AE685" s="38"/>
      <c r="AT685" s="21" t="s">
        <v>180</v>
      </c>
      <c r="AU685" s="21" t="s">
        <v>81</v>
      </c>
    </row>
    <row r="686" spans="1:65" s="13" customFormat="1" ht="11.25">
      <c r="B686" s="202"/>
      <c r="C686" s="203"/>
      <c r="D686" s="195" t="s">
        <v>182</v>
      </c>
      <c r="E686" s="204" t="s">
        <v>19</v>
      </c>
      <c r="F686" s="205" t="s">
        <v>982</v>
      </c>
      <c r="G686" s="203"/>
      <c r="H686" s="206">
        <v>168</v>
      </c>
      <c r="I686" s="207"/>
      <c r="J686" s="203"/>
      <c r="K686" s="203"/>
      <c r="L686" s="208"/>
      <c r="M686" s="209"/>
      <c r="N686" s="210"/>
      <c r="O686" s="210"/>
      <c r="P686" s="210"/>
      <c r="Q686" s="210"/>
      <c r="R686" s="210"/>
      <c r="S686" s="210"/>
      <c r="T686" s="211"/>
      <c r="AT686" s="212" t="s">
        <v>182</v>
      </c>
      <c r="AU686" s="212" t="s">
        <v>81</v>
      </c>
      <c r="AV686" s="13" t="s">
        <v>81</v>
      </c>
      <c r="AW686" s="13" t="s">
        <v>33</v>
      </c>
      <c r="AX686" s="13" t="s">
        <v>72</v>
      </c>
      <c r="AY686" s="212" t="s">
        <v>168</v>
      </c>
    </row>
    <row r="687" spans="1:65" s="14" customFormat="1" ht="11.25">
      <c r="B687" s="213"/>
      <c r="C687" s="214"/>
      <c r="D687" s="195" t="s">
        <v>182</v>
      </c>
      <c r="E687" s="215" t="s">
        <v>19</v>
      </c>
      <c r="F687" s="216" t="s">
        <v>185</v>
      </c>
      <c r="G687" s="214"/>
      <c r="H687" s="217">
        <v>168</v>
      </c>
      <c r="I687" s="218"/>
      <c r="J687" s="214"/>
      <c r="K687" s="214"/>
      <c r="L687" s="219"/>
      <c r="M687" s="220"/>
      <c r="N687" s="221"/>
      <c r="O687" s="221"/>
      <c r="P687" s="221"/>
      <c r="Q687" s="221"/>
      <c r="R687" s="221"/>
      <c r="S687" s="221"/>
      <c r="T687" s="222"/>
      <c r="AT687" s="223" t="s">
        <v>182</v>
      </c>
      <c r="AU687" s="223" t="s">
        <v>81</v>
      </c>
      <c r="AV687" s="14" t="s">
        <v>176</v>
      </c>
      <c r="AW687" s="14" t="s">
        <v>33</v>
      </c>
      <c r="AX687" s="14" t="s">
        <v>79</v>
      </c>
      <c r="AY687" s="223" t="s">
        <v>168</v>
      </c>
    </row>
    <row r="688" spans="1:65" s="2" customFormat="1" ht="24.2" customHeight="1">
      <c r="A688" s="38"/>
      <c r="B688" s="39"/>
      <c r="C688" s="225" t="s">
        <v>983</v>
      </c>
      <c r="D688" s="225" t="s">
        <v>234</v>
      </c>
      <c r="E688" s="226" t="s">
        <v>984</v>
      </c>
      <c r="F688" s="227" t="s">
        <v>985</v>
      </c>
      <c r="G688" s="228" t="s">
        <v>174</v>
      </c>
      <c r="H688" s="229">
        <v>0.443</v>
      </c>
      <c r="I688" s="230"/>
      <c r="J688" s="231">
        <f>ROUND(I688*H688,2)</f>
        <v>0</v>
      </c>
      <c r="K688" s="227" t="s">
        <v>175</v>
      </c>
      <c r="L688" s="232"/>
      <c r="M688" s="233" t="s">
        <v>19</v>
      </c>
      <c r="N688" s="234" t="s">
        <v>43</v>
      </c>
      <c r="O688" s="68"/>
      <c r="P688" s="191">
        <f>O688*H688</f>
        <v>0</v>
      </c>
      <c r="Q688" s="191">
        <v>0.55000000000000004</v>
      </c>
      <c r="R688" s="191">
        <f>Q688*H688</f>
        <v>0.24365000000000003</v>
      </c>
      <c r="S688" s="191">
        <v>0</v>
      </c>
      <c r="T688" s="192">
        <f>S688*H688</f>
        <v>0</v>
      </c>
      <c r="U688" s="38"/>
      <c r="V688" s="38"/>
      <c r="W688" s="38"/>
      <c r="X688" s="38"/>
      <c r="Y688" s="38"/>
      <c r="Z688" s="38"/>
      <c r="AA688" s="38"/>
      <c r="AB688" s="38"/>
      <c r="AC688" s="38"/>
      <c r="AD688" s="38"/>
      <c r="AE688" s="38"/>
      <c r="AR688" s="193" t="s">
        <v>786</v>
      </c>
      <c r="AT688" s="193" t="s">
        <v>234</v>
      </c>
      <c r="AU688" s="193" t="s">
        <v>81</v>
      </c>
      <c r="AY688" s="21" t="s">
        <v>168</v>
      </c>
      <c r="BE688" s="194">
        <f>IF(N688="základní",J688,0)</f>
        <v>0</v>
      </c>
      <c r="BF688" s="194">
        <f>IF(N688="snížená",J688,0)</f>
        <v>0</v>
      </c>
      <c r="BG688" s="194">
        <f>IF(N688="zákl. přenesená",J688,0)</f>
        <v>0</v>
      </c>
      <c r="BH688" s="194">
        <f>IF(N688="sníž. přenesená",J688,0)</f>
        <v>0</v>
      </c>
      <c r="BI688" s="194">
        <f>IF(N688="nulová",J688,0)</f>
        <v>0</v>
      </c>
      <c r="BJ688" s="21" t="s">
        <v>79</v>
      </c>
      <c r="BK688" s="194">
        <f>ROUND(I688*H688,2)</f>
        <v>0</v>
      </c>
      <c r="BL688" s="21" t="s">
        <v>278</v>
      </c>
      <c r="BM688" s="193" t="s">
        <v>986</v>
      </c>
    </row>
    <row r="689" spans="1:65" s="2" customFormat="1" ht="11.25">
      <c r="A689" s="38"/>
      <c r="B689" s="39"/>
      <c r="C689" s="40"/>
      <c r="D689" s="195" t="s">
        <v>178</v>
      </c>
      <c r="E689" s="40"/>
      <c r="F689" s="196" t="s">
        <v>985</v>
      </c>
      <c r="G689" s="40"/>
      <c r="H689" s="40"/>
      <c r="I689" s="197"/>
      <c r="J689" s="40"/>
      <c r="K689" s="40"/>
      <c r="L689" s="43"/>
      <c r="M689" s="198"/>
      <c r="N689" s="199"/>
      <c r="O689" s="68"/>
      <c r="P689" s="68"/>
      <c r="Q689" s="68"/>
      <c r="R689" s="68"/>
      <c r="S689" s="68"/>
      <c r="T689" s="69"/>
      <c r="U689" s="38"/>
      <c r="V689" s="38"/>
      <c r="W689" s="38"/>
      <c r="X689" s="38"/>
      <c r="Y689" s="38"/>
      <c r="Z689" s="38"/>
      <c r="AA689" s="38"/>
      <c r="AB689" s="38"/>
      <c r="AC689" s="38"/>
      <c r="AD689" s="38"/>
      <c r="AE689" s="38"/>
      <c r="AT689" s="21" t="s">
        <v>178</v>
      </c>
      <c r="AU689" s="21" t="s">
        <v>81</v>
      </c>
    </row>
    <row r="690" spans="1:65" s="13" customFormat="1" ht="11.25">
      <c r="B690" s="202"/>
      <c r="C690" s="203"/>
      <c r="D690" s="195" t="s">
        <v>182</v>
      </c>
      <c r="E690" s="204" t="s">
        <v>19</v>
      </c>
      <c r="F690" s="205" t="s">
        <v>987</v>
      </c>
      <c r="G690" s="203"/>
      <c r="H690" s="206">
        <v>0.40300000000000002</v>
      </c>
      <c r="I690" s="207"/>
      <c r="J690" s="203"/>
      <c r="K690" s="203"/>
      <c r="L690" s="208"/>
      <c r="M690" s="209"/>
      <c r="N690" s="210"/>
      <c r="O690" s="210"/>
      <c r="P690" s="210"/>
      <c r="Q690" s="210"/>
      <c r="R690" s="210"/>
      <c r="S690" s="210"/>
      <c r="T690" s="211"/>
      <c r="AT690" s="212" t="s">
        <v>182</v>
      </c>
      <c r="AU690" s="212" t="s">
        <v>81</v>
      </c>
      <c r="AV690" s="13" t="s">
        <v>81</v>
      </c>
      <c r="AW690" s="13" t="s">
        <v>33</v>
      </c>
      <c r="AX690" s="13" t="s">
        <v>72</v>
      </c>
      <c r="AY690" s="212" t="s">
        <v>168</v>
      </c>
    </row>
    <row r="691" spans="1:65" s="14" customFormat="1" ht="11.25">
      <c r="B691" s="213"/>
      <c r="C691" s="214"/>
      <c r="D691" s="195" t="s">
        <v>182</v>
      </c>
      <c r="E691" s="215" t="s">
        <v>19</v>
      </c>
      <c r="F691" s="216" t="s">
        <v>185</v>
      </c>
      <c r="G691" s="214"/>
      <c r="H691" s="217">
        <v>0.40300000000000002</v>
      </c>
      <c r="I691" s="218"/>
      <c r="J691" s="214"/>
      <c r="K691" s="214"/>
      <c r="L691" s="219"/>
      <c r="M691" s="220"/>
      <c r="N691" s="221"/>
      <c r="O691" s="221"/>
      <c r="P691" s="221"/>
      <c r="Q691" s="221"/>
      <c r="R691" s="221"/>
      <c r="S691" s="221"/>
      <c r="T691" s="222"/>
      <c r="AT691" s="223" t="s">
        <v>182</v>
      </c>
      <c r="AU691" s="223" t="s">
        <v>81</v>
      </c>
      <c r="AV691" s="14" t="s">
        <v>176</v>
      </c>
      <c r="AW691" s="14" t="s">
        <v>33</v>
      </c>
      <c r="AX691" s="14" t="s">
        <v>79</v>
      </c>
      <c r="AY691" s="223" t="s">
        <v>168</v>
      </c>
    </row>
    <row r="692" spans="1:65" s="13" customFormat="1" ht="11.25">
      <c r="B692" s="202"/>
      <c r="C692" s="203"/>
      <c r="D692" s="195" t="s">
        <v>182</v>
      </c>
      <c r="E692" s="203"/>
      <c r="F692" s="205" t="s">
        <v>988</v>
      </c>
      <c r="G692" s="203"/>
      <c r="H692" s="206">
        <v>0.443</v>
      </c>
      <c r="I692" s="207"/>
      <c r="J692" s="203"/>
      <c r="K692" s="203"/>
      <c r="L692" s="208"/>
      <c r="M692" s="209"/>
      <c r="N692" s="210"/>
      <c r="O692" s="210"/>
      <c r="P692" s="210"/>
      <c r="Q692" s="210"/>
      <c r="R692" s="210"/>
      <c r="S692" s="210"/>
      <c r="T692" s="211"/>
      <c r="AT692" s="212" t="s">
        <v>182</v>
      </c>
      <c r="AU692" s="212" t="s">
        <v>81</v>
      </c>
      <c r="AV692" s="13" t="s">
        <v>81</v>
      </c>
      <c r="AW692" s="13" t="s">
        <v>4</v>
      </c>
      <c r="AX692" s="13" t="s">
        <v>79</v>
      </c>
      <c r="AY692" s="212" t="s">
        <v>168</v>
      </c>
    </row>
    <row r="693" spans="1:65" s="2" customFormat="1" ht="24.2" customHeight="1">
      <c r="A693" s="38"/>
      <c r="B693" s="39"/>
      <c r="C693" s="182" t="s">
        <v>989</v>
      </c>
      <c r="D693" s="182" t="s">
        <v>171</v>
      </c>
      <c r="E693" s="183" t="s">
        <v>990</v>
      </c>
      <c r="F693" s="184" t="s">
        <v>991</v>
      </c>
      <c r="G693" s="185" t="s">
        <v>174</v>
      </c>
      <c r="H693" s="186">
        <v>2.323</v>
      </c>
      <c r="I693" s="187"/>
      <c r="J693" s="188">
        <f>ROUND(I693*H693,2)</f>
        <v>0</v>
      </c>
      <c r="K693" s="184" t="s">
        <v>175</v>
      </c>
      <c r="L693" s="43"/>
      <c r="M693" s="189" t="s">
        <v>19</v>
      </c>
      <c r="N693" s="190" t="s">
        <v>43</v>
      </c>
      <c r="O693" s="68"/>
      <c r="P693" s="191">
        <f>O693*H693</f>
        <v>0</v>
      </c>
      <c r="Q693" s="191">
        <v>2.2839999999999999E-2</v>
      </c>
      <c r="R693" s="191">
        <f>Q693*H693</f>
        <v>5.3057319999999998E-2</v>
      </c>
      <c r="S693" s="191">
        <v>0</v>
      </c>
      <c r="T693" s="192">
        <f>S693*H693</f>
        <v>0</v>
      </c>
      <c r="U693" s="38"/>
      <c r="V693" s="38"/>
      <c r="W693" s="38"/>
      <c r="X693" s="38"/>
      <c r="Y693" s="38"/>
      <c r="Z693" s="38"/>
      <c r="AA693" s="38"/>
      <c r="AB693" s="38"/>
      <c r="AC693" s="38"/>
      <c r="AD693" s="38"/>
      <c r="AE693" s="38"/>
      <c r="AR693" s="193" t="s">
        <v>278</v>
      </c>
      <c r="AT693" s="193" t="s">
        <v>171</v>
      </c>
      <c r="AU693" s="193" t="s">
        <v>81</v>
      </c>
      <c r="AY693" s="21" t="s">
        <v>168</v>
      </c>
      <c r="BE693" s="194">
        <f>IF(N693="základní",J693,0)</f>
        <v>0</v>
      </c>
      <c r="BF693" s="194">
        <f>IF(N693="snížená",J693,0)</f>
        <v>0</v>
      </c>
      <c r="BG693" s="194">
        <f>IF(N693="zákl. přenesená",J693,0)</f>
        <v>0</v>
      </c>
      <c r="BH693" s="194">
        <f>IF(N693="sníž. přenesená",J693,0)</f>
        <v>0</v>
      </c>
      <c r="BI693" s="194">
        <f>IF(N693="nulová",J693,0)</f>
        <v>0</v>
      </c>
      <c r="BJ693" s="21" t="s">
        <v>79</v>
      </c>
      <c r="BK693" s="194">
        <f>ROUND(I693*H693,2)</f>
        <v>0</v>
      </c>
      <c r="BL693" s="21" t="s">
        <v>278</v>
      </c>
      <c r="BM693" s="193" t="s">
        <v>992</v>
      </c>
    </row>
    <row r="694" spans="1:65" s="2" customFormat="1" ht="19.5">
      <c r="A694" s="38"/>
      <c r="B694" s="39"/>
      <c r="C694" s="40"/>
      <c r="D694" s="195" t="s">
        <v>178</v>
      </c>
      <c r="E694" s="40"/>
      <c r="F694" s="196" t="s">
        <v>993</v>
      </c>
      <c r="G694" s="40"/>
      <c r="H694" s="40"/>
      <c r="I694" s="197"/>
      <c r="J694" s="40"/>
      <c r="K694" s="40"/>
      <c r="L694" s="43"/>
      <c r="M694" s="198"/>
      <c r="N694" s="199"/>
      <c r="O694" s="68"/>
      <c r="P694" s="68"/>
      <c r="Q694" s="68"/>
      <c r="R694" s="68"/>
      <c r="S694" s="68"/>
      <c r="T694" s="69"/>
      <c r="U694" s="38"/>
      <c r="V694" s="38"/>
      <c r="W694" s="38"/>
      <c r="X694" s="38"/>
      <c r="Y694" s="38"/>
      <c r="Z694" s="38"/>
      <c r="AA694" s="38"/>
      <c r="AB694" s="38"/>
      <c r="AC694" s="38"/>
      <c r="AD694" s="38"/>
      <c r="AE694" s="38"/>
      <c r="AT694" s="21" t="s">
        <v>178</v>
      </c>
      <c r="AU694" s="21" t="s">
        <v>81</v>
      </c>
    </row>
    <row r="695" spans="1:65" s="2" customFormat="1" ht="11.25">
      <c r="A695" s="38"/>
      <c r="B695" s="39"/>
      <c r="C695" s="40"/>
      <c r="D695" s="200" t="s">
        <v>180</v>
      </c>
      <c r="E695" s="40"/>
      <c r="F695" s="201" t="s">
        <v>994</v>
      </c>
      <c r="G695" s="40"/>
      <c r="H695" s="40"/>
      <c r="I695" s="197"/>
      <c r="J695" s="40"/>
      <c r="K695" s="40"/>
      <c r="L695" s="43"/>
      <c r="M695" s="198"/>
      <c r="N695" s="199"/>
      <c r="O695" s="68"/>
      <c r="P695" s="68"/>
      <c r="Q695" s="68"/>
      <c r="R695" s="68"/>
      <c r="S695" s="68"/>
      <c r="T695" s="69"/>
      <c r="U695" s="38"/>
      <c r="V695" s="38"/>
      <c r="W695" s="38"/>
      <c r="X695" s="38"/>
      <c r="Y695" s="38"/>
      <c r="Z695" s="38"/>
      <c r="AA695" s="38"/>
      <c r="AB695" s="38"/>
      <c r="AC695" s="38"/>
      <c r="AD695" s="38"/>
      <c r="AE695" s="38"/>
      <c r="AT695" s="21" t="s">
        <v>180</v>
      </c>
      <c r="AU695" s="21" t="s">
        <v>81</v>
      </c>
    </row>
    <row r="696" spans="1:65" s="13" customFormat="1" ht="11.25">
      <c r="B696" s="202"/>
      <c r="C696" s="203"/>
      <c r="D696" s="195" t="s">
        <v>182</v>
      </c>
      <c r="E696" s="204" t="s">
        <v>19</v>
      </c>
      <c r="F696" s="205" t="s">
        <v>995</v>
      </c>
      <c r="G696" s="203"/>
      <c r="H696" s="206">
        <v>2.323</v>
      </c>
      <c r="I696" s="207"/>
      <c r="J696" s="203"/>
      <c r="K696" s="203"/>
      <c r="L696" s="208"/>
      <c r="M696" s="209"/>
      <c r="N696" s="210"/>
      <c r="O696" s="210"/>
      <c r="P696" s="210"/>
      <c r="Q696" s="210"/>
      <c r="R696" s="210"/>
      <c r="S696" s="210"/>
      <c r="T696" s="211"/>
      <c r="AT696" s="212" t="s">
        <v>182</v>
      </c>
      <c r="AU696" s="212" t="s">
        <v>81</v>
      </c>
      <c r="AV696" s="13" t="s">
        <v>81</v>
      </c>
      <c r="AW696" s="13" t="s">
        <v>33</v>
      </c>
      <c r="AX696" s="13" t="s">
        <v>72</v>
      </c>
      <c r="AY696" s="212" t="s">
        <v>168</v>
      </c>
    </row>
    <row r="697" spans="1:65" s="14" customFormat="1" ht="11.25">
      <c r="B697" s="213"/>
      <c r="C697" s="214"/>
      <c r="D697" s="195" t="s">
        <v>182</v>
      </c>
      <c r="E697" s="215" t="s">
        <v>19</v>
      </c>
      <c r="F697" s="216" t="s">
        <v>185</v>
      </c>
      <c r="G697" s="214"/>
      <c r="H697" s="217">
        <v>2.323</v>
      </c>
      <c r="I697" s="218"/>
      <c r="J697" s="214"/>
      <c r="K697" s="214"/>
      <c r="L697" s="219"/>
      <c r="M697" s="220"/>
      <c r="N697" s="221"/>
      <c r="O697" s="221"/>
      <c r="P697" s="221"/>
      <c r="Q697" s="221"/>
      <c r="R697" s="221"/>
      <c r="S697" s="221"/>
      <c r="T697" s="222"/>
      <c r="AT697" s="223" t="s">
        <v>182</v>
      </c>
      <c r="AU697" s="223" t="s">
        <v>81</v>
      </c>
      <c r="AV697" s="14" t="s">
        <v>176</v>
      </c>
      <c r="AW697" s="14" t="s">
        <v>33</v>
      </c>
      <c r="AX697" s="14" t="s">
        <v>79</v>
      </c>
      <c r="AY697" s="223" t="s">
        <v>168</v>
      </c>
    </row>
    <row r="698" spans="1:65" s="2" customFormat="1" ht="16.5" customHeight="1">
      <c r="A698" s="38"/>
      <c r="B698" s="39"/>
      <c r="C698" s="225" t="s">
        <v>996</v>
      </c>
      <c r="D698" s="225" t="s">
        <v>234</v>
      </c>
      <c r="E698" s="226" t="s">
        <v>997</v>
      </c>
      <c r="F698" s="227" t="s">
        <v>998</v>
      </c>
      <c r="G698" s="228" t="s">
        <v>999</v>
      </c>
      <c r="H698" s="229">
        <v>400</v>
      </c>
      <c r="I698" s="230"/>
      <c r="J698" s="231">
        <f>ROUND(I698*H698,2)</f>
        <v>0</v>
      </c>
      <c r="K698" s="227" t="s">
        <v>19</v>
      </c>
      <c r="L698" s="232"/>
      <c r="M698" s="233" t="s">
        <v>19</v>
      </c>
      <c r="N698" s="234" t="s">
        <v>43</v>
      </c>
      <c r="O698" s="68"/>
      <c r="P698" s="191">
        <f>O698*H698</f>
        <v>0</v>
      </c>
      <c r="Q698" s="191">
        <v>0</v>
      </c>
      <c r="R698" s="191">
        <f>Q698*H698</f>
        <v>0</v>
      </c>
      <c r="S698" s="191">
        <v>0</v>
      </c>
      <c r="T698" s="192">
        <f>S698*H698</f>
        <v>0</v>
      </c>
      <c r="U698" s="38"/>
      <c r="V698" s="38"/>
      <c r="W698" s="38"/>
      <c r="X698" s="38"/>
      <c r="Y698" s="38"/>
      <c r="Z698" s="38"/>
      <c r="AA698" s="38"/>
      <c r="AB698" s="38"/>
      <c r="AC698" s="38"/>
      <c r="AD698" s="38"/>
      <c r="AE698" s="38"/>
      <c r="AR698" s="193" t="s">
        <v>786</v>
      </c>
      <c r="AT698" s="193" t="s">
        <v>234</v>
      </c>
      <c r="AU698" s="193" t="s">
        <v>81</v>
      </c>
      <c r="AY698" s="21" t="s">
        <v>168</v>
      </c>
      <c r="BE698" s="194">
        <f>IF(N698="základní",J698,0)</f>
        <v>0</v>
      </c>
      <c r="BF698" s="194">
        <f>IF(N698="snížená",J698,0)</f>
        <v>0</v>
      </c>
      <c r="BG698" s="194">
        <f>IF(N698="zákl. přenesená",J698,0)</f>
        <v>0</v>
      </c>
      <c r="BH698" s="194">
        <f>IF(N698="sníž. přenesená",J698,0)</f>
        <v>0</v>
      </c>
      <c r="BI698" s="194">
        <f>IF(N698="nulová",J698,0)</f>
        <v>0</v>
      </c>
      <c r="BJ698" s="21" t="s">
        <v>79</v>
      </c>
      <c r="BK698" s="194">
        <f>ROUND(I698*H698,2)</f>
        <v>0</v>
      </c>
      <c r="BL698" s="21" t="s">
        <v>278</v>
      </c>
      <c r="BM698" s="193" t="s">
        <v>1000</v>
      </c>
    </row>
    <row r="699" spans="1:65" s="2" customFormat="1" ht="11.25">
      <c r="A699" s="38"/>
      <c r="B699" s="39"/>
      <c r="C699" s="40"/>
      <c r="D699" s="195" t="s">
        <v>178</v>
      </c>
      <c r="E699" s="40"/>
      <c r="F699" s="196" t="s">
        <v>998</v>
      </c>
      <c r="G699" s="40"/>
      <c r="H699" s="40"/>
      <c r="I699" s="197"/>
      <c r="J699" s="40"/>
      <c r="K699" s="40"/>
      <c r="L699" s="43"/>
      <c r="M699" s="198"/>
      <c r="N699" s="199"/>
      <c r="O699" s="68"/>
      <c r="P699" s="68"/>
      <c r="Q699" s="68"/>
      <c r="R699" s="68"/>
      <c r="S699" s="68"/>
      <c r="T699" s="69"/>
      <c r="U699" s="38"/>
      <c r="V699" s="38"/>
      <c r="W699" s="38"/>
      <c r="X699" s="38"/>
      <c r="Y699" s="38"/>
      <c r="Z699" s="38"/>
      <c r="AA699" s="38"/>
      <c r="AB699" s="38"/>
      <c r="AC699" s="38"/>
      <c r="AD699" s="38"/>
      <c r="AE699" s="38"/>
      <c r="AT699" s="21" t="s">
        <v>178</v>
      </c>
      <c r="AU699" s="21" t="s">
        <v>81</v>
      </c>
    </row>
    <row r="700" spans="1:65" s="2" customFormat="1" ht="37.9" customHeight="1">
      <c r="A700" s="38"/>
      <c r="B700" s="39"/>
      <c r="C700" s="182" t="s">
        <v>1001</v>
      </c>
      <c r="D700" s="182" t="s">
        <v>171</v>
      </c>
      <c r="E700" s="183" t="s">
        <v>1002</v>
      </c>
      <c r="F700" s="184" t="s">
        <v>1003</v>
      </c>
      <c r="G700" s="185" t="s">
        <v>245</v>
      </c>
      <c r="H700" s="186">
        <v>75.183999999999997</v>
      </c>
      <c r="I700" s="187"/>
      <c r="J700" s="188">
        <f>ROUND(I700*H700,2)</f>
        <v>0</v>
      </c>
      <c r="K700" s="184" t="s">
        <v>175</v>
      </c>
      <c r="L700" s="43"/>
      <c r="M700" s="189" t="s">
        <v>19</v>
      </c>
      <c r="N700" s="190" t="s">
        <v>43</v>
      </c>
      <c r="O700" s="68"/>
      <c r="P700" s="191">
        <f>O700*H700</f>
        <v>0</v>
      </c>
      <c r="Q700" s="191">
        <v>0</v>
      </c>
      <c r="R700" s="191">
        <f>Q700*H700</f>
        <v>0</v>
      </c>
      <c r="S700" s="191">
        <v>0</v>
      </c>
      <c r="T700" s="192">
        <f>S700*H700</f>
        <v>0</v>
      </c>
      <c r="U700" s="38"/>
      <c r="V700" s="38"/>
      <c r="W700" s="38"/>
      <c r="X700" s="38"/>
      <c r="Y700" s="38"/>
      <c r="Z700" s="38"/>
      <c r="AA700" s="38"/>
      <c r="AB700" s="38"/>
      <c r="AC700" s="38"/>
      <c r="AD700" s="38"/>
      <c r="AE700" s="38"/>
      <c r="AR700" s="193" t="s">
        <v>278</v>
      </c>
      <c r="AT700" s="193" t="s">
        <v>171</v>
      </c>
      <c r="AU700" s="193" t="s">
        <v>81</v>
      </c>
      <c r="AY700" s="21" t="s">
        <v>168</v>
      </c>
      <c r="BE700" s="194">
        <f>IF(N700="základní",J700,0)</f>
        <v>0</v>
      </c>
      <c r="BF700" s="194">
        <f>IF(N700="snížená",J700,0)</f>
        <v>0</v>
      </c>
      <c r="BG700" s="194">
        <f>IF(N700="zákl. přenesená",J700,0)</f>
        <v>0</v>
      </c>
      <c r="BH700" s="194">
        <f>IF(N700="sníž. přenesená",J700,0)</f>
        <v>0</v>
      </c>
      <c r="BI700" s="194">
        <f>IF(N700="nulová",J700,0)</f>
        <v>0</v>
      </c>
      <c r="BJ700" s="21" t="s">
        <v>79</v>
      </c>
      <c r="BK700" s="194">
        <f>ROUND(I700*H700,2)</f>
        <v>0</v>
      </c>
      <c r="BL700" s="21" t="s">
        <v>278</v>
      </c>
      <c r="BM700" s="193" t="s">
        <v>1004</v>
      </c>
    </row>
    <row r="701" spans="1:65" s="2" customFormat="1" ht="19.5">
      <c r="A701" s="38"/>
      <c r="B701" s="39"/>
      <c r="C701" s="40"/>
      <c r="D701" s="195" t="s">
        <v>178</v>
      </c>
      <c r="E701" s="40"/>
      <c r="F701" s="196" t="s">
        <v>1005</v>
      </c>
      <c r="G701" s="40"/>
      <c r="H701" s="40"/>
      <c r="I701" s="197"/>
      <c r="J701" s="40"/>
      <c r="K701" s="40"/>
      <c r="L701" s="43"/>
      <c r="M701" s="198"/>
      <c r="N701" s="199"/>
      <c r="O701" s="68"/>
      <c r="P701" s="68"/>
      <c r="Q701" s="68"/>
      <c r="R701" s="68"/>
      <c r="S701" s="68"/>
      <c r="T701" s="69"/>
      <c r="U701" s="38"/>
      <c r="V701" s="38"/>
      <c r="W701" s="38"/>
      <c r="X701" s="38"/>
      <c r="Y701" s="38"/>
      <c r="Z701" s="38"/>
      <c r="AA701" s="38"/>
      <c r="AB701" s="38"/>
      <c r="AC701" s="38"/>
      <c r="AD701" s="38"/>
      <c r="AE701" s="38"/>
      <c r="AT701" s="21" t="s">
        <v>178</v>
      </c>
      <c r="AU701" s="21" t="s">
        <v>81</v>
      </c>
    </row>
    <row r="702" spans="1:65" s="2" customFormat="1" ht="11.25">
      <c r="A702" s="38"/>
      <c r="B702" s="39"/>
      <c r="C702" s="40"/>
      <c r="D702" s="200" t="s">
        <v>180</v>
      </c>
      <c r="E702" s="40"/>
      <c r="F702" s="201" t="s">
        <v>1006</v>
      </c>
      <c r="G702" s="40"/>
      <c r="H702" s="40"/>
      <c r="I702" s="197"/>
      <c r="J702" s="40"/>
      <c r="K702" s="40"/>
      <c r="L702" s="43"/>
      <c r="M702" s="198"/>
      <c r="N702" s="199"/>
      <c r="O702" s="68"/>
      <c r="P702" s="68"/>
      <c r="Q702" s="68"/>
      <c r="R702" s="68"/>
      <c r="S702" s="68"/>
      <c r="T702" s="69"/>
      <c r="U702" s="38"/>
      <c r="V702" s="38"/>
      <c r="W702" s="38"/>
      <c r="X702" s="38"/>
      <c r="Y702" s="38"/>
      <c r="Z702" s="38"/>
      <c r="AA702" s="38"/>
      <c r="AB702" s="38"/>
      <c r="AC702" s="38"/>
      <c r="AD702" s="38"/>
      <c r="AE702" s="38"/>
      <c r="AT702" s="21" t="s">
        <v>180</v>
      </c>
      <c r="AU702" s="21" t="s">
        <v>81</v>
      </c>
    </row>
    <row r="703" spans="1:65" s="13" customFormat="1" ht="11.25">
      <c r="B703" s="202"/>
      <c r="C703" s="203"/>
      <c r="D703" s="195" t="s">
        <v>182</v>
      </c>
      <c r="E703" s="204" t="s">
        <v>19</v>
      </c>
      <c r="F703" s="205" t="s">
        <v>1007</v>
      </c>
      <c r="G703" s="203"/>
      <c r="H703" s="206">
        <v>29.204000000000001</v>
      </c>
      <c r="I703" s="207"/>
      <c r="J703" s="203"/>
      <c r="K703" s="203"/>
      <c r="L703" s="208"/>
      <c r="M703" s="209"/>
      <c r="N703" s="210"/>
      <c r="O703" s="210"/>
      <c r="P703" s="210"/>
      <c r="Q703" s="210"/>
      <c r="R703" s="210"/>
      <c r="S703" s="210"/>
      <c r="T703" s="211"/>
      <c r="AT703" s="212" t="s">
        <v>182</v>
      </c>
      <c r="AU703" s="212" t="s">
        <v>81</v>
      </c>
      <c r="AV703" s="13" t="s">
        <v>81</v>
      </c>
      <c r="AW703" s="13" t="s">
        <v>33</v>
      </c>
      <c r="AX703" s="13" t="s">
        <v>72</v>
      </c>
      <c r="AY703" s="212" t="s">
        <v>168</v>
      </c>
    </row>
    <row r="704" spans="1:65" s="13" customFormat="1" ht="11.25">
      <c r="B704" s="202"/>
      <c r="C704" s="203"/>
      <c r="D704" s="195" t="s">
        <v>182</v>
      </c>
      <c r="E704" s="204" t="s">
        <v>19</v>
      </c>
      <c r="F704" s="205" t="s">
        <v>1008</v>
      </c>
      <c r="G704" s="203"/>
      <c r="H704" s="206">
        <v>25.03</v>
      </c>
      <c r="I704" s="207"/>
      <c r="J704" s="203"/>
      <c r="K704" s="203"/>
      <c r="L704" s="208"/>
      <c r="M704" s="209"/>
      <c r="N704" s="210"/>
      <c r="O704" s="210"/>
      <c r="P704" s="210"/>
      <c r="Q704" s="210"/>
      <c r="R704" s="210"/>
      <c r="S704" s="210"/>
      <c r="T704" s="211"/>
      <c r="AT704" s="212" t="s">
        <v>182</v>
      </c>
      <c r="AU704" s="212" t="s">
        <v>81</v>
      </c>
      <c r="AV704" s="13" t="s">
        <v>81</v>
      </c>
      <c r="AW704" s="13" t="s">
        <v>33</v>
      </c>
      <c r="AX704" s="13" t="s">
        <v>72</v>
      </c>
      <c r="AY704" s="212" t="s">
        <v>168</v>
      </c>
    </row>
    <row r="705" spans="1:65" s="13" customFormat="1" ht="11.25">
      <c r="B705" s="202"/>
      <c r="C705" s="203"/>
      <c r="D705" s="195" t="s">
        <v>182</v>
      </c>
      <c r="E705" s="204" t="s">
        <v>19</v>
      </c>
      <c r="F705" s="205" t="s">
        <v>1009</v>
      </c>
      <c r="G705" s="203"/>
      <c r="H705" s="206">
        <v>20.95</v>
      </c>
      <c r="I705" s="207"/>
      <c r="J705" s="203"/>
      <c r="K705" s="203"/>
      <c r="L705" s="208"/>
      <c r="M705" s="209"/>
      <c r="N705" s="210"/>
      <c r="O705" s="210"/>
      <c r="P705" s="210"/>
      <c r="Q705" s="210"/>
      <c r="R705" s="210"/>
      <c r="S705" s="210"/>
      <c r="T705" s="211"/>
      <c r="AT705" s="212" t="s">
        <v>182</v>
      </c>
      <c r="AU705" s="212" t="s">
        <v>81</v>
      </c>
      <c r="AV705" s="13" t="s">
        <v>81</v>
      </c>
      <c r="AW705" s="13" t="s">
        <v>33</v>
      </c>
      <c r="AX705" s="13" t="s">
        <v>72</v>
      </c>
      <c r="AY705" s="212" t="s">
        <v>168</v>
      </c>
    </row>
    <row r="706" spans="1:65" s="14" customFormat="1" ht="11.25">
      <c r="B706" s="213"/>
      <c r="C706" s="214"/>
      <c r="D706" s="195" t="s">
        <v>182</v>
      </c>
      <c r="E706" s="215" t="s">
        <v>19</v>
      </c>
      <c r="F706" s="216" t="s">
        <v>185</v>
      </c>
      <c r="G706" s="214"/>
      <c r="H706" s="217">
        <v>75.183999999999997</v>
      </c>
      <c r="I706" s="218"/>
      <c r="J706" s="214"/>
      <c r="K706" s="214"/>
      <c r="L706" s="219"/>
      <c r="M706" s="220"/>
      <c r="N706" s="221"/>
      <c r="O706" s="221"/>
      <c r="P706" s="221"/>
      <c r="Q706" s="221"/>
      <c r="R706" s="221"/>
      <c r="S706" s="221"/>
      <c r="T706" s="222"/>
      <c r="AT706" s="223" t="s">
        <v>182</v>
      </c>
      <c r="AU706" s="223" t="s">
        <v>81</v>
      </c>
      <c r="AV706" s="14" t="s">
        <v>176</v>
      </c>
      <c r="AW706" s="14" t="s">
        <v>33</v>
      </c>
      <c r="AX706" s="14" t="s">
        <v>79</v>
      </c>
      <c r="AY706" s="223" t="s">
        <v>168</v>
      </c>
    </row>
    <row r="707" spans="1:65" s="2" customFormat="1" ht="21.75" customHeight="1">
      <c r="A707" s="38"/>
      <c r="B707" s="39"/>
      <c r="C707" s="225" t="s">
        <v>1010</v>
      </c>
      <c r="D707" s="225" t="s">
        <v>234</v>
      </c>
      <c r="E707" s="226" t="s">
        <v>1011</v>
      </c>
      <c r="F707" s="227" t="s">
        <v>1012</v>
      </c>
      <c r="G707" s="228" t="s">
        <v>174</v>
      </c>
      <c r="H707" s="229">
        <v>1.87</v>
      </c>
      <c r="I707" s="230"/>
      <c r="J707" s="231">
        <f>ROUND(I707*H707,2)</f>
        <v>0</v>
      </c>
      <c r="K707" s="227" t="s">
        <v>420</v>
      </c>
      <c r="L707" s="232"/>
      <c r="M707" s="233" t="s">
        <v>19</v>
      </c>
      <c r="N707" s="234" t="s">
        <v>43</v>
      </c>
      <c r="O707" s="68"/>
      <c r="P707" s="191">
        <f>O707*H707</f>
        <v>0</v>
      </c>
      <c r="Q707" s="191">
        <v>0.55000000000000004</v>
      </c>
      <c r="R707" s="191">
        <f>Q707*H707</f>
        <v>1.0285000000000002</v>
      </c>
      <c r="S707" s="191">
        <v>0</v>
      </c>
      <c r="T707" s="192">
        <f>S707*H707</f>
        <v>0</v>
      </c>
      <c r="U707" s="38"/>
      <c r="V707" s="38"/>
      <c r="W707" s="38"/>
      <c r="X707" s="38"/>
      <c r="Y707" s="38"/>
      <c r="Z707" s="38"/>
      <c r="AA707" s="38"/>
      <c r="AB707" s="38"/>
      <c r="AC707" s="38"/>
      <c r="AD707" s="38"/>
      <c r="AE707" s="38"/>
      <c r="AR707" s="193" t="s">
        <v>786</v>
      </c>
      <c r="AT707" s="193" t="s">
        <v>234</v>
      </c>
      <c r="AU707" s="193" t="s">
        <v>81</v>
      </c>
      <c r="AY707" s="21" t="s">
        <v>168</v>
      </c>
      <c r="BE707" s="194">
        <f>IF(N707="základní",J707,0)</f>
        <v>0</v>
      </c>
      <c r="BF707" s="194">
        <f>IF(N707="snížená",J707,0)</f>
        <v>0</v>
      </c>
      <c r="BG707" s="194">
        <f>IF(N707="zákl. přenesená",J707,0)</f>
        <v>0</v>
      </c>
      <c r="BH707" s="194">
        <f>IF(N707="sníž. přenesená",J707,0)</f>
        <v>0</v>
      </c>
      <c r="BI707" s="194">
        <f>IF(N707="nulová",J707,0)</f>
        <v>0</v>
      </c>
      <c r="BJ707" s="21" t="s">
        <v>79</v>
      </c>
      <c r="BK707" s="194">
        <f>ROUND(I707*H707,2)</f>
        <v>0</v>
      </c>
      <c r="BL707" s="21" t="s">
        <v>278</v>
      </c>
      <c r="BM707" s="193" t="s">
        <v>1013</v>
      </c>
    </row>
    <row r="708" spans="1:65" s="2" customFormat="1" ht="11.25">
      <c r="A708" s="38"/>
      <c r="B708" s="39"/>
      <c r="C708" s="40"/>
      <c r="D708" s="195" t="s">
        <v>178</v>
      </c>
      <c r="E708" s="40"/>
      <c r="F708" s="196" t="s">
        <v>1012</v>
      </c>
      <c r="G708" s="40"/>
      <c r="H708" s="40"/>
      <c r="I708" s="197"/>
      <c r="J708" s="40"/>
      <c r="K708" s="40"/>
      <c r="L708" s="43"/>
      <c r="M708" s="198"/>
      <c r="N708" s="199"/>
      <c r="O708" s="68"/>
      <c r="P708" s="68"/>
      <c r="Q708" s="68"/>
      <c r="R708" s="68"/>
      <c r="S708" s="68"/>
      <c r="T708" s="69"/>
      <c r="U708" s="38"/>
      <c r="V708" s="38"/>
      <c r="W708" s="38"/>
      <c r="X708" s="38"/>
      <c r="Y708" s="38"/>
      <c r="Z708" s="38"/>
      <c r="AA708" s="38"/>
      <c r="AB708" s="38"/>
      <c r="AC708" s="38"/>
      <c r="AD708" s="38"/>
      <c r="AE708" s="38"/>
      <c r="AT708" s="21" t="s">
        <v>178</v>
      </c>
      <c r="AU708" s="21" t="s">
        <v>81</v>
      </c>
    </row>
    <row r="709" spans="1:65" s="2" customFormat="1" ht="19.5">
      <c r="A709" s="38"/>
      <c r="B709" s="39"/>
      <c r="C709" s="40"/>
      <c r="D709" s="195" t="s">
        <v>206</v>
      </c>
      <c r="E709" s="40"/>
      <c r="F709" s="224" t="s">
        <v>1014</v>
      </c>
      <c r="G709" s="40"/>
      <c r="H709" s="40"/>
      <c r="I709" s="197"/>
      <c r="J709" s="40"/>
      <c r="K709" s="40"/>
      <c r="L709" s="43"/>
      <c r="M709" s="198"/>
      <c r="N709" s="199"/>
      <c r="O709" s="68"/>
      <c r="P709" s="68"/>
      <c r="Q709" s="68"/>
      <c r="R709" s="68"/>
      <c r="S709" s="68"/>
      <c r="T709" s="69"/>
      <c r="U709" s="38"/>
      <c r="V709" s="38"/>
      <c r="W709" s="38"/>
      <c r="X709" s="38"/>
      <c r="Y709" s="38"/>
      <c r="Z709" s="38"/>
      <c r="AA709" s="38"/>
      <c r="AB709" s="38"/>
      <c r="AC709" s="38"/>
      <c r="AD709" s="38"/>
      <c r="AE709" s="38"/>
      <c r="AT709" s="21" t="s">
        <v>206</v>
      </c>
      <c r="AU709" s="21" t="s">
        <v>81</v>
      </c>
    </row>
    <row r="710" spans="1:65" s="13" customFormat="1" ht="11.25">
      <c r="B710" s="202"/>
      <c r="C710" s="203"/>
      <c r="D710" s="195" t="s">
        <v>182</v>
      </c>
      <c r="E710" s="204" t="s">
        <v>19</v>
      </c>
      <c r="F710" s="205" t="s">
        <v>1015</v>
      </c>
      <c r="G710" s="203"/>
      <c r="H710" s="206">
        <v>0.77</v>
      </c>
      <c r="I710" s="207"/>
      <c r="J710" s="203"/>
      <c r="K710" s="203"/>
      <c r="L710" s="208"/>
      <c r="M710" s="209"/>
      <c r="N710" s="210"/>
      <c r="O710" s="210"/>
      <c r="P710" s="210"/>
      <c r="Q710" s="210"/>
      <c r="R710" s="210"/>
      <c r="S710" s="210"/>
      <c r="T710" s="211"/>
      <c r="AT710" s="212" t="s">
        <v>182</v>
      </c>
      <c r="AU710" s="212" t="s">
        <v>81</v>
      </c>
      <c r="AV710" s="13" t="s">
        <v>81</v>
      </c>
      <c r="AW710" s="13" t="s">
        <v>33</v>
      </c>
      <c r="AX710" s="13" t="s">
        <v>72</v>
      </c>
      <c r="AY710" s="212" t="s">
        <v>168</v>
      </c>
    </row>
    <row r="711" spans="1:65" s="13" customFormat="1" ht="11.25">
      <c r="B711" s="202"/>
      <c r="C711" s="203"/>
      <c r="D711" s="195" t="s">
        <v>182</v>
      </c>
      <c r="E711" s="204" t="s">
        <v>19</v>
      </c>
      <c r="F711" s="205" t="s">
        <v>1016</v>
      </c>
      <c r="G711" s="203"/>
      <c r="H711" s="206">
        <v>0.55000000000000004</v>
      </c>
      <c r="I711" s="207"/>
      <c r="J711" s="203"/>
      <c r="K711" s="203"/>
      <c r="L711" s="208"/>
      <c r="M711" s="209"/>
      <c r="N711" s="210"/>
      <c r="O711" s="210"/>
      <c r="P711" s="210"/>
      <c r="Q711" s="210"/>
      <c r="R711" s="210"/>
      <c r="S711" s="210"/>
      <c r="T711" s="211"/>
      <c r="AT711" s="212" t="s">
        <v>182</v>
      </c>
      <c r="AU711" s="212" t="s">
        <v>81</v>
      </c>
      <c r="AV711" s="13" t="s">
        <v>81</v>
      </c>
      <c r="AW711" s="13" t="s">
        <v>33</v>
      </c>
      <c r="AX711" s="13" t="s">
        <v>72</v>
      </c>
      <c r="AY711" s="212" t="s">
        <v>168</v>
      </c>
    </row>
    <row r="712" spans="1:65" s="13" customFormat="1" ht="11.25">
      <c r="B712" s="202"/>
      <c r="C712" s="203"/>
      <c r="D712" s="195" t="s">
        <v>182</v>
      </c>
      <c r="E712" s="204" t="s">
        <v>19</v>
      </c>
      <c r="F712" s="205" t="s">
        <v>1016</v>
      </c>
      <c r="G712" s="203"/>
      <c r="H712" s="206">
        <v>0.55000000000000004</v>
      </c>
      <c r="I712" s="207"/>
      <c r="J712" s="203"/>
      <c r="K712" s="203"/>
      <c r="L712" s="208"/>
      <c r="M712" s="209"/>
      <c r="N712" s="210"/>
      <c r="O712" s="210"/>
      <c r="P712" s="210"/>
      <c r="Q712" s="210"/>
      <c r="R712" s="210"/>
      <c r="S712" s="210"/>
      <c r="T712" s="211"/>
      <c r="AT712" s="212" t="s">
        <v>182</v>
      </c>
      <c r="AU712" s="212" t="s">
        <v>81</v>
      </c>
      <c r="AV712" s="13" t="s">
        <v>81</v>
      </c>
      <c r="AW712" s="13" t="s">
        <v>33</v>
      </c>
      <c r="AX712" s="13" t="s">
        <v>72</v>
      </c>
      <c r="AY712" s="212" t="s">
        <v>168</v>
      </c>
    </row>
    <row r="713" spans="1:65" s="14" customFormat="1" ht="11.25">
      <c r="B713" s="213"/>
      <c r="C713" s="214"/>
      <c r="D713" s="195" t="s">
        <v>182</v>
      </c>
      <c r="E713" s="215" t="s">
        <v>19</v>
      </c>
      <c r="F713" s="216" t="s">
        <v>185</v>
      </c>
      <c r="G713" s="214"/>
      <c r="H713" s="217">
        <v>1.87</v>
      </c>
      <c r="I713" s="218"/>
      <c r="J713" s="214"/>
      <c r="K713" s="214"/>
      <c r="L713" s="219"/>
      <c r="M713" s="220"/>
      <c r="N713" s="221"/>
      <c r="O713" s="221"/>
      <c r="P713" s="221"/>
      <c r="Q713" s="221"/>
      <c r="R713" s="221"/>
      <c r="S713" s="221"/>
      <c r="T713" s="222"/>
      <c r="AT713" s="223" t="s">
        <v>182</v>
      </c>
      <c r="AU713" s="223" t="s">
        <v>81</v>
      </c>
      <c r="AV713" s="14" t="s">
        <v>176</v>
      </c>
      <c r="AW713" s="14" t="s">
        <v>33</v>
      </c>
      <c r="AX713" s="14" t="s">
        <v>79</v>
      </c>
      <c r="AY713" s="223" t="s">
        <v>168</v>
      </c>
    </row>
    <row r="714" spans="1:65" s="2" customFormat="1" ht="33" customHeight="1">
      <c r="A714" s="38"/>
      <c r="B714" s="39"/>
      <c r="C714" s="182" t="s">
        <v>1017</v>
      </c>
      <c r="D714" s="182" t="s">
        <v>171</v>
      </c>
      <c r="E714" s="183" t="s">
        <v>1018</v>
      </c>
      <c r="F714" s="184" t="s">
        <v>1019</v>
      </c>
      <c r="G714" s="185" t="s">
        <v>245</v>
      </c>
      <c r="H714" s="186">
        <v>10.151999999999999</v>
      </c>
      <c r="I714" s="187"/>
      <c r="J714" s="188">
        <f>ROUND(I714*H714,2)</f>
        <v>0</v>
      </c>
      <c r="K714" s="184" t="s">
        <v>175</v>
      </c>
      <c r="L714" s="43"/>
      <c r="M714" s="189" t="s">
        <v>19</v>
      </c>
      <c r="N714" s="190" t="s">
        <v>43</v>
      </c>
      <c r="O714" s="68"/>
      <c r="P714" s="191">
        <f>O714*H714</f>
        <v>0</v>
      </c>
      <c r="Q714" s="191">
        <v>0</v>
      </c>
      <c r="R714" s="191">
        <f>Q714*H714</f>
        <v>0</v>
      </c>
      <c r="S714" s="191">
        <v>0</v>
      </c>
      <c r="T714" s="192">
        <f>S714*H714</f>
        <v>0</v>
      </c>
      <c r="U714" s="38"/>
      <c r="V714" s="38"/>
      <c r="W714" s="38"/>
      <c r="X714" s="38"/>
      <c r="Y714" s="38"/>
      <c r="Z714" s="38"/>
      <c r="AA714" s="38"/>
      <c r="AB714" s="38"/>
      <c r="AC714" s="38"/>
      <c r="AD714" s="38"/>
      <c r="AE714" s="38"/>
      <c r="AR714" s="193" t="s">
        <v>278</v>
      </c>
      <c r="AT714" s="193" t="s">
        <v>171</v>
      </c>
      <c r="AU714" s="193" t="s">
        <v>81</v>
      </c>
      <c r="AY714" s="21" t="s">
        <v>168</v>
      </c>
      <c r="BE714" s="194">
        <f>IF(N714="základní",J714,0)</f>
        <v>0</v>
      </c>
      <c r="BF714" s="194">
        <f>IF(N714="snížená",J714,0)</f>
        <v>0</v>
      </c>
      <c r="BG714" s="194">
        <f>IF(N714="zákl. přenesená",J714,0)</f>
        <v>0</v>
      </c>
      <c r="BH714" s="194">
        <f>IF(N714="sníž. přenesená",J714,0)</f>
        <v>0</v>
      </c>
      <c r="BI714" s="194">
        <f>IF(N714="nulová",J714,0)</f>
        <v>0</v>
      </c>
      <c r="BJ714" s="21" t="s">
        <v>79</v>
      </c>
      <c r="BK714" s="194">
        <f>ROUND(I714*H714,2)</f>
        <v>0</v>
      </c>
      <c r="BL714" s="21" t="s">
        <v>278</v>
      </c>
      <c r="BM714" s="193" t="s">
        <v>1020</v>
      </c>
    </row>
    <row r="715" spans="1:65" s="2" customFormat="1" ht="19.5">
      <c r="A715" s="38"/>
      <c r="B715" s="39"/>
      <c r="C715" s="40"/>
      <c r="D715" s="195" t="s">
        <v>178</v>
      </c>
      <c r="E715" s="40"/>
      <c r="F715" s="196" t="s">
        <v>1021</v>
      </c>
      <c r="G715" s="40"/>
      <c r="H715" s="40"/>
      <c r="I715" s="197"/>
      <c r="J715" s="40"/>
      <c r="K715" s="40"/>
      <c r="L715" s="43"/>
      <c r="M715" s="198"/>
      <c r="N715" s="199"/>
      <c r="O715" s="68"/>
      <c r="P715" s="68"/>
      <c r="Q715" s="68"/>
      <c r="R715" s="68"/>
      <c r="S715" s="68"/>
      <c r="T715" s="69"/>
      <c r="U715" s="38"/>
      <c r="V715" s="38"/>
      <c r="W715" s="38"/>
      <c r="X715" s="38"/>
      <c r="Y715" s="38"/>
      <c r="Z715" s="38"/>
      <c r="AA715" s="38"/>
      <c r="AB715" s="38"/>
      <c r="AC715" s="38"/>
      <c r="AD715" s="38"/>
      <c r="AE715" s="38"/>
      <c r="AT715" s="21" t="s">
        <v>178</v>
      </c>
      <c r="AU715" s="21" t="s">
        <v>81</v>
      </c>
    </row>
    <row r="716" spans="1:65" s="2" customFormat="1" ht="11.25">
      <c r="A716" s="38"/>
      <c r="B716" s="39"/>
      <c r="C716" s="40"/>
      <c r="D716" s="200" t="s">
        <v>180</v>
      </c>
      <c r="E716" s="40"/>
      <c r="F716" s="201" t="s">
        <v>1022</v>
      </c>
      <c r="G716" s="40"/>
      <c r="H716" s="40"/>
      <c r="I716" s="197"/>
      <c r="J716" s="40"/>
      <c r="K716" s="40"/>
      <c r="L716" s="43"/>
      <c r="M716" s="198"/>
      <c r="N716" s="199"/>
      <c r="O716" s="68"/>
      <c r="P716" s="68"/>
      <c r="Q716" s="68"/>
      <c r="R716" s="68"/>
      <c r="S716" s="68"/>
      <c r="T716" s="69"/>
      <c r="U716" s="38"/>
      <c r="V716" s="38"/>
      <c r="W716" s="38"/>
      <c r="X716" s="38"/>
      <c r="Y716" s="38"/>
      <c r="Z716" s="38"/>
      <c r="AA716" s="38"/>
      <c r="AB716" s="38"/>
      <c r="AC716" s="38"/>
      <c r="AD716" s="38"/>
      <c r="AE716" s="38"/>
      <c r="AT716" s="21" t="s">
        <v>180</v>
      </c>
      <c r="AU716" s="21" t="s">
        <v>81</v>
      </c>
    </row>
    <row r="717" spans="1:65" s="2" customFormat="1" ht="29.25">
      <c r="A717" s="38"/>
      <c r="B717" s="39"/>
      <c r="C717" s="40"/>
      <c r="D717" s="195" t="s">
        <v>206</v>
      </c>
      <c r="E717" s="40"/>
      <c r="F717" s="224" t="s">
        <v>1023</v>
      </c>
      <c r="G717" s="40"/>
      <c r="H717" s="40"/>
      <c r="I717" s="197"/>
      <c r="J717" s="40"/>
      <c r="K717" s="40"/>
      <c r="L717" s="43"/>
      <c r="M717" s="198"/>
      <c r="N717" s="199"/>
      <c r="O717" s="68"/>
      <c r="P717" s="68"/>
      <c r="Q717" s="68"/>
      <c r="R717" s="68"/>
      <c r="S717" s="68"/>
      <c r="T717" s="69"/>
      <c r="U717" s="38"/>
      <c r="V717" s="38"/>
      <c r="W717" s="38"/>
      <c r="X717" s="38"/>
      <c r="Y717" s="38"/>
      <c r="Z717" s="38"/>
      <c r="AA717" s="38"/>
      <c r="AB717" s="38"/>
      <c r="AC717" s="38"/>
      <c r="AD717" s="38"/>
      <c r="AE717" s="38"/>
      <c r="AT717" s="21" t="s">
        <v>206</v>
      </c>
      <c r="AU717" s="21" t="s">
        <v>81</v>
      </c>
    </row>
    <row r="718" spans="1:65" s="15" customFormat="1" ht="11.25">
      <c r="B718" s="235"/>
      <c r="C718" s="236"/>
      <c r="D718" s="195" t="s">
        <v>182</v>
      </c>
      <c r="E718" s="237" t="s">
        <v>19</v>
      </c>
      <c r="F718" s="238" t="s">
        <v>1024</v>
      </c>
      <c r="G718" s="236"/>
      <c r="H718" s="237" t="s">
        <v>19</v>
      </c>
      <c r="I718" s="239"/>
      <c r="J718" s="236"/>
      <c r="K718" s="236"/>
      <c r="L718" s="240"/>
      <c r="M718" s="241"/>
      <c r="N718" s="242"/>
      <c r="O718" s="242"/>
      <c r="P718" s="242"/>
      <c r="Q718" s="242"/>
      <c r="R718" s="242"/>
      <c r="S718" s="242"/>
      <c r="T718" s="243"/>
      <c r="AT718" s="244" t="s">
        <v>182</v>
      </c>
      <c r="AU718" s="244" t="s">
        <v>81</v>
      </c>
      <c r="AV718" s="15" t="s">
        <v>79</v>
      </c>
      <c r="AW718" s="15" t="s">
        <v>33</v>
      </c>
      <c r="AX718" s="15" t="s">
        <v>72</v>
      </c>
      <c r="AY718" s="244" t="s">
        <v>168</v>
      </c>
    </row>
    <row r="719" spans="1:65" s="13" customFormat="1" ht="11.25">
      <c r="B719" s="202"/>
      <c r="C719" s="203"/>
      <c r="D719" s="195" t="s">
        <v>182</v>
      </c>
      <c r="E719" s="204" t="s">
        <v>19</v>
      </c>
      <c r="F719" s="205" t="s">
        <v>1025</v>
      </c>
      <c r="G719" s="203"/>
      <c r="H719" s="206">
        <v>10.151999999999999</v>
      </c>
      <c r="I719" s="207"/>
      <c r="J719" s="203"/>
      <c r="K719" s="203"/>
      <c r="L719" s="208"/>
      <c r="M719" s="209"/>
      <c r="N719" s="210"/>
      <c r="O719" s="210"/>
      <c r="P719" s="210"/>
      <c r="Q719" s="210"/>
      <c r="R719" s="210"/>
      <c r="S719" s="210"/>
      <c r="T719" s="211"/>
      <c r="AT719" s="212" t="s">
        <v>182</v>
      </c>
      <c r="AU719" s="212" t="s">
        <v>81</v>
      </c>
      <c r="AV719" s="13" t="s">
        <v>81</v>
      </c>
      <c r="AW719" s="13" t="s">
        <v>33</v>
      </c>
      <c r="AX719" s="13" t="s">
        <v>72</v>
      </c>
      <c r="AY719" s="212" t="s">
        <v>168</v>
      </c>
    </row>
    <row r="720" spans="1:65" s="14" customFormat="1" ht="11.25">
      <c r="B720" s="213"/>
      <c r="C720" s="214"/>
      <c r="D720" s="195" t="s">
        <v>182</v>
      </c>
      <c r="E720" s="215" t="s">
        <v>19</v>
      </c>
      <c r="F720" s="216" t="s">
        <v>185</v>
      </c>
      <c r="G720" s="214"/>
      <c r="H720" s="217">
        <v>10.151999999999999</v>
      </c>
      <c r="I720" s="218"/>
      <c r="J720" s="214"/>
      <c r="K720" s="214"/>
      <c r="L720" s="219"/>
      <c r="M720" s="220"/>
      <c r="N720" s="221"/>
      <c r="O720" s="221"/>
      <c r="P720" s="221"/>
      <c r="Q720" s="221"/>
      <c r="R720" s="221"/>
      <c r="S720" s="221"/>
      <c r="T720" s="222"/>
      <c r="AT720" s="223" t="s">
        <v>182</v>
      </c>
      <c r="AU720" s="223" t="s">
        <v>81</v>
      </c>
      <c r="AV720" s="14" t="s">
        <v>176</v>
      </c>
      <c r="AW720" s="14" t="s">
        <v>33</v>
      </c>
      <c r="AX720" s="14" t="s">
        <v>79</v>
      </c>
      <c r="AY720" s="223" t="s">
        <v>168</v>
      </c>
    </row>
    <row r="721" spans="1:65" s="2" customFormat="1" ht="24.2" customHeight="1">
      <c r="A721" s="38"/>
      <c r="B721" s="39"/>
      <c r="C721" s="225" t="s">
        <v>1026</v>
      </c>
      <c r="D721" s="225" t="s">
        <v>234</v>
      </c>
      <c r="E721" s="226" t="s">
        <v>1027</v>
      </c>
      <c r="F721" s="227" t="s">
        <v>1028</v>
      </c>
      <c r="G721" s="228" t="s">
        <v>174</v>
      </c>
      <c r="H721" s="229">
        <v>0.41499999999999998</v>
      </c>
      <c r="I721" s="230"/>
      <c r="J721" s="231">
        <f>ROUND(I721*H721,2)</f>
        <v>0</v>
      </c>
      <c r="K721" s="227" t="s">
        <v>19</v>
      </c>
      <c r="L721" s="232"/>
      <c r="M721" s="233" t="s">
        <v>19</v>
      </c>
      <c r="N721" s="234" t="s">
        <v>43</v>
      </c>
      <c r="O721" s="68"/>
      <c r="P721" s="191">
        <f>O721*H721</f>
        <v>0</v>
      </c>
      <c r="Q721" s="191">
        <v>0.44</v>
      </c>
      <c r="R721" s="191">
        <f>Q721*H721</f>
        <v>0.18259999999999998</v>
      </c>
      <c r="S721" s="191">
        <v>0</v>
      </c>
      <c r="T721" s="192">
        <f>S721*H721</f>
        <v>0</v>
      </c>
      <c r="U721" s="38"/>
      <c r="V721" s="38"/>
      <c r="W721" s="38"/>
      <c r="X721" s="38"/>
      <c r="Y721" s="38"/>
      <c r="Z721" s="38"/>
      <c r="AA721" s="38"/>
      <c r="AB721" s="38"/>
      <c r="AC721" s="38"/>
      <c r="AD721" s="38"/>
      <c r="AE721" s="38"/>
      <c r="AR721" s="193" t="s">
        <v>786</v>
      </c>
      <c r="AT721" s="193" t="s">
        <v>234</v>
      </c>
      <c r="AU721" s="193" t="s">
        <v>81</v>
      </c>
      <c r="AY721" s="21" t="s">
        <v>168</v>
      </c>
      <c r="BE721" s="194">
        <f>IF(N721="základní",J721,0)</f>
        <v>0</v>
      </c>
      <c r="BF721" s="194">
        <f>IF(N721="snížená",J721,0)</f>
        <v>0</v>
      </c>
      <c r="BG721" s="194">
        <f>IF(N721="zákl. přenesená",J721,0)</f>
        <v>0</v>
      </c>
      <c r="BH721" s="194">
        <f>IF(N721="sníž. přenesená",J721,0)</f>
        <v>0</v>
      </c>
      <c r="BI721" s="194">
        <f>IF(N721="nulová",J721,0)</f>
        <v>0</v>
      </c>
      <c r="BJ721" s="21" t="s">
        <v>79</v>
      </c>
      <c r="BK721" s="194">
        <f>ROUND(I721*H721,2)</f>
        <v>0</v>
      </c>
      <c r="BL721" s="21" t="s">
        <v>278</v>
      </c>
      <c r="BM721" s="193" t="s">
        <v>1029</v>
      </c>
    </row>
    <row r="722" spans="1:65" s="2" customFormat="1" ht="11.25">
      <c r="A722" s="38"/>
      <c r="B722" s="39"/>
      <c r="C722" s="40"/>
      <c r="D722" s="195" t="s">
        <v>178</v>
      </c>
      <c r="E722" s="40"/>
      <c r="F722" s="196" t="s">
        <v>1030</v>
      </c>
      <c r="G722" s="40"/>
      <c r="H722" s="40"/>
      <c r="I722" s="197"/>
      <c r="J722" s="40"/>
      <c r="K722" s="40"/>
      <c r="L722" s="43"/>
      <c r="M722" s="198"/>
      <c r="N722" s="199"/>
      <c r="O722" s="68"/>
      <c r="P722" s="68"/>
      <c r="Q722" s="68"/>
      <c r="R722" s="68"/>
      <c r="S722" s="68"/>
      <c r="T722" s="69"/>
      <c r="U722" s="38"/>
      <c r="V722" s="38"/>
      <c r="W722" s="38"/>
      <c r="X722" s="38"/>
      <c r="Y722" s="38"/>
      <c r="Z722" s="38"/>
      <c r="AA722" s="38"/>
      <c r="AB722" s="38"/>
      <c r="AC722" s="38"/>
      <c r="AD722" s="38"/>
      <c r="AE722" s="38"/>
      <c r="AT722" s="21" t="s">
        <v>178</v>
      </c>
      <c r="AU722" s="21" t="s">
        <v>81</v>
      </c>
    </row>
    <row r="723" spans="1:65" s="13" customFormat="1" ht="11.25">
      <c r="B723" s="202"/>
      <c r="C723" s="203"/>
      <c r="D723" s="195" t="s">
        <v>182</v>
      </c>
      <c r="E723" s="204" t="s">
        <v>19</v>
      </c>
      <c r="F723" s="205" t="s">
        <v>1031</v>
      </c>
      <c r="G723" s="203"/>
      <c r="H723" s="206">
        <v>0.41499999999999998</v>
      </c>
      <c r="I723" s="207"/>
      <c r="J723" s="203"/>
      <c r="K723" s="203"/>
      <c r="L723" s="208"/>
      <c r="M723" s="209"/>
      <c r="N723" s="210"/>
      <c r="O723" s="210"/>
      <c r="P723" s="210"/>
      <c r="Q723" s="210"/>
      <c r="R723" s="210"/>
      <c r="S723" s="210"/>
      <c r="T723" s="211"/>
      <c r="AT723" s="212" t="s">
        <v>182</v>
      </c>
      <c r="AU723" s="212" t="s">
        <v>81</v>
      </c>
      <c r="AV723" s="13" t="s">
        <v>81</v>
      </c>
      <c r="AW723" s="13" t="s">
        <v>33</v>
      </c>
      <c r="AX723" s="13" t="s">
        <v>72</v>
      </c>
      <c r="AY723" s="212" t="s">
        <v>168</v>
      </c>
    </row>
    <row r="724" spans="1:65" s="14" customFormat="1" ht="11.25">
      <c r="B724" s="213"/>
      <c r="C724" s="214"/>
      <c r="D724" s="195" t="s">
        <v>182</v>
      </c>
      <c r="E724" s="215" t="s">
        <v>19</v>
      </c>
      <c r="F724" s="216" t="s">
        <v>185</v>
      </c>
      <c r="G724" s="214"/>
      <c r="H724" s="217">
        <v>0.41499999999999998</v>
      </c>
      <c r="I724" s="218"/>
      <c r="J724" s="214"/>
      <c r="K724" s="214"/>
      <c r="L724" s="219"/>
      <c r="M724" s="220"/>
      <c r="N724" s="221"/>
      <c r="O724" s="221"/>
      <c r="P724" s="221"/>
      <c r="Q724" s="221"/>
      <c r="R724" s="221"/>
      <c r="S724" s="221"/>
      <c r="T724" s="222"/>
      <c r="AT724" s="223" t="s">
        <v>182</v>
      </c>
      <c r="AU724" s="223" t="s">
        <v>81</v>
      </c>
      <c r="AV724" s="14" t="s">
        <v>176</v>
      </c>
      <c r="AW724" s="14" t="s">
        <v>33</v>
      </c>
      <c r="AX724" s="14" t="s">
        <v>79</v>
      </c>
      <c r="AY724" s="223" t="s">
        <v>168</v>
      </c>
    </row>
    <row r="725" spans="1:65" s="2" customFormat="1" ht="33" customHeight="1">
      <c r="A725" s="38"/>
      <c r="B725" s="39"/>
      <c r="C725" s="182" t="s">
        <v>1032</v>
      </c>
      <c r="D725" s="182" t="s">
        <v>171</v>
      </c>
      <c r="E725" s="183" t="s">
        <v>1033</v>
      </c>
      <c r="F725" s="184" t="s">
        <v>1034</v>
      </c>
      <c r="G725" s="185" t="s">
        <v>174</v>
      </c>
      <c r="H725" s="186">
        <v>4.6079999999999997</v>
      </c>
      <c r="I725" s="187"/>
      <c r="J725" s="188">
        <f>ROUND(I725*H725,2)</f>
        <v>0</v>
      </c>
      <c r="K725" s="184" t="s">
        <v>175</v>
      </c>
      <c r="L725" s="43"/>
      <c r="M725" s="189" t="s">
        <v>19</v>
      </c>
      <c r="N725" s="190" t="s">
        <v>43</v>
      </c>
      <c r="O725" s="68"/>
      <c r="P725" s="191">
        <f>O725*H725</f>
        <v>0</v>
      </c>
      <c r="Q725" s="191">
        <v>1.08E-3</v>
      </c>
      <c r="R725" s="191">
        <f>Q725*H725</f>
        <v>4.9766400000000001E-3</v>
      </c>
      <c r="S725" s="191">
        <v>0</v>
      </c>
      <c r="T725" s="192">
        <f>S725*H725</f>
        <v>0</v>
      </c>
      <c r="U725" s="38"/>
      <c r="V725" s="38"/>
      <c r="W725" s="38"/>
      <c r="X725" s="38"/>
      <c r="Y725" s="38"/>
      <c r="Z725" s="38"/>
      <c r="AA725" s="38"/>
      <c r="AB725" s="38"/>
      <c r="AC725" s="38"/>
      <c r="AD725" s="38"/>
      <c r="AE725" s="38"/>
      <c r="AR725" s="193" t="s">
        <v>278</v>
      </c>
      <c r="AT725" s="193" t="s">
        <v>171</v>
      </c>
      <c r="AU725" s="193" t="s">
        <v>81</v>
      </c>
      <c r="AY725" s="21" t="s">
        <v>168</v>
      </c>
      <c r="BE725" s="194">
        <f>IF(N725="základní",J725,0)</f>
        <v>0</v>
      </c>
      <c r="BF725" s="194">
        <f>IF(N725="snížená",J725,0)</f>
        <v>0</v>
      </c>
      <c r="BG725" s="194">
        <f>IF(N725="zákl. přenesená",J725,0)</f>
        <v>0</v>
      </c>
      <c r="BH725" s="194">
        <f>IF(N725="sníž. přenesená",J725,0)</f>
        <v>0</v>
      </c>
      <c r="BI725" s="194">
        <f>IF(N725="nulová",J725,0)</f>
        <v>0</v>
      </c>
      <c r="BJ725" s="21" t="s">
        <v>79</v>
      </c>
      <c r="BK725" s="194">
        <f>ROUND(I725*H725,2)</f>
        <v>0</v>
      </c>
      <c r="BL725" s="21" t="s">
        <v>278</v>
      </c>
      <c r="BM725" s="193" t="s">
        <v>1035</v>
      </c>
    </row>
    <row r="726" spans="1:65" s="2" customFormat="1" ht="19.5">
      <c r="A726" s="38"/>
      <c r="B726" s="39"/>
      <c r="C726" s="40"/>
      <c r="D726" s="195" t="s">
        <v>178</v>
      </c>
      <c r="E726" s="40"/>
      <c r="F726" s="196" t="s">
        <v>1036</v>
      </c>
      <c r="G726" s="40"/>
      <c r="H726" s="40"/>
      <c r="I726" s="197"/>
      <c r="J726" s="40"/>
      <c r="K726" s="40"/>
      <c r="L726" s="43"/>
      <c r="M726" s="198"/>
      <c r="N726" s="199"/>
      <c r="O726" s="68"/>
      <c r="P726" s="68"/>
      <c r="Q726" s="68"/>
      <c r="R726" s="68"/>
      <c r="S726" s="68"/>
      <c r="T726" s="69"/>
      <c r="U726" s="38"/>
      <c r="V726" s="38"/>
      <c r="W726" s="38"/>
      <c r="X726" s="38"/>
      <c r="Y726" s="38"/>
      <c r="Z726" s="38"/>
      <c r="AA726" s="38"/>
      <c r="AB726" s="38"/>
      <c r="AC726" s="38"/>
      <c r="AD726" s="38"/>
      <c r="AE726" s="38"/>
      <c r="AT726" s="21" t="s">
        <v>178</v>
      </c>
      <c r="AU726" s="21" t="s">
        <v>81</v>
      </c>
    </row>
    <row r="727" spans="1:65" s="2" customFormat="1" ht="11.25">
      <c r="A727" s="38"/>
      <c r="B727" s="39"/>
      <c r="C727" s="40"/>
      <c r="D727" s="200" t="s">
        <v>180</v>
      </c>
      <c r="E727" s="40"/>
      <c r="F727" s="201" t="s">
        <v>1037</v>
      </c>
      <c r="G727" s="40"/>
      <c r="H727" s="40"/>
      <c r="I727" s="197"/>
      <c r="J727" s="40"/>
      <c r="K727" s="40"/>
      <c r="L727" s="43"/>
      <c r="M727" s="198"/>
      <c r="N727" s="199"/>
      <c r="O727" s="68"/>
      <c r="P727" s="68"/>
      <c r="Q727" s="68"/>
      <c r="R727" s="68"/>
      <c r="S727" s="68"/>
      <c r="T727" s="69"/>
      <c r="U727" s="38"/>
      <c r="V727" s="38"/>
      <c r="W727" s="38"/>
      <c r="X727" s="38"/>
      <c r="Y727" s="38"/>
      <c r="Z727" s="38"/>
      <c r="AA727" s="38"/>
      <c r="AB727" s="38"/>
      <c r="AC727" s="38"/>
      <c r="AD727" s="38"/>
      <c r="AE727" s="38"/>
      <c r="AT727" s="21" t="s">
        <v>180</v>
      </c>
      <c r="AU727" s="21" t="s">
        <v>81</v>
      </c>
    </row>
    <row r="728" spans="1:65" s="13" customFormat="1" ht="11.25">
      <c r="B728" s="202"/>
      <c r="C728" s="203"/>
      <c r="D728" s="195" t="s">
        <v>182</v>
      </c>
      <c r="E728" s="204" t="s">
        <v>19</v>
      </c>
      <c r="F728" s="205" t="s">
        <v>1038</v>
      </c>
      <c r="G728" s="203"/>
      <c r="H728" s="206">
        <v>4.6079999999999997</v>
      </c>
      <c r="I728" s="207"/>
      <c r="J728" s="203"/>
      <c r="K728" s="203"/>
      <c r="L728" s="208"/>
      <c r="M728" s="209"/>
      <c r="N728" s="210"/>
      <c r="O728" s="210"/>
      <c r="P728" s="210"/>
      <c r="Q728" s="210"/>
      <c r="R728" s="210"/>
      <c r="S728" s="210"/>
      <c r="T728" s="211"/>
      <c r="AT728" s="212" t="s">
        <v>182</v>
      </c>
      <c r="AU728" s="212" t="s">
        <v>81</v>
      </c>
      <c r="AV728" s="13" t="s">
        <v>81</v>
      </c>
      <c r="AW728" s="13" t="s">
        <v>33</v>
      </c>
      <c r="AX728" s="13" t="s">
        <v>72</v>
      </c>
      <c r="AY728" s="212" t="s">
        <v>168</v>
      </c>
    </row>
    <row r="729" spans="1:65" s="14" customFormat="1" ht="11.25">
      <c r="B729" s="213"/>
      <c r="C729" s="214"/>
      <c r="D729" s="195" t="s">
        <v>182</v>
      </c>
      <c r="E729" s="215" t="s">
        <v>19</v>
      </c>
      <c r="F729" s="216" t="s">
        <v>185</v>
      </c>
      <c r="G729" s="214"/>
      <c r="H729" s="217">
        <v>4.6079999999999997</v>
      </c>
      <c r="I729" s="218"/>
      <c r="J729" s="214"/>
      <c r="K729" s="214"/>
      <c r="L729" s="219"/>
      <c r="M729" s="220"/>
      <c r="N729" s="221"/>
      <c r="O729" s="221"/>
      <c r="P729" s="221"/>
      <c r="Q729" s="221"/>
      <c r="R729" s="221"/>
      <c r="S729" s="221"/>
      <c r="T729" s="222"/>
      <c r="AT729" s="223" t="s">
        <v>182</v>
      </c>
      <c r="AU729" s="223" t="s">
        <v>81</v>
      </c>
      <c r="AV729" s="14" t="s">
        <v>176</v>
      </c>
      <c r="AW729" s="14" t="s">
        <v>33</v>
      </c>
      <c r="AX729" s="14" t="s">
        <v>79</v>
      </c>
      <c r="AY729" s="223" t="s">
        <v>168</v>
      </c>
    </row>
    <row r="730" spans="1:65" s="2" customFormat="1" ht="24.2" customHeight="1">
      <c r="A730" s="38"/>
      <c r="B730" s="39"/>
      <c r="C730" s="182" t="s">
        <v>1039</v>
      </c>
      <c r="D730" s="182" t="s">
        <v>171</v>
      </c>
      <c r="E730" s="183" t="s">
        <v>1040</v>
      </c>
      <c r="F730" s="184" t="s">
        <v>1041</v>
      </c>
      <c r="G730" s="185" t="s">
        <v>174</v>
      </c>
      <c r="H730" s="186">
        <v>6.9820000000000002</v>
      </c>
      <c r="I730" s="187"/>
      <c r="J730" s="188">
        <f>ROUND(I730*H730,2)</f>
        <v>0</v>
      </c>
      <c r="K730" s="184" t="s">
        <v>175</v>
      </c>
      <c r="L730" s="43"/>
      <c r="M730" s="189" t="s">
        <v>19</v>
      </c>
      <c r="N730" s="190" t="s">
        <v>43</v>
      </c>
      <c r="O730" s="68"/>
      <c r="P730" s="191">
        <f>O730*H730</f>
        <v>0</v>
      </c>
      <c r="Q730" s="191">
        <v>2.248E-2</v>
      </c>
      <c r="R730" s="191">
        <f>Q730*H730</f>
        <v>0.15695536000000002</v>
      </c>
      <c r="S730" s="191">
        <v>0</v>
      </c>
      <c r="T730" s="192">
        <f>S730*H730</f>
        <v>0</v>
      </c>
      <c r="U730" s="38"/>
      <c r="V730" s="38"/>
      <c r="W730" s="38"/>
      <c r="X730" s="38"/>
      <c r="Y730" s="38"/>
      <c r="Z730" s="38"/>
      <c r="AA730" s="38"/>
      <c r="AB730" s="38"/>
      <c r="AC730" s="38"/>
      <c r="AD730" s="38"/>
      <c r="AE730" s="38"/>
      <c r="AR730" s="193" t="s">
        <v>278</v>
      </c>
      <c r="AT730" s="193" t="s">
        <v>171</v>
      </c>
      <c r="AU730" s="193" t="s">
        <v>81</v>
      </c>
      <c r="AY730" s="21" t="s">
        <v>168</v>
      </c>
      <c r="BE730" s="194">
        <f>IF(N730="základní",J730,0)</f>
        <v>0</v>
      </c>
      <c r="BF730" s="194">
        <f>IF(N730="snížená",J730,0)</f>
        <v>0</v>
      </c>
      <c r="BG730" s="194">
        <f>IF(N730="zákl. přenesená",J730,0)</f>
        <v>0</v>
      </c>
      <c r="BH730" s="194">
        <f>IF(N730="sníž. přenesená",J730,0)</f>
        <v>0</v>
      </c>
      <c r="BI730" s="194">
        <f>IF(N730="nulová",J730,0)</f>
        <v>0</v>
      </c>
      <c r="BJ730" s="21" t="s">
        <v>79</v>
      </c>
      <c r="BK730" s="194">
        <f>ROUND(I730*H730,2)</f>
        <v>0</v>
      </c>
      <c r="BL730" s="21" t="s">
        <v>278</v>
      </c>
      <c r="BM730" s="193" t="s">
        <v>1042</v>
      </c>
    </row>
    <row r="731" spans="1:65" s="2" customFormat="1" ht="19.5">
      <c r="A731" s="38"/>
      <c r="B731" s="39"/>
      <c r="C731" s="40"/>
      <c r="D731" s="195" t="s">
        <v>178</v>
      </c>
      <c r="E731" s="40"/>
      <c r="F731" s="196" t="s">
        <v>1043</v>
      </c>
      <c r="G731" s="40"/>
      <c r="H731" s="40"/>
      <c r="I731" s="197"/>
      <c r="J731" s="40"/>
      <c r="K731" s="40"/>
      <c r="L731" s="43"/>
      <c r="M731" s="198"/>
      <c r="N731" s="199"/>
      <c r="O731" s="68"/>
      <c r="P731" s="68"/>
      <c r="Q731" s="68"/>
      <c r="R731" s="68"/>
      <c r="S731" s="68"/>
      <c r="T731" s="69"/>
      <c r="U731" s="38"/>
      <c r="V731" s="38"/>
      <c r="W731" s="38"/>
      <c r="X731" s="38"/>
      <c r="Y731" s="38"/>
      <c r="Z731" s="38"/>
      <c r="AA731" s="38"/>
      <c r="AB731" s="38"/>
      <c r="AC731" s="38"/>
      <c r="AD731" s="38"/>
      <c r="AE731" s="38"/>
      <c r="AT731" s="21" t="s">
        <v>178</v>
      </c>
      <c r="AU731" s="21" t="s">
        <v>81</v>
      </c>
    </row>
    <row r="732" spans="1:65" s="2" customFormat="1" ht="11.25">
      <c r="A732" s="38"/>
      <c r="B732" s="39"/>
      <c r="C732" s="40"/>
      <c r="D732" s="200" t="s">
        <v>180</v>
      </c>
      <c r="E732" s="40"/>
      <c r="F732" s="201" t="s">
        <v>1044</v>
      </c>
      <c r="G732" s="40"/>
      <c r="H732" s="40"/>
      <c r="I732" s="197"/>
      <c r="J732" s="40"/>
      <c r="K732" s="40"/>
      <c r="L732" s="43"/>
      <c r="M732" s="198"/>
      <c r="N732" s="199"/>
      <c r="O732" s="68"/>
      <c r="P732" s="68"/>
      <c r="Q732" s="68"/>
      <c r="R732" s="68"/>
      <c r="S732" s="68"/>
      <c r="T732" s="69"/>
      <c r="U732" s="38"/>
      <c r="V732" s="38"/>
      <c r="W732" s="38"/>
      <c r="X732" s="38"/>
      <c r="Y732" s="38"/>
      <c r="Z732" s="38"/>
      <c r="AA732" s="38"/>
      <c r="AB732" s="38"/>
      <c r="AC732" s="38"/>
      <c r="AD732" s="38"/>
      <c r="AE732" s="38"/>
      <c r="AT732" s="21" t="s">
        <v>180</v>
      </c>
      <c r="AU732" s="21" t="s">
        <v>81</v>
      </c>
    </row>
    <row r="733" spans="1:65" s="2" customFormat="1" ht="24.2" customHeight="1">
      <c r="A733" s="38"/>
      <c r="B733" s="39"/>
      <c r="C733" s="182" t="s">
        <v>1045</v>
      </c>
      <c r="D733" s="182" t="s">
        <v>171</v>
      </c>
      <c r="E733" s="183" t="s">
        <v>1046</v>
      </c>
      <c r="F733" s="184" t="s">
        <v>1047</v>
      </c>
      <c r="G733" s="185" t="s">
        <v>281</v>
      </c>
      <c r="H733" s="186">
        <v>44.902000000000001</v>
      </c>
      <c r="I733" s="187"/>
      <c r="J733" s="188">
        <f>ROUND(I733*H733,2)</f>
        <v>0</v>
      </c>
      <c r="K733" s="184" t="s">
        <v>175</v>
      </c>
      <c r="L733" s="43"/>
      <c r="M733" s="189" t="s">
        <v>19</v>
      </c>
      <c r="N733" s="190" t="s">
        <v>43</v>
      </c>
      <c r="O733" s="68"/>
      <c r="P733" s="191">
        <f>O733*H733</f>
        <v>0</v>
      </c>
      <c r="Q733" s="191">
        <v>1.1299999999999999E-2</v>
      </c>
      <c r="R733" s="191">
        <f>Q733*H733</f>
        <v>0.50739259999999997</v>
      </c>
      <c r="S733" s="191">
        <v>0</v>
      </c>
      <c r="T733" s="192">
        <f>S733*H733</f>
        <v>0</v>
      </c>
      <c r="U733" s="38"/>
      <c r="V733" s="38"/>
      <c r="W733" s="38"/>
      <c r="X733" s="38"/>
      <c r="Y733" s="38"/>
      <c r="Z733" s="38"/>
      <c r="AA733" s="38"/>
      <c r="AB733" s="38"/>
      <c r="AC733" s="38"/>
      <c r="AD733" s="38"/>
      <c r="AE733" s="38"/>
      <c r="AR733" s="193" t="s">
        <v>278</v>
      </c>
      <c r="AT733" s="193" t="s">
        <v>171</v>
      </c>
      <c r="AU733" s="193" t="s">
        <v>81</v>
      </c>
      <c r="AY733" s="21" t="s">
        <v>168</v>
      </c>
      <c r="BE733" s="194">
        <f>IF(N733="základní",J733,0)</f>
        <v>0</v>
      </c>
      <c r="BF733" s="194">
        <f>IF(N733="snížená",J733,0)</f>
        <v>0</v>
      </c>
      <c r="BG733" s="194">
        <f>IF(N733="zákl. přenesená",J733,0)</f>
        <v>0</v>
      </c>
      <c r="BH733" s="194">
        <f>IF(N733="sníž. přenesená",J733,0)</f>
        <v>0</v>
      </c>
      <c r="BI733" s="194">
        <f>IF(N733="nulová",J733,0)</f>
        <v>0</v>
      </c>
      <c r="BJ733" s="21" t="s">
        <v>79</v>
      </c>
      <c r="BK733" s="194">
        <f>ROUND(I733*H733,2)</f>
        <v>0</v>
      </c>
      <c r="BL733" s="21" t="s">
        <v>278</v>
      </c>
      <c r="BM733" s="193" t="s">
        <v>1048</v>
      </c>
    </row>
    <row r="734" spans="1:65" s="2" customFormat="1" ht="19.5">
      <c r="A734" s="38"/>
      <c r="B734" s="39"/>
      <c r="C734" s="40"/>
      <c r="D734" s="195" t="s">
        <v>178</v>
      </c>
      <c r="E734" s="40"/>
      <c r="F734" s="196" t="s">
        <v>1049</v>
      </c>
      <c r="G734" s="40"/>
      <c r="H734" s="40"/>
      <c r="I734" s="197"/>
      <c r="J734" s="40"/>
      <c r="K734" s="40"/>
      <c r="L734" s="43"/>
      <c r="M734" s="198"/>
      <c r="N734" s="199"/>
      <c r="O734" s="68"/>
      <c r="P734" s="68"/>
      <c r="Q734" s="68"/>
      <c r="R734" s="68"/>
      <c r="S734" s="68"/>
      <c r="T734" s="69"/>
      <c r="U734" s="38"/>
      <c r="V734" s="38"/>
      <c r="W734" s="38"/>
      <c r="X734" s="38"/>
      <c r="Y734" s="38"/>
      <c r="Z734" s="38"/>
      <c r="AA734" s="38"/>
      <c r="AB734" s="38"/>
      <c r="AC734" s="38"/>
      <c r="AD734" s="38"/>
      <c r="AE734" s="38"/>
      <c r="AT734" s="21" t="s">
        <v>178</v>
      </c>
      <c r="AU734" s="21" t="s">
        <v>81</v>
      </c>
    </row>
    <row r="735" spans="1:65" s="2" customFormat="1" ht="11.25">
      <c r="A735" s="38"/>
      <c r="B735" s="39"/>
      <c r="C735" s="40"/>
      <c r="D735" s="200" t="s">
        <v>180</v>
      </c>
      <c r="E735" s="40"/>
      <c r="F735" s="201" t="s">
        <v>1050</v>
      </c>
      <c r="G735" s="40"/>
      <c r="H735" s="40"/>
      <c r="I735" s="197"/>
      <c r="J735" s="40"/>
      <c r="K735" s="40"/>
      <c r="L735" s="43"/>
      <c r="M735" s="198"/>
      <c r="N735" s="199"/>
      <c r="O735" s="68"/>
      <c r="P735" s="68"/>
      <c r="Q735" s="68"/>
      <c r="R735" s="68"/>
      <c r="S735" s="68"/>
      <c r="T735" s="69"/>
      <c r="U735" s="38"/>
      <c r="V735" s="38"/>
      <c r="W735" s="38"/>
      <c r="X735" s="38"/>
      <c r="Y735" s="38"/>
      <c r="Z735" s="38"/>
      <c r="AA735" s="38"/>
      <c r="AB735" s="38"/>
      <c r="AC735" s="38"/>
      <c r="AD735" s="38"/>
      <c r="AE735" s="38"/>
      <c r="AT735" s="21" t="s">
        <v>180</v>
      </c>
      <c r="AU735" s="21" t="s">
        <v>81</v>
      </c>
    </row>
    <row r="736" spans="1:65" s="13" customFormat="1" ht="11.25">
      <c r="B736" s="202"/>
      <c r="C736" s="203"/>
      <c r="D736" s="195" t="s">
        <v>182</v>
      </c>
      <c r="E736" s="204" t="s">
        <v>19</v>
      </c>
      <c r="F736" s="205" t="s">
        <v>1051</v>
      </c>
      <c r="G736" s="203"/>
      <c r="H736" s="206">
        <v>42.536999999999999</v>
      </c>
      <c r="I736" s="207"/>
      <c r="J736" s="203"/>
      <c r="K736" s="203"/>
      <c r="L736" s="208"/>
      <c r="M736" s="209"/>
      <c r="N736" s="210"/>
      <c r="O736" s="210"/>
      <c r="P736" s="210"/>
      <c r="Q736" s="210"/>
      <c r="R736" s="210"/>
      <c r="S736" s="210"/>
      <c r="T736" s="211"/>
      <c r="AT736" s="212" t="s">
        <v>182</v>
      </c>
      <c r="AU736" s="212" t="s">
        <v>81</v>
      </c>
      <c r="AV736" s="13" t="s">
        <v>81</v>
      </c>
      <c r="AW736" s="13" t="s">
        <v>33</v>
      </c>
      <c r="AX736" s="13" t="s">
        <v>72</v>
      </c>
      <c r="AY736" s="212" t="s">
        <v>168</v>
      </c>
    </row>
    <row r="737" spans="1:65" s="13" customFormat="1" ht="11.25">
      <c r="B737" s="202"/>
      <c r="C737" s="203"/>
      <c r="D737" s="195" t="s">
        <v>182</v>
      </c>
      <c r="E737" s="204" t="s">
        <v>19</v>
      </c>
      <c r="F737" s="205" t="s">
        <v>1052</v>
      </c>
      <c r="G737" s="203"/>
      <c r="H737" s="206">
        <v>2.3650000000000002</v>
      </c>
      <c r="I737" s="207"/>
      <c r="J737" s="203"/>
      <c r="K737" s="203"/>
      <c r="L737" s="208"/>
      <c r="M737" s="209"/>
      <c r="N737" s="210"/>
      <c r="O737" s="210"/>
      <c r="P737" s="210"/>
      <c r="Q737" s="210"/>
      <c r="R737" s="210"/>
      <c r="S737" s="210"/>
      <c r="T737" s="211"/>
      <c r="AT737" s="212" t="s">
        <v>182</v>
      </c>
      <c r="AU737" s="212" t="s">
        <v>81</v>
      </c>
      <c r="AV737" s="13" t="s">
        <v>81</v>
      </c>
      <c r="AW737" s="13" t="s">
        <v>33</v>
      </c>
      <c r="AX737" s="13" t="s">
        <v>72</v>
      </c>
      <c r="AY737" s="212" t="s">
        <v>168</v>
      </c>
    </row>
    <row r="738" spans="1:65" s="14" customFormat="1" ht="11.25">
      <c r="B738" s="213"/>
      <c r="C738" s="214"/>
      <c r="D738" s="195" t="s">
        <v>182</v>
      </c>
      <c r="E738" s="215" t="s">
        <v>19</v>
      </c>
      <c r="F738" s="216" t="s">
        <v>185</v>
      </c>
      <c r="G738" s="214"/>
      <c r="H738" s="217">
        <v>44.902000000000001</v>
      </c>
      <c r="I738" s="218"/>
      <c r="J738" s="214"/>
      <c r="K738" s="214"/>
      <c r="L738" s="219"/>
      <c r="M738" s="220"/>
      <c r="N738" s="221"/>
      <c r="O738" s="221"/>
      <c r="P738" s="221"/>
      <c r="Q738" s="221"/>
      <c r="R738" s="221"/>
      <c r="S738" s="221"/>
      <c r="T738" s="222"/>
      <c r="AT738" s="223" t="s">
        <v>182</v>
      </c>
      <c r="AU738" s="223" t="s">
        <v>81</v>
      </c>
      <c r="AV738" s="14" t="s">
        <v>176</v>
      </c>
      <c r="AW738" s="14" t="s">
        <v>33</v>
      </c>
      <c r="AX738" s="14" t="s">
        <v>79</v>
      </c>
      <c r="AY738" s="223" t="s">
        <v>168</v>
      </c>
    </row>
    <row r="739" spans="1:65" s="2" customFormat="1" ht="24.2" customHeight="1">
      <c r="A739" s="38"/>
      <c r="B739" s="39"/>
      <c r="C739" s="182" t="s">
        <v>1053</v>
      </c>
      <c r="D739" s="182" t="s">
        <v>171</v>
      </c>
      <c r="E739" s="183" t="s">
        <v>1054</v>
      </c>
      <c r="F739" s="184" t="s">
        <v>1055</v>
      </c>
      <c r="G739" s="185" t="s">
        <v>281</v>
      </c>
      <c r="H739" s="186">
        <v>44.902000000000001</v>
      </c>
      <c r="I739" s="187"/>
      <c r="J739" s="188">
        <f>ROUND(I739*H739,2)</f>
        <v>0</v>
      </c>
      <c r="K739" s="184" t="s">
        <v>175</v>
      </c>
      <c r="L739" s="43"/>
      <c r="M739" s="189" t="s">
        <v>19</v>
      </c>
      <c r="N739" s="190" t="s">
        <v>43</v>
      </c>
      <c r="O739" s="68"/>
      <c r="P739" s="191">
        <f>O739*H739</f>
        <v>0</v>
      </c>
      <c r="Q739" s="191">
        <v>1.5720000000000001E-2</v>
      </c>
      <c r="R739" s="191">
        <f>Q739*H739</f>
        <v>0.70585944000000012</v>
      </c>
      <c r="S739" s="191">
        <v>0</v>
      </c>
      <c r="T739" s="192">
        <f>S739*H739</f>
        <v>0</v>
      </c>
      <c r="U739" s="38"/>
      <c r="V739" s="38"/>
      <c r="W739" s="38"/>
      <c r="X739" s="38"/>
      <c r="Y739" s="38"/>
      <c r="Z739" s="38"/>
      <c r="AA739" s="38"/>
      <c r="AB739" s="38"/>
      <c r="AC739" s="38"/>
      <c r="AD739" s="38"/>
      <c r="AE739" s="38"/>
      <c r="AR739" s="193" t="s">
        <v>278</v>
      </c>
      <c r="AT739" s="193" t="s">
        <v>171</v>
      </c>
      <c r="AU739" s="193" t="s">
        <v>81</v>
      </c>
      <c r="AY739" s="21" t="s">
        <v>168</v>
      </c>
      <c r="BE739" s="194">
        <f>IF(N739="základní",J739,0)</f>
        <v>0</v>
      </c>
      <c r="BF739" s="194">
        <f>IF(N739="snížená",J739,0)</f>
        <v>0</v>
      </c>
      <c r="BG739" s="194">
        <f>IF(N739="zákl. přenesená",J739,0)</f>
        <v>0</v>
      </c>
      <c r="BH739" s="194">
        <f>IF(N739="sníž. přenesená",J739,0)</f>
        <v>0</v>
      </c>
      <c r="BI739" s="194">
        <f>IF(N739="nulová",J739,0)</f>
        <v>0</v>
      </c>
      <c r="BJ739" s="21" t="s">
        <v>79</v>
      </c>
      <c r="BK739" s="194">
        <f>ROUND(I739*H739,2)</f>
        <v>0</v>
      </c>
      <c r="BL739" s="21" t="s">
        <v>278</v>
      </c>
      <c r="BM739" s="193" t="s">
        <v>1056</v>
      </c>
    </row>
    <row r="740" spans="1:65" s="2" customFormat="1" ht="19.5">
      <c r="A740" s="38"/>
      <c r="B740" s="39"/>
      <c r="C740" s="40"/>
      <c r="D740" s="195" t="s">
        <v>178</v>
      </c>
      <c r="E740" s="40"/>
      <c r="F740" s="196" t="s">
        <v>1057</v>
      </c>
      <c r="G740" s="40"/>
      <c r="H740" s="40"/>
      <c r="I740" s="197"/>
      <c r="J740" s="40"/>
      <c r="K740" s="40"/>
      <c r="L740" s="43"/>
      <c r="M740" s="198"/>
      <c r="N740" s="199"/>
      <c r="O740" s="68"/>
      <c r="P740" s="68"/>
      <c r="Q740" s="68"/>
      <c r="R740" s="68"/>
      <c r="S740" s="68"/>
      <c r="T740" s="69"/>
      <c r="U740" s="38"/>
      <c r="V740" s="38"/>
      <c r="W740" s="38"/>
      <c r="X740" s="38"/>
      <c r="Y740" s="38"/>
      <c r="Z740" s="38"/>
      <c r="AA740" s="38"/>
      <c r="AB740" s="38"/>
      <c r="AC740" s="38"/>
      <c r="AD740" s="38"/>
      <c r="AE740" s="38"/>
      <c r="AT740" s="21" t="s">
        <v>178</v>
      </c>
      <c r="AU740" s="21" t="s">
        <v>81</v>
      </c>
    </row>
    <row r="741" spans="1:65" s="2" customFormat="1" ht="11.25">
      <c r="A741" s="38"/>
      <c r="B741" s="39"/>
      <c r="C741" s="40"/>
      <c r="D741" s="200" t="s">
        <v>180</v>
      </c>
      <c r="E741" s="40"/>
      <c r="F741" s="201" t="s">
        <v>1058</v>
      </c>
      <c r="G741" s="40"/>
      <c r="H741" s="40"/>
      <c r="I741" s="197"/>
      <c r="J741" s="40"/>
      <c r="K741" s="40"/>
      <c r="L741" s="43"/>
      <c r="M741" s="198"/>
      <c r="N741" s="199"/>
      <c r="O741" s="68"/>
      <c r="P741" s="68"/>
      <c r="Q741" s="68"/>
      <c r="R741" s="68"/>
      <c r="S741" s="68"/>
      <c r="T741" s="69"/>
      <c r="U741" s="38"/>
      <c r="V741" s="38"/>
      <c r="W741" s="38"/>
      <c r="X741" s="38"/>
      <c r="Y741" s="38"/>
      <c r="Z741" s="38"/>
      <c r="AA741" s="38"/>
      <c r="AB741" s="38"/>
      <c r="AC741" s="38"/>
      <c r="AD741" s="38"/>
      <c r="AE741" s="38"/>
      <c r="AT741" s="21" t="s">
        <v>180</v>
      </c>
      <c r="AU741" s="21" t="s">
        <v>81</v>
      </c>
    </row>
    <row r="742" spans="1:65" s="2" customFormat="1" ht="24.2" customHeight="1">
      <c r="A742" s="38"/>
      <c r="B742" s="39"/>
      <c r="C742" s="182" t="s">
        <v>1059</v>
      </c>
      <c r="D742" s="182" t="s">
        <v>171</v>
      </c>
      <c r="E742" s="183" t="s">
        <v>1060</v>
      </c>
      <c r="F742" s="184" t="s">
        <v>1061</v>
      </c>
      <c r="G742" s="185" t="s">
        <v>174</v>
      </c>
      <c r="H742" s="186">
        <v>1.931</v>
      </c>
      <c r="I742" s="187"/>
      <c r="J742" s="188">
        <f>ROUND(I742*H742,2)</f>
        <v>0</v>
      </c>
      <c r="K742" s="184" t="s">
        <v>175</v>
      </c>
      <c r="L742" s="43"/>
      <c r="M742" s="189" t="s">
        <v>19</v>
      </c>
      <c r="N742" s="190" t="s">
        <v>43</v>
      </c>
      <c r="O742" s="68"/>
      <c r="P742" s="191">
        <f>O742*H742</f>
        <v>0</v>
      </c>
      <c r="Q742" s="191">
        <v>2.7200000000000002E-3</v>
      </c>
      <c r="R742" s="191">
        <f>Q742*H742</f>
        <v>5.2523200000000004E-3</v>
      </c>
      <c r="S742" s="191">
        <v>0</v>
      </c>
      <c r="T742" s="192">
        <f>S742*H742</f>
        <v>0</v>
      </c>
      <c r="U742" s="38"/>
      <c r="V742" s="38"/>
      <c r="W742" s="38"/>
      <c r="X742" s="38"/>
      <c r="Y742" s="38"/>
      <c r="Z742" s="38"/>
      <c r="AA742" s="38"/>
      <c r="AB742" s="38"/>
      <c r="AC742" s="38"/>
      <c r="AD742" s="38"/>
      <c r="AE742" s="38"/>
      <c r="AR742" s="193" t="s">
        <v>278</v>
      </c>
      <c r="AT742" s="193" t="s">
        <v>171</v>
      </c>
      <c r="AU742" s="193" t="s">
        <v>81</v>
      </c>
      <c r="AY742" s="21" t="s">
        <v>168</v>
      </c>
      <c r="BE742" s="194">
        <f>IF(N742="základní",J742,0)</f>
        <v>0</v>
      </c>
      <c r="BF742" s="194">
        <f>IF(N742="snížená",J742,0)</f>
        <v>0</v>
      </c>
      <c r="BG742" s="194">
        <f>IF(N742="zákl. přenesená",J742,0)</f>
        <v>0</v>
      </c>
      <c r="BH742" s="194">
        <f>IF(N742="sníž. přenesená",J742,0)</f>
        <v>0</v>
      </c>
      <c r="BI742" s="194">
        <f>IF(N742="nulová",J742,0)</f>
        <v>0</v>
      </c>
      <c r="BJ742" s="21" t="s">
        <v>79</v>
      </c>
      <c r="BK742" s="194">
        <f>ROUND(I742*H742,2)</f>
        <v>0</v>
      </c>
      <c r="BL742" s="21" t="s">
        <v>278</v>
      </c>
      <c r="BM742" s="193" t="s">
        <v>1062</v>
      </c>
    </row>
    <row r="743" spans="1:65" s="2" customFormat="1" ht="19.5">
      <c r="A743" s="38"/>
      <c r="B743" s="39"/>
      <c r="C743" s="40"/>
      <c r="D743" s="195" t="s">
        <v>178</v>
      </c>
      <c r="E743" s="40"/>
      <c r="F743" s="196" t="s">
        <v>1063</v>
      </c>
      <c r="G743" s="40"/>
      <c r="H743" s="40"/>
      <c r="I743" s="197"/>
      <c r="J743" s="40"/>
      <c r="K743" s="40"/>
      <c r="L743" s="43"/>
      <c r="M743" s="198"/>
      <c r="N743" s="199"/>
      <c r="O743" s="68"/>
      <c r="P743" s="68"/>
      <c r="Q743" s="68"/>
      <c r="R743" s="68"/>
      <c r="S743" s="68"/>
      <c r="T743" s="69"/>
      <c r="U743" s="38"/>
      <c r="V743" s="38"/>
      <c r="W743" s="38"/>
      <c r="X743" s="38"/>
      <c r="Y743" s="38"/>
      <c r="Z743" s="38"/>
      <c r="AA743" s="38"/>
      <c r="AB743" s="38"/>
      <c r="AC743" s="38"/>
      <c r="AD743" s="38"/>
      <c r="AE743" s="38"/>
      <c r="AT743" s="21" t="s">
        <v>178</v>
      </c>
      <c r="AU743" s="21" t="s">
        <v>81</v>
      </c>
    </row>
    <row r="744" spans="1:65" s="2" customFormat="1" ht="11.25">
      <c r="A744" s="38"/>
      <c r="B744" s="39"/>
      <c r="C744" s="40"/>
      <c r="D744" s="200" t="s">
        <v>180</v>
      </c>
      <c r="E744" s="40"/>
      <c r="F744" s="201" t="s">
        <v>1064</v>
      </c>
      <c r="G744" s="40"/>
      <c r="H744" s="40"/>
      <c r="I744" s="197"/>
      <c r="J744" s="40"/>
      <c r="K744" s="40"/>
      <c r="L744" s="43"/>
      <c r="M744" s="198"/>
      <c r="N744" s="199"/>
      <c r="O744" s="68"/>
      <c r="P744" s="68"/>
      <c r="Q744" s="68"/>
      <c r="R744" s="68"/>
      <c r="S744" s="68"/>
      <c r="T744" s="69"/>
      <c r="U744" s="38"/>
      <c r="V744" s="38"/>
      <c r="W744" s="38"/>
      <c r="X744" s="38"/>
      <c r="Y744" s="38"/>
      <c r="Z744" s="38"/>
      <c r="AA744" s="38"/>
      <c r="AB744" s="38"/>
      <c r="AC744" s="38"/>
      <c r="AD744" s="38"/>
      <c r="AE744" s="38"/>
      <c r="AT744" s="21" t="s">
        <v>180</v>
      </c>
      <c r="AU744" s="21" t="s">
        <v>81</v>
      </c>
    </row>
    <row r="745" spans="1:65" s="13" customFormat="1" ht="11.25">
      <c r="B745" s="202"/>
      <c r="C745" s="203"/>
      <c r="D745" s="195" t="s">
        <v>182</v>
      </c>
      <c r="E745" s="204" t="s">
        <v>19</v>
      </c>
      <c r="F745" s="205" t="s">
        <v>1065</v>
      </c>
      <c r="G745" s="203"/>
      <c r="H745" s="206">
        <v>1.931</v>
      </c>
      <c r="I745" s="207"/>
      <c r="J745" s="203"/>
      <c r="K745" s="203"/>
      <c r="L745" s="208"/>
      <c r="M745" s="209"/>
      <c r="N745" s="210"/>
      <c r="O745" s="210"/>
      <c r="P745" s="210"/>
      <c r="Q745" s="210"/>
      <c r="R745" s="210"/>
      <c r="S745" s="210"/>
      <c r="T745" s="211"/>
      <c r="AT745" s="212" t="s">
        <v>182</v>
      </c>
      <c r="AU745" s="212" t="s">
        <v>81</v>
      </c>
      <c r="AV745" s="13" t="s">
        <v>81</v>
      </c>
      <c r="AW745" s="13" t="s">
        <v>33</v>
      </c>
      <c r="AX745" s="13" t="s">
        <v>72</v>
      </c>
      <c r="AY745" s="212" t="s">
        <v>168</v>
      </c>
    </row>
    <row r="746" spans="1:65" s="14" customFormat="1" ht="11.25">
      <c r="B746" s="213"/>
      <c r="C746" s="214"/>
      <c r="D746" s="195" t="s">
        <v>182</v>
      </c>
      <c r="E746" s="215" t="s">
        <v>19</v>
      </c>
      <c r="F746" s="216" t="s">
        <v>185</v>
      </c>
      <c r="G746" s="214"/>
      <c r="H746" s="217">
        <v>1.931</v>
      </c>
      <c r="I746" s="218"/>
      <c r="J746" s="214"/>
      <c r="K746" s="214"/>
      <c r="L746" s="219"/>
      <c r="M746" s="220"/>
      <c r="N746" s="221"/>
      <c r="O746" s="221"/>
      <c r="P746" s="221"/>
      <c r="Q746" s="221"/>
      <c r="R746" s="221"/>
      <c r="S746" s="221"/>
      <c r="T746" s="222"/>
      <c r="AT746" s="223" t="s">
        <v>182</v>
      </c>
      <c r="AU746" s="223" t="s">
        <v>81</v>
      </c>
      <c r="AV746" s="14" t="s">
        <v>176</v>
      </c>
      <c r="AW746" s="14" t="s">
        <v>33</v>
      </c>
      <c r="AX746" s="14" t="s">
        <v>79</v>
      </c>
      <c r="AY746" s="223" t="s">
        <v>168</v>
      </c>
    </row>
    <row r="747" spans="1:65" s="2" customFormat="1" ht="24.2" customHeight="1">
      <c r="A747" s="38"/>
      <c r="B747" s="39"/>
      <c r="C747" s="182" t="s">
        <v>1066</v>
      </c>
      <c r="D747" s="182" t="s">
        <v>171</v>
      </c>
      <c r="E747" s="183" t="s">
        <v>1067</v>
      </c>
      <c r="F747" s="184" t="s">
        <v>1068</v>
      </c>
      <c r="G747" s="185" t="s">
        <v>220</v>
      </c>
      <c r="H747" s="186">
        <v>8.14</v>
      </c>
      <c r="I747" s="187"/>
      <c r="J747" s="188">
        <f>ROUND(I747*H747,2)</f>
        <v>0</v>
      </c>
      <c r="K747" s="184" t="s">
        <v>175</v>
      </c>
      <c r="L747" s="43"/>
      <c r="M747" s="189" t="s">
        <v>19</v>
      </c>
      <c r="N747" s="190" t="s">
        <v>43</v>
      </c>
      <c r="O747" s="68"/>
      <c r="P747" s="191">
        <f>O747*H747</f>
        <v>0</v>
      </c>
      <c r="Q747" s="191">
        <v>0</v>
      </c>
      <c r="R747" s="191">
        <f>Q747*H747</f>
        <v>0</v>
      </c>
      <c r="S747" s="191">
        <v>0</v>
      </c>
      <c r="T747" s="192">
        <f>S747*H747</f>
        <v>0</v>
      </c>
      <c r="U747" s="38"/>
      <c r="V747" s="38"/>
      <c r="W747" s="38"/>
      <c r="X747" s="38"/>
      <c r="Y747" s="38"/>
      <c r="Z747" s="38"/>
      <c r="AA747" s="38"/>
      <c r="AB747" s="38"/>
      <c r="AC747" s="38"/>
      <c r="AD747" s="38"/>
      <c r="AE747" s="38"/>
      <c r="AR747" s="193" t="s">
        <v>278</v>
      </c>
      <c r="AT747" s="193" t="s">
        <v>171</v>
      </c>
      <c r="AU747" s="193" t="s">
        <v>81</v>
      </c>
      <c r="AY747" s="21" t="s">
        <v>168</v>
      </c>
      <c r="BE747" s="194">
        <f>IF(N747="základní",J747,0)</f>
        <v>0</v>
      </c>
      <c r="BF747" s="194">
        <f>IF(N747="snížená",J747,0)</f>
        <v>0</v>
      </c>
      <c r="BG747" s="194">
        <f>IF(N747="zákl. přenesená",J747,0)</f>
        <v>0</v>
      </c>
      <c r="BH747" s="194">
        <f>IF(N747="sníž. přenesená",J747,0)</f>
        <v>0</v>
      </c>
      <c r="BI747" s="194">
        <f>IF(N747="nulová",J747,0)</f>
        <v>0</v>
      </c>
      <c r="BJ747" s="21" t="s">
        <v>79</v>
      </c>
      <c r="BK747" s="194">
        <f>ROUND(I747*H747,2)</f>
        <v>0</v>
      </c>
      <c r="BL747" s="21" t="s">
        <v>278</v>
      </c>
      <c r="BM747" s="193" t="s">
        <v>1069</v>
      </c>
    </row>
    <row r="748" spans="1:65" s="2" customFormat="1" ht="29.25">
      <c r="A748" s="38"/>
      <c r="B748" s="39"/>
      <c r="C748" s="40"/>
      <c r="D748" s="195" t="s">
        <v>178</v>
      </c>
      <c r="E748" s="40"/>
      <c r="F748" s="196" t="s">
        <v>1070</v>
      </c>
      <c r="G748" s="40"/>
      <c r="H748" s="40"/>
      <c r="I748" s="197"/>
      <c r="J748" s="40"/>
      <c r="K748" s="40"/>
      <c r="L748" s="43"/>
      <c r="M748" s="198"/>
      <c r="N748" s="199"/>
      <c r="O748" s="68"/>
      <c r="P748" s="68"/>
      <c r="Q748" s="68"/>
      <c r="R748" s="68"/>
      <c r="S748" s="68"/>
      <c r="T748" s="69"/>
      <c r="U748" s="38"/>
      <c r="V748" s="38"/>
      <c r="W748" s="38"/>
      <c r="X748" s="38"/>
      <c r="Y748" s="38"/>
      <c r="Z748" s="38"/>
      <c r="AA748" s="38"/>
      <c r="AB748" s="38"/>
      <c r="AC748" s="38"/>
      <c r="AD748" s="38"/>
      <c r="AE748" s="38"/>
      <c r="AT748" s="21" t="s">
        <v>178</v>
      </c>
      <c r="AU748" s="21" t="s">
        <v>81</v>
      </c>
    </row>
    <row r="749" spans="1:65" s="2" customFormat="1" ht="11.25">
      <c r="A749" s="38"/>
      <c r="B749" s="39"/>
      <c r="C749" s="40"/>
      <c r="D749" s="200" t="s">
        <v>180</v>
      </c>
      <c r="E749" s="40"/>
      <c r="F749" s="201" t="s">
        <v>1071</v>
      </c>
      <c r="G749" s="40"/>
      <c r="H749" s="40"/>
      <c r="I749" s="197"/>
      <c r="J749" s="40"/>
      <c r="K749" s="40"/>
      <c r="L749" s="43"/>
      <c r="M749" s="198"/>
      <c r="N749" s="199"/>
      <c r="O749" s="68"/>
      <c r="P749" s="68"/>
      <c r="Q749" s="68"/>
      <c r="R749" s="68"/>
      <c r="S749" s="68"/>
      <c r="T749" s="69"/>
      <c r="U749" s="38"/>
      <c r="V749" s="38"/>
      <c r="W749" s="38"/>
      <c r="X749" s="38"/>
      <c r="Y749" s="38"/>
      <c r="Z749" s="38"/>
      <c r="AA749" s="38"/>
      <c r="AB749" s="38"/>
      <c r="AC749" s="38"/>
      <c r="AD749" s="38"/>
      <c r="AE749" s="38"/>
      <c r="AT749" s="21" t="s">
        <v>180</v>
      </c>
      <c r="AU749" s="21" t="s">
        <v>81</v>
      </c>
    </row>
    <row r="750" spans="1:65" s="12" customFormat="1" ht="22.9" customHeight="1">
      <c r="B750" s="166"/>
      <c r="C750" s="167"/>
      <c r="D750" s="168" t="s">
        <v>71</v>
      </c>
      <c r="E750" s="180" t="s">
        <v>1072</v>
      </c>
      <c r="F750" s="180" t="s">
        <v>1073</v>
      </c>
      <c r="G750" s="167"/>
      <c r="H750" s="167"/>
      <c r="I750" s="170"/>
      <c r="J750" s="181">
        <f>BK750</f>
        <v>0</v>
      </c>
      <c r="K750" s="167"/>
      <c r="L750" s="172"/>
      <c r="M750" s="173"/>
      <c r="N750" s="174"/>
      <c r="O750" s="174"/>
      <c r="P750" s="175">
        <f>SUM(P751:P780)</f>
        <v>0</v>
      </c>
      <c r="Q750" s="174"/>
      <c r="R750" s="175">
        <f>SUM(R751:R780)</f>
        <v>3.1277885199999997</v>
      </c>
      <c r="S750" s="174"/>
      <c r="T750" s="176">
        <f>SUM(T751:T780)</f>
        <v>0</v>
      </c>
      <c r="AR750" s="177" t="s">
        <v>81</v>
      </c>
      <c r="AT750" s="178" t="s">
        <v>71</v>
      </c>
      <c r="AU750" s="178" t="s">
        <v>79</v>
      </c>
      <c r="AY750" s="177" t="s">
        <v>168</v>
      </c>
      <c r="BK750" s="179">
        <f>SUM(BK751:BK780)</f>
        <v>0</v>
      </c>
    </row>
    <row r="751" spans="1:65" s="2" customFormat="1" ht="24.2" customHeight="1">
      <c r="A751" s="38"/>
      <c r="B751" s="39"/>
      <c r="C751" s="182" t="s">
        <v>1074</v>
      </c>
      <c r="D751" s="182" t="s">
        <v>171</v>
      </c>
      <c r="E751" s="183" t="s">
        <v>1075</v>
      </c>
      <c r="F751" s="184" t="s">
        <v>1076</v>
      </c>
      <c r="G751" s="185" t="s">
        <v>281</v>
      </c>
      <c r="H751" s="186">
        <v>35.448</v>
      </c>
      <c r="I751" s="187"/>
      <c r="J751" s="188">
        <f>ROUND(I751*H751,2)</f>
        <v>0</v>
      </c>
      <c r="K751" s="184" t="s">
        <v>175</v>
      </c>
      <c r="L751" s="43"/>
      <c r="M751" s="189" t="s">
        <v>19</v>
      </c>
      <c r="N751" s="190" t="s">
        <v>43</v>
      </c>
      <c r="O751" s="68"/>
      <c r="P751" s="191">
        <f>O751*H751</f>
        <v>0</v>
      </c>
      <c r="Q751" s="191">
        <v>5.2769999999999997E-2</v>
      </c>
      <c r="R751" s="191">
        <f>Q751*H751</f>
        <v>1.8705909599999999</v>
      </c>
      <c r="S751" s="191">
        <v>0</v>
      </c>
      <c r="T751" s="192">
        <f>S751*H751</f>
        <v>0</v>
      </c>
      <c r="U751" s="38"/>
      <c r="V751" s="38"/>
      <c r="W751" s="38"/>
      <c r="X751" s="38"/>
      <c r="Y751" s="38"/>
      <c r="Z751" s="38"/>
      <c r="AA751" s="38"/>
      <c r="AB751" s="38"/>
      <c r="AC751" s="38"/>
      <c r="AD751" s="38"/>
      <c r="AE751" s="38"/>
      <c r="AR751" s="193" t="s">
        <v>278</v>
      </c>
      <c r="AT751" s="193" t="s">
        <v>171</v>
      </c>
      <c r="AU751" s="193" t="s">
        <v>81</v>
      </c>
      <c r="AY751" s="21" t="s">
        <v>168</v>
      </c>
      <c r="BE751" s="194">
        <f>IF(N751="základní",J751,0)</f>
        <v>0</v>
      </c>
      <c r="BF751" s="194">
        <f>IF(N751="snížená",J751,0)</f>
        <v>0</v>
      </c>
      <c r="BG751" s="194">
        <f>IF(N751="zákl. přenesená",J751,0)</f>
        <v>0</v>
      </c>
      <c r="BH751" s="194">
        <f>IF(N751="sníž. přenesená",J751,0)</f>
        <v>0</v>
      </c>
      <c r="BI751" s="194">
        <f>IF(N751="nulová",J751,0)</f>
        <v>0</v>
      </c>
      <c r="BJ751" s="21" t="s">
        <v>79</v>
      </c>
      <c r="BK751" s="194">
        <f>ROUND(I751*H751,2)</f>
        <v>0</v>
      </c>
      <c r="BL751" s="21" t="s">
        <v>278</v>
      </c>
      <c r="BM751" s="193" t="s">
        <v>1077</v>
      </c>
    </row>
    <row r="752" spans="1:65" s="2" customFormat="1" ht="39">
      <c r="A752" s="38"/>
      <c r="B752" s="39"/>
      <c r="C752" s="40"/>
      <c r="D752" s="195" t="s">
        <v>178</v>
      </c>
      <c r="E752" s="40"/>
      <c r="F752" s="196" t="s">
        <v>1078</v>
      </c>
      <c r="G752" s="40"/>
      <c r="H752" s="40"/>
      <c r="I752" s="197"/>
      <c r="J752" s="40"/>
      <c r="K752" s="40"/>
      <c r="L752" s="43"/>
      <c r="M752" s="198"/>
      <c r="N752" s="199"/>
      <c r="O752" s="68"/>
      <c r="P752" s="68"/>
      <c r="Q752" s="68"/>
      <c r="R752" s="68"/>
      <c r="S752" s="68"/>
      <c r="T752" s="69"/>
      <c r="U752" s="38"/>
      <c r="V752" s="38"/>
      <c r="W752" s="38"/>
      <c r="X752" s="38"/>
      <c r="Y752" s="38"/>
      <c r="Z752" s="38"/>
      <c r="AA752" s="38"/>
      <c r="AB752" s="38"/>
      <c r="AC752" s="38"/>
      <c r="AD752" s="38"/>
      <c r="AE752" s="38"/>
      <c r="AT752" s="21" t="s">
        <v>178</v>
      </c>
      <c r="AU752" s="21" t="s">
        <v>81</v>
      </c>
    </row>
    <row r="753" spans="1:65" s="2" customFormat="1" ht="11.25">
      <c r="A753" s="38"/>
      <c r="B753" s="39"/>
      <c r="C753" s="40"/>
      <c r="D753" s="200" t="s">
        <v>180</v>
      </c>
      <c r="E753" s="40"/>
      <c r="F753" s="201" t="s">
        <v>1079</v>
      </c>
      <c r="G753" s="40"/>
      <c r="H753" s="40"/>
      <c r="I753" s="197"/>
      <c r="J753" s="40"/>
      <c r="K753" s="40"/>
      <c r="L753" s="43"/>
      <c r="M753" s="198"/>
      <c r="N753" s="199"/>
      <c r="O753" s="68"/>
      <c r="P753" s="68"/>
      <c r="Q753" s="68"/>
      <c r="R753" s="68"/>
      <c r="S753" s="68"/>
      <c r="T753" s="69"/>
      <c r="U753" s="38"/>
      <c r="V753" s="38"/>
      <c r="W753" s="38"/>
      <c r="X753" s="38"/>
      <c r="Y753" s="38"/>
      <c r="Z753" s="38"/>
      <c r="AA753" s="38"/>
      <c r="AB753" s="38"/>
      <c r="AC753" s="38"/>
      <c r="AD753" s="38"/>
      <c r="AE753" s="38"/>
      <c r="AT753" s="21" t="s">
        <v>180</v>
      </c>
      <c r="AU753" s="21" t="s">
        <v>81</v>
      </c>
    </row>
    <row r="754" spans="1:65" s="13" customFormat="1" ht="11.25">
      <c r="B754" s="202"/>
      <c r="C754" s="203"/>
      <c r="D754" s="195" t="s">
        <v>182</v>
      </c>
      <c r="E754" s="204" t="s">
        <v>19</v>
      </c>
      <c r="F754" s="205" t="s">
        <v>1080</v>
      </c>
      <c r="G754" s="203"/>
      <c r="H754" s="206">
        <v>35.448</v>
      </c>
      <c r="I754" s="207"/>
      <c r="J754" s="203"/>
      <c r="K754" s="203"/>
      <c r="L754" s="208"/>
      <c r="M754" s="209"/>
      <c r="N754" s="210"/>
      <c r="O754" s="210"/>
      <c r="P754" s="210"/>
      <c r="Q754" s="210"/>
      <c r="R754" s="210"/>
      <c r="S754" s="210"/>
      <c r="T754" s="211"/>
      <c r="AT754" s="212" t="s">
        <v>182</v>
      </c>
      <c r="AU754" s="212" t="s">
        <v>81</v>
      </c>
      <c r="AV754" s="13" t="s">
        <v>81</v>
      </c>
      <c r="AW754" s="13" t="s">
        <v>33</v>
      </c>
      <c r="AX754" s="13" t="s">
        <v>72</v>
      </c>
      <c r="AY754" s="212" t="s">
        <v>168</v>
      </c>
    </row>
    <row r="755" spans="1:65" s="14" customFormat="1" ht="11.25">
      <c r="B755" s="213"/>
      <c r="C755" s="214"/>
      <c r="D755" s="195" t="s">
        <v>182</v>
      </c>
      <c r="E755" s="215" t="s">
        <v>19</v>
      </c>
      <c r="F755" s="216" t="s">
        <v>185</v>
      </c>
      <c r="G755" s="214"/>
      <c r="H755" s="217">
        <v>35.448</v>
      </c>
      <c r="I755" s="218"/>
      <c r="J755" s="214"/>
      <c r="K755" s="214"/>
      <c r="L755" s="219"/>
      <c r="M755" s="220"/>
      <c r="N755" s="221"/>
      <c r="O755" s="221"/>
      <c r="P755" s="221"/>
      <c r="Q755" s="221"/>
      <c r="R755" s="221"/>
      <c r="S755" s="221"/>
      <c r="T755" s="222"/>
      <c r="AT755" s="223" t="s">
        <v>182</v>
      </c>
      <c r="AU755" s="223" t="s">
        <v>81</v>
      </c>
      <c r="AV755" s="14" t="s">
        <v>176</v>
      </c>
      <c r="AW755" s="14" t="s">
        <v>33</v>
      </c>
      <c r="AX755" s="14" t="s">
        <v>79</v>
      </c>
      <c r="AY755" s="223" t="s">
        <v>168</v>
      </c>
    </row>
    <row r="756" spans="1:65" s="2" customFormat="1" ht="16.5" customHeight="1">
      <c r="A756" s="38"/>
      <c r="B756" s="39"/>
      <c r="C756" s="182" t="s">
        <v>1081</v>
      </c>
      <c r="D756" s="182" t="s">
        <v>171</v>
      </c>
      <c r="E756" s="183" t="s">
        <v>1082</v>
      </c>
      <c r="F756" s="184" t="s">
        <v>1083</v>
      </c>
      <c r="G756" s="185" t="s">
        <v>245</v>
      </c>
      <c r="H756" s="186">
        <v>12</v>
      </c>
      <c r="I756" s="187"/>
      <c r="J756" s="188">
        <f>ROUND(I756*H756,2)</f>
        <v>0</v>
      </c>
      <c r="K756" s="184" t="s">
        <v>175</v>
      </c>
      <c r="L756" s="43"/>
      <c r="M756" s="189" t="s">
        <v>19</v>
      </c>
      <c r="N756" s="190" t="s">
        <v>43</v>
      </c>
      <c r="O756" s="68"/>
      <c r="P756" s="191">
        <f>O756*H756</f>
        <v>0</v>
      </c>
      <c r="Q756" s="191">
        <v>3.6000000000000002E-4</v>
      </c>
      <c r="R756" s="191">
        <f>Q756*H756</f>
        <v>4.3200000000000001E-3</v>
      </c>
      <c r="S756" s="191">
        <v>0</v>
      </c>
      <c r="T756" s="192">
        <f>S756*H756</f>
        <v>0</v>
      </c>
      <c r="U756" s="38"/>
      <c r="V756" s="38"/>
      <c r="W756" s="38"/>
      <c r="X756" s="38"/>
      <c r="Y756" s="38"/>
      <c r="Z756" s="38"/>
      <c r="AA756" s="38"/>
      <c r="AB756" s="38"/>
      <c r="AC756" s="38"/>
      <c r="AD756" s="38"/>
      <c r="AE756" s="38"/>
      <c r="AR756" s="193" t="s">
        <v>278</v>
      </c>
      <c r="AT756" s="193" t="s">
        <v>171</v>
      </c>
      <c r="AU756" s="193" t="s">
        <v>81</v>
      </c>
      <c r="AY756" s="21" t="s">
        <v>168</v>
      </c>
      <c r="BE756" s="194">
        <f>IF(N756="základní",J756,0)</f>
        <v>0</v>
      </c>
      <c r="BF756" s="194">
        <f>IF(N756="snížená",J756,0)</f>
        <v>0</v>
      </c>
      <c r="BG756" s="194">
        <f>IF(N756="zákl. přenesená",J756,0)</f>
        <v>0</v>
      </c>
      <c r="BH756" s="194">
        <f>IF(N756="sníž. přenesená",J756,0)</f>
        <v>0</v>
      </c>
      <c r="BI756" s="194">
        <f>IF(N756="nulová",J756,0)</f>
        <v>0</v>
      </c>
      <c r="BJ756" s="21" t="s">
        <v>79</v>
      </c>
      <c r="BK756" s="194">
        <f>ROUND(I756*H756,2)</f>
        <v>0</v>
      </c>
      <c r="BL756" s="21" t="s">
        <v>278</v>
      </c>
      <c r="BM756" s="193" t="s">
        <v>1084</v>
      </c>
    </row>
    <row r="757" spans="1:65" s="2" customFormat="1" ht="29.25">
      <c r="A757" s="38"/>
      <c r="B757" s="39"/>
      <c r="C757" s="40"/>
      <c r="D757" s="195" t="s">
        <v>178</v>
      </c>
      <c r="E757" s="40"/>
      <c r="F757" s="196" t="s">
        <v>1085</v>
      </c>
      <c r="G757" s="40"/>
      <c r="H757" s="40"/>
      <c r="I757" s="197"/>
      <c r="J757" s="40"/>
      <c r="K757" s="40"/>
      <c r="L757" s="43"/>
      <c r="M757" s="198"/>
      <c r="N757" s="199"/>
      <c r="O757" s="68"/>
      <c r="P757" s="68"/>
      <c r="Q757" s="68"/>
      <c r="R757" s="68"/>
      <c r="S757" s="68"/>
      <c r="T757" s="69"/>
      <c r="U757" s="38"/>
      <c r="V757" s="38"/>
      <c r="W757" s="38"/>
      <c r="X757" s="38"/>
      <c r="Y757" s="38"/>
      <c r="Z757" s="38"/>
      <c r="AA757" s="38"/>
      <c r="AB757" s="38"/>
      <c r="AC757" s="38"/>
      <c r="AD757" s="38"/>
      <c r="AE757" s="38"/>
      <c r="AT757" s="21" t="s">
        <v>178</v>
      </c>
      <c r="AU757" s="21" t="s">
        <v>81</v>
      </c>
    </row>
    <row r="758" spans="1:65" s="2" customFormat="1" ht="11.25">
      <c r="A758" s="38"/>
      <c r="B758" s="39"/>
      <c r="C758" s="40"/>
      <c r="D758" s="200" t="s">
        <v>180</v>
      </c>
      <c r="E758" s="40"/>
      <c r="F758" s="201" t="s">
        <v>1086</v>
      </c>
      <c r="G758" s="40"/>
      <c r="H758" s="40"/>
      <c r="I758" s="197"/>
      <c r="J758" s="40"/>
      <c r="K758" s="40"/>
      <c r="L758" s="43"/>
      <c r="M758" s="198"/>
      <c r="N758" s="199"/>
      <c r="O758" s="68"/>
      <c r="P758" s="68"/>
      <c r="Q758" s="68"/>
      <c r="R758" s="68"/>
      <c r="S758" s="68"/>
      <c r="T758" s="69"/>
      <c r="U758" s="38"/>
      <c r="V758" s="38"/>
      <c r="W758" s="38"/>
      <c r="X758" s="38"/>
      <c r="Y758" s="38"/>
      <c r="Z758" s="38"/>
      <c r="AA758" s="38"/>
      <c r="AB758" s="38"/>
      <c r="AC758" s="38"/>
      <c r="AD758" s="38"/>
      <c r="AE758" s="38"/>
      <c r="AT758" s="21" t="s">
        <v>180</v>
      </c>
      <c r="AU758" s="21" t="s">
        <v>81</v>
      </c>
    </row>
    <row r="759" spans="1:65" s="13" customFormat="1" ht="11.25">
      <c r="B759" s="202"/>
      <c r="C759" s="203"/>
      <c r="D759" s="195" t="s">
        <v>182</v>
      </c>
      <c r="E759" s="204" t="s">
        <v>19</v>
      </c>
      <c r="F759" s="205" t="s">
        <v>1087</v>
      </c>
      <c r="G759" s="203"/>
      <c r="H759" s="206">
        <v>12</v>
      </c>
      <c r="I759" s="207"/>
      <c r="J759" s="203"/>
      <c r="K759" s="203"/>
      <c r="L759" s="208"/>
      <c r="M759" s="209"/>
      <c r="N759" s="210"/>
      <c r="O759" s="210"/>
      <c r="P759" s="210"/>
      <c r="Q759" s="210"/>
      <c r="R759" s="210"/>
      <c r="S759" s="210"/>
      <c r="T759" s="211"/>
      <c r="AT759" s="212" t="s">
        <v>182</v>
      </c>
      <c r="AU759" s="212" t="s">
        <v>81</v>
      </c>
      <c r="AV759" s="13" t="s">
        <v>81</v>
      </c>
      <c r="AW759" s="13" t="s">
        <v>33</v>
      </c>
      <c r="AX759" s="13" t="s">
        <v>72</v>
      </c>
      <c r="AY759" s="212" t="s">
        <v>168</v>
      </c>
    </row>
    <row r="760" spans="1:65" s="14" customFormat="1" ht="11.25">
      <c r="B760" s="213"/>
      <c r="C760" s="214"/>
      <c r="D760" s="195" t="s">
        <v>182</v>
      </c>
      <c r="E760" s="215" t="s">
        <v>19</v>
      </c>
      <c r="F760" s="216" t="s">
        <v>185</v>
      </c>
      <c r="G760" s="214"/>
      <c r="H760" s="217">
        <v>12</v>
      </c>
      <c r="I760" s="218"/>
      <c r="J760" s="214"/>
      <c r="K760" s="214"/>
      <c r="L760" s="219"/>
      <c r="M760" s="220"/>
      <c r="N760" s="221"/>
      <c r="O760" s="221"/>
      <c r="P760" s="221"/>
      <c r="Q760" s="221"/>
      <c r="R760" s="221"/>
      <c r="S760" s="221"/>
      <c r="T760" s="222"/>
      <c r="AT760" s="223" t="s">
        <v>182</v>
      </c>
      <c r="AU760" s="223" t="s">
        <v>81</v>
      </c>
      <c r="AV760" s="14" t="s">
        <v>176</v>
      </c>
      <c r="AW760" s="14" t="s">
        <v>33</v>
      </c>
      <c r="AX760" s="14" t="s">
        <v>79</v>
      </c>
      <c r="AY760" s="223" t="s">
        <v>168</v>
      </c>
    </row>
    <row r="761" spans="1:65" s="2" customFormat="1" ht="16.5" customHeight="1">
      <c r="A761" s="38"/>
      <c r="B761" s="39"/>
      <c r="C761" s="182" t="s">
        <v>1088</v>
      </c>
      <c r="D761" s="182" t="s">
        <v>171</v>
      </c>
      <c r="E761" s="183" t="s">
        <v>1089</v>
      </c>
      <c r="F761" s="184" t="s">
        <v>1090</v>
      </c>
      <c r="G761" s="185" t="s">
        <v>281</v>
      </c>
      <c r="H761" s="186">
        <v>70.896000000000001</v>
      </c>
      <c r="I761" s="187"/>
      <c r="J761" s="188">
        <f>ROUND(I761*H761,2)</f>
        <v>0</v>
      </c>
      <c r="K761" s="184" t="s">
        <v>175</v>
      </c>
      <c r="L761" s="43"/>
      <c r="M761" s="189" t="s">
        <v>19</v>
      </c>
      <c r="N761" s="190" t="s">
        <v>43</v>
      </c>
      <c r="O761" s="68"/>
      <c r="P761" s="191">
        <f>O761*H761</f>
        <v>0</v>
      </c>
      <c r="Q761" s="191">
        <v>1.4E-3</v>
      </c>
      <c r="R761" s="191">
        <f>Q761*H761</f>
        <v>9.9254400000000007E-2</v>
      </c>
      <c r="S761" s="191">
        <v>0</v>
      </c>
      <c r="T761" s="192">
        <f>S761*H761</f>
        <v>0</v>
      </c>
      <c r="U761" s="38"/>
      <c r="V761" s="38"/>
      <c r="W761" s="38"/>
      <c r="X761" s="38"/>
      <c r="Y761" s="38"/>
      <c r="Z761" s="38"/>
      <c r="AA761" s="38"/>
      <c r="AB761" s="38"/>
      <c r="AC761" s="38"/>
      <c r="AD761" s="38"/>
      <c r="AE761" s="38"/>
      <c r="AR761" s="193" t="s">
        <v>278</v>
      </c>
      <c r="AT761" s="193" t="s">
        <v>171</v>
      </c>
      <c r="AU761" s="193" t="s">
        <v>81</v>
      </c>
      <c r="AY761" s="21" t="s">
        <v>168</v>
      </c>
      <c r="BE761" s="194">
        <f>IF(N761="základní",J761,0)</f>
        <v>0</v>
      </c>
      <c r="BF761" s="194">
        <f>IF(N761="snížená",J761,0)</f>
        <v>0</v>
      </c>
      <c r="BG761" s="194">
        <f>IF(N761="zákl. přenesená",J761,0)</f>
        <v>0</v>
      </c>
      <c r="BH761" s="194">
        <f>IF(N761="sníž. přenesená",J761,0)</f>
        <v>0</v>
      </c>
      <c r="BI761" s="194">
        <f>IF(N761="nulová",J761,0)</f>
        <v>0</v>
      </c>
      <c r="BJ761" s="21" t="s">
        <v>79</v>
      </c>
      <c r="BK761" s="194">
        <f>ROUND(I761*H761,2)</f>
        <v>0</v>
      </c>
      <c r="BL761" s="21" t="s">
        <v>278</v>
      </c>
      <c r="BM761" s="193" t="s">
        <v>1091</v>
      </c>
    </row>
    <row r="762" spans="1:65" s="2" customFormat="1" ht="19.5">
      <c r="A762" s="38"/>
      <c r="B762" s="39"/>
      <c r="C762" s="40"/>
      <c r="D762" s="195" t="s">
        <v>178</v>
      </c>
      <c r="E762" s="40"/>
      <c r="F762" s="196" t="s">
        <v>1092</v>
      </c>
      <c r="G762" s="40"/>
      <c r="H762" s="40"/>
      <c r="I762" s="197"/>
      <c r="J762" s="40"/>
      <c r="K762" s="40"/>
      <c r="L762" s="43"/>
      <c r="M762" s="198"/>
      <c r="N762" s="199"/>
      <c r="O762" s="68"/>
      <c r="P762" s="68"/>
      <c r="Q762" s="68"/>
      <c r="R762" s="68"/>
      <c r="S762" s="68"/>
      <c r="T762" s="69"/>
      <c r="U762" s="38"/>
      <c r="V762" s="38"/>
      <c r="W762" s="38"/>
      <c r="X762" s="38"/>
      <c r="Y762" s="38"/>
      <c r="Z762" s="38"/>
      <c r="AA762" s="38"/>
      <c r="AB762" s="38"/>
      <c r="AC762" s="38"/>
      <c r="AD762" s="38"/>
      <c r="AE762" s="38"/>
      <c r="AT762" s="21" t="s">
        <v>178</v>
      </c>
      <c r="AU762" s="21" t="s">
        <v>81</v>
      </c>
    </row>
    <row r="763" spans="1:65" s="2" customFormat="1" ht="11.25">
      <c r="A763" s="38"/>
      <c r="B763" s="39"/>
      <c r="C763" s="40"/>
      <c r="D763" s="200" t="s">
        <v>180</v>
      </c>
      <c r="E763" s="40"/>
      <c r="F763" s="201" t="s">
        <v>1093</v>
      </c>
      <c r="G763" s="40"/>
      <c r="H763" s="40"/>
      <c r="I763" s="197"/>
      <c r="J763" s="40"/>
      <c r="K763" s="40"/>
      <c r="L763" s="43"/>
      <c r="M763" s="198"/>
      <c r="N763" s="199"/>
      <c r="O763" s="68"/>
      <c r="P763" s="68"/>
      <c r="Q763" s="68"/>
      <c r="R763" s="68"/>
      <c r="S763" s="68"/>
      <c r="T763" s="69"/>
      <c r="U763" s="38"/>
      <c r="V763" s="38"/>
      <c r="W763" s="38"/>
      <c r="X763" s="38"/>
      <c r="Y763" s="38"/>
      <c r="Z763" s="38"/>
      <c r="AA763" s="38"/>
      <c r="AB763" s="38"/>
      <c r="AC763" s="38"/>
      <c r="AD763" s="38"/>
      <c r="AE763" s="38"/>
      <c r="AT763" s="21" t="s">
        <v>180</v>
      </c>
      <c r="AU763" s="21" t="s">
        <v>81</v>
      </c>
    </row>
    <row r="764" spans="1:65" s="13" customFormat="1" ht="11.25">
      <c r="B764" s="202"/>
      <c r="C764" s="203"/>
      <c r="D764" s="195" t="s">
        <v>182</v>
      </c>
      <c r="E764" s="204" t="s">
        <v>19</v>
      </c>
      <c r="F764" s="205" t="s">
        <v>1094</v>
      </c>
      <c r="G764" s="203"/>
      <c r="H764" s="206">
        <v>70.896000000000001</v>
      </c>
      <c r="I764" s="207"/>
      <c r="J764" s="203"/>
      <c r="K764" s="203"/>
      <c r="L764" s="208"/>
      <c r="M764" s="209"/>
      <c r="N764" s="210"/>
      <c r="O764" s="210"/>
      <c r="P764" s="210"/>
      <c r="Q764" s="210"/>
      <c r="R764" s="210"/>
      <c r="S764" s="210"/>
      <c r="T764" s="211"/>
      <c r="AT764" s="212" t="s">
        <v>182</v>
      </c>
      <c r="AU764" s="212" t="s">
        <v>81</v>
      </c>
      <c r="AV764" s="13" t="s">
        <v>81</v>
      </c>
      <c r="AW764" s="13" t="s">
        <v>33</v>
      </c>
      <c r="AX764" s="13" t="s">
        <v>72</v>
      </c>
      <c r="AY764" s="212" t="s">
        <v>168</v>
      </c>
    </row>
    <row r="765" spans="1:65" s="14" customFormat="1" ht="11.25">
      <c r="B765" s="213"/>
      <c r="C765" s="214"/>
      <c r="D765" s="195" t="s">
        <v>182</v>
      </c>
      <c r="E765" s="215" t="s">
        <v>19</v>
      </c>
      <c r="F765" s="216" t="s">
        <v>185</v>
      </c>
      <c r="G765" s="214"/>
      <c r="H765" s="217">
        <v>70.896000000000001</v>
      </c>
      <c r="I765" s="218"/>
      <c r="J765" s="214"/>
      <c r="K765" s="214"/>
      <c r="L765" s="219"/>
      <c r="M765" s="220"/>
      <c r="N765" s="221"/>
      <c r="O765" s="221"/>
      <c r="P765" s="221"/>
      <c r="Q765" s="221"/>
      <c r="R765" s="221"/>
      <c r="S765" s="221"/>
      <c r="T765" s="222"/>
      <c r="AT765" s="223" t="s">
        <v>182</v>
      </c>
      <c r="AU765" s="223" t="s">
        <v>81</v>
      </c>
      <c r="AV765" s="14" t="s">
        <v>176</v>
      </c>
      <c r="AW765" s="14" t="s">
        <v>33</v>
      </c>
      <c r="AX765" s="14" t="s">
        <v>79</v>
      </c>
      <c r="AY765" s="223" t="s">
        <v>168</v>
      </c>
    </row>
    <row r="766" spans="1:65" s="2" customFormat="1" ht="24.2" customHeight="1">
      <c r="A766" s="38"/>
      <c r="B766" s="39"/>
      <c r="C766" s="182" t="s">
        <v>1095</v>
      </c>
      <c r="D766" s="182" t="s">
        <v>171</v>
      </c>
      <c r="E766" s="183" t="s">
        <v>1096</v>
      </c>
      <c r="F766" s="184" t="s">
        <v>1097</v>
      </c>
      <c r="G766" s="185" t="s">
        <v>281</v>
      </c>
      <c r="H766" s="186">
        <v>44.902000000000001</v>
      </c>
      <c r="I766" s="187"/>
      <c r="J766" s="188">
        <f>ROUND(I766*H766,2)</f>
        <v>0</v>
      </c>
      <c r="K766" s="184" t="s">
        <v>175</v>
      </c>
      <c r="L766" s="43"/>
      <c r="M766" s="189" t="s">
        <v>19</v>
      </c>
      <c r="N766" s="190" t="s">
        <v>43</v>
      </c>
      <c r="O766" s="68"/>
      <c r="P766" s="191">
        <f>O766*H766</f>
        <v>0</v>
      </c>
      <c r="Q766" s="191">
        <v>2.4879999999999999E-2</v>
      </c>
      <c r="R766" s="191">
        <f>Q766*H766</f>
        <v>1.1171617599999999</v>
      </c>
      <c r="S766" s="191">
        <v>0</v>
      </c>
      <c r="T766" s="192">
        <f>S766*H766</f>
        <v>0</v>
      </c>
      <c r="U766" s="38"/>
      <c r="V766" s="38"/>
      <c r="W766" s="38"/>
      <c r="X766" s="38"/>
      <c r="Y766" s="38"/>
      <c r="Z766" s="38"/>
      <c r="AA766" s="38"/>
      <c r="AB766" s="38"/>
      <c r="AC766" s="38"/>
      <c r="AD766" s="38"/>
      <c r="AE766" s="38"/>
      <c r="AR766" s="193" t="s">
        <v>278</v>
      </c>
      <c r="AT766" s="193" t="s">
        <v>171</v>
      </c>
      <c r="AU766" s="193" t="s">
        <v>81</v>
      </c>
      <c r="AY766" s="21" t="s">
        <v>168</v>
      </c>
      <c r="BE766" s="194">
        <f>IF(N766="základní",J766,0)</f>
        <v>0</v>
      </c>
      <c r="BF766" s="194">
        <f>IF(N766="snížená",J766,0)</f>
        <v>0</v>
      </c>
      <c r="BG766" s="194">
        <f>IF(N766="zákl. přenesená",J766,0)</f>
        <v>0</v>
      </c>
      <c r="BH766" s="194">
        <f>IF(N766="sníž. přenesená",J766,0)</f>
        <v>0</v>
      </c>
      <c r="BI766" s="194">
        <f>IF(N766="nulová",J766,0)</f>
        <v>0</v>
      </c>
      <c r="BJ766" s="21" t="s">
        <v>79</v>
      </c>
      <c r="BK766" s="194">
        <f>ROUND(I766*H766,2)</f>
        <v>0</v>
      </c>
      <c r="BL766" s="21" t="s">
        <v>278</v>
      </c>
      <c r="BM766" s="193" t="s">
        <v>1098</v>
      </c>
    </row>
    <row r="767" spans="1:65" s="2" customFormat="1" ht="29.25">
      <c r="A767" s="38"/>
      <c r="B767" s="39"/>
      <c r="C767" s="40"/>
      <c r="D767" s="195" t="s">
        <v>178</v>
      </c>
      <c r="E767" s="40"/>
      <c r="F767" s="196" t="s">
        <v>1099</v>
      </c>
      <c r="G767" s="40"/>
      <c r="H767" s="40"/>
      <c r="I767" s="197"/>
      <c r="J767" s="40"/>
      <c r="K767" s="40"/>
      <c r="L767" s="43"/>
      <c r="M767" s="198"/>
      <c r="N767" s="199"/>
      <c r="O767" s="68"/>
      <c r="P767" s="68"/>
      <c r="Q767" s="68"/>
      <c r="R767" s="68"/>
      <c r="S767" s="68"/>
      <c r="T767" s="69"/>
      <c r="U767" s="38"/>
      <c r="V767" s="38"/>
      <c r="W767" s="38"/>
      <c r="X767" s="38"/>
      <c r="Y767" s="38"/>
      <c r="Z767" s="38"/>
      <c r="AA767" s="38"/>
      <c r="AB767" s="38"/>
      <c r="AC767" s="38"/>
      <c r="AD767" s="38"/>
      <c r="AE767" s="38"/>
      <c r="AT767" s="21" t="s">
        <v>178</v>
      </c>
      <c r="AU767" s="21" t="s">
        <v>81</v>
      </c>
    </row>
    <row r="768" spans="1:65" s="2" customFormat="1" ht="11.25">
      <c r="A768" s="38"/>
      <c r="B768" s="39"/>
      <c r="C768" s="40"/>
      <c r="D768" s="200" t="s">
        <v>180</v>
      </c>
      <c r="E768" s="40"/>
      <c r="F768" s="201" t="s">
        <v>1100</v>
      </c>
      <c r="G768" s="40"/>
      <c r="H768" s="40"/>
      <c r="I768" s="197"/>
      <c r="J768" s="40"/>
      <c r="K768" s="40"/>
      <c r="L768" s="43"/>
      <c r="M768" s="198"/>
      <c r="N768" s="199"/>
      <c r="O768" s="68"/>
      <c r="P768" s="68"/>
      <c r="Q768" s="68"/>
      <c r="R768" s="68"/>
      <c r="S768" s="68"/>
      <c r="T768" s="69"/>
      <c r="U768" s="38"/>
      <c r="V768" s="38"/>
      <c r="W768" s="38"/>
      <c r="X768" s="38"/>
      <c r="Y768" s="38"/>
      <c r="Z768" s="38"/>
      <c r="AA768" s="38"/>
      <c r="AB768" s="38"/>
      <c r="AC768" s="38"/>
      <c r="AD768" s="38"/>
      <c r="AE768" s="38"/>
      <c r="AT768" s="21" t="s">
        <v>180</v>
      </c>
      <c r="AU768" s="21" t="s">
        <v>81</v>
      </c>
    </row>
    <row r="769" spans="1:65" s="13" customFormat="1" ht="11.25">
      <c r="B769" s="202"/>
      <c r="C769" s="203"/>
      <c r="D769" s="195" t="s">
        <v>182</v>
      </c>
      <c r="E769" s="204" t="s">
        <v>19</v>
      </c>
      <c r="F769" s="205" t="s">
        <v>1051</v>
      </c>
      <c r="G769" s="203"/>
      <c r="H769" s="206">
        <v>42.536999999999999</v>
      </c>
      <c r="I769" s="207"/>
      <c r="J769" s="203"/>
      <c r="K769" s="203"/>
      <c r="L769" s="208"/>
      <c r="M769" s="209"/>
      <c r="N769" s="210"/>
      <c r="O769" s="210"/>
      <c r="P769" s="210"/>
      <c r="Q769" s="210"/>
      <c r="R769" s="210"/>
      <c r="S769" s="210"/>
      <c r="T769" s="211"/>
      <c r="AT769" s="212" t="s">
        <v>182</v>
      </c>
      <c r="AU769" s="212" t="s">
        <v>81</v>
      </c>
      <c r="AV769" s="13" t="s">
        <v>81</v>
      </c>
      <c r="AW769" s="13" t="s">
        <v>33</v>
      </c>
      <c r="AX769" s="13" t="s">
        <v>72</v>
      </c>
      <c r="AY769" s="212" t="s">
        <v>168</v>
      </c>
    </row>
    <row r="770" spans="1:65" s="13" customFormat="1" ht="11.25">
      <c r="B770" s="202"/>
      <c r="C770" s="203"/>
      <c r="D770" s="195" t="s">
        <v>182</v>
      </c>
      <c r="E770" s="204" t="s">
        <v>19</v>
      </c>
      <c r="F770" s="205" t="s">
        <v>1052</v>
      </c>
      <c r="G770" s="203"/>
      <c r="H770" s="206">
        <v>2.3650000000000002</v>
      </c>
      <c r="I770" s="207"/>
      <c r="J770" s="203"/>
      <c r="K770" s="203"/>
      <c r="L770" s="208"/>
      <c r="M770" s="209"/>
      <c r="N770" s="210"/>
      <c r="O770" s="210"/>
      <c r="P770" s="210"/>
      <c r="Q770" s="210"/>
      <c r="R770" s="210"/>
      <c r="S770" s="210"/>
      <c r="T770" s="211"/>
      <c r="AT770" s="212" t="s">
        <v>182</v>
      </c>
      <c r="AU770" s="212" t="s">
        <v>81</v>
      </c>
      <c r="AV770" s="13" t="s">
        <v>81</v>
      </c>
      <c r="AW770" s="13" t="s">
        <v>33</v>
      </c>
      <c r="AX770" s="13" t="s">
        <v>72</v>
      </c>
      <c r="AY770" s="212" t="s">
        <v>168</v>
      </c>
    </row>
    <row r="771" spans="1:65" s="14" customFormat="1" ht="11.25">
      <c r="B771" s="213"/>
      <c r="C771" s="214"/>
      <c r="D771" s="195" t="s">
        <v>182</v>
      </c>
      <c r="E771" s="215" t="s">
        <v>19</v>
      </c>
      <c r="F771" s="216" t="s">
        <v>185</v>
      </c>
      <c r="G771" s="214"/>
      <c r="H771" s="217">
        <v>44.902000000000001</v>
      </c>
      <c r="I771" s="218"/>
      <c r="J771" s="214"/>
      <c r="K771" s="214"/>
      <c r="L771" s="219"/>
      <c r="M771" s="220"/>
      <c r="N771" s="221"/>
      <c r="O771" s="221"/>
      <c r="P771" s="221"/>
      <c r="Q771" s="221"/>
      <c r="R771" s="221"/>
      <c r="S771" s="221"/>
      <c r="T771" s="222"/>
      <c r="AT771" s="223" t="s">
        <v>182</v>
      </c>
      <c r="AU771" s="223" t="s">
        <v>81</v>
      </c>
      <c r="AV771" s="14" t="s">
        <v>176</v>
      </c>
      <c r="AW771" s="14" t="s">
        <v>33</v>
      </c>
      <c r="AX771" s="14" t="s">
        <v>79</v>
      </c>
      <c r="AY771" s="223" t="s">
        <v>168</v>
      </c>
    </row>
    <row r="772" spans="1:65" s="2" customFormat="1" ht="21.75" customHeight="1">
      <c r="A772" s="38"/>
      <c r="B772" s="39"/>
      <c r="C772" s="182" t="s">
        <v>1101</v>
      </c>
      <c r="D772" s="182" t="s">
        <v>171</v>
      </c>
      <c r="E772" s="183" t="s">
        <v>1102</v>
      </c>
      <c r="F772" s="184" t="s">
        <v>1103</v>
      </c>
      <c r="G772" s="185" t="s">
        <v>281</v>
      </c>
      <c r="H772" s="186">
        <v>44.902000000000001</v>
      </c>
      <c r="I772" s="187"/>
      <c r="J772" s="188">
        <f>ROUND(I772*H772,2)</f>
        <v>0</v>
      </c>
      <c r="K772" s="184" t="s">
        <v>175</v>
      </c>
      <c r="L772" s="43"/>
      <c r="M772" s="189" t="s">
        <v>19</v>
      </c>
      <c r="N772" s="190" t="s">
        <v>43</v>
      </c>
      <c r="O772" s="68"/>
      <c r="P772" s="191">
        <f>O772*H772</f>
        <v>0</v>
      </c>
      <c r="Q772" s="191">
        <v>6.9999999999999999E-4</v>
      </c>
      <c r="R772" s="191">
        <f>Q772*H772</f>
        <v>3.1431399999999998E-2</v>
      </c>
      <c r="S772" s="191">
        <v>0</v>
      </c>
      <c r="T772" s="192">
        <f>S772*H772</f>
        <v>0</v>
      </c>
      <c r="U772" s="38"/>
      <c r="V772" s="38"/>
      <c r="W772" s="38"/>
      <c r="X772" s="38"/>
      <c r="Y772" s="38"/>
      <c r="Z772" s="38"/>
      <c r="AA772" s="38"/>
      <c r="AB772" s="38"/>
      <c r="AC772" s="38"/>
      <c r="AD772" s="38"/>
      <c r="AE772" s="38"/>
      <c r="AR772" s="193" t="s">
        <v>278</v>
      </c>
      <c r="AT772" s="193" t="s">
        <v>171</v>
      </c>
      <c r="AU772" s="193" t="s">
        <v>81</v>
      </c>
      <c r="AY772" s="21" t="s">
        <v>168</v>
      </c>
      <c r="BE772" s="194">
        <f>IF(N772="základní",J772,0)</f>
        <v>0</v>
      </c>
      <c r="BF772" s="194">
        <f>IF(N772="snížená",J772,0)</f>
        <v>0</v>
      </c>
      <c r="BG772" s="194">
        <f>IF(N772="zákl. přenesená",J772,0)</f>
        <v>0</v>
      </c>
      <c r="BH772" s="194">
        <f>IF(N772="sníž. přenesená",J772,0)</f>
        <v>0</v>
      </c>
      <c r="BI772" s="194">
        <f>IF(N772="nulová",J772,0)</f>
        <v>0</v>
      </c>
      <c r="BJ772" s="21" t="s">
        <v>79</v>
      </c>
      <c r="BK772" s="194">
        <f>ROUND(I772*H772,2)</f>
        <v>0</v>
      </c>
      <c r="BL772" s="21" t="s">
        <v>278</v>
      </c>
      <c r="BM772" s="193" t="s">
        <v>1104</v>
      </c>
    </row>
    <row r="773" spans="1:65" s="2" customFormat="1" ht="19.5">
      <c r="A773" s="38"/>
      <c r="B773" s="39"/>
      <c r="C773" s="40"/>
      <c r="D773" s="195" t="s">
        <v>178</v>
      </c>
      <c r="E773" s="40"/>
      <c r="F773" s="196" t="s">
        <v>1105</v>
      </c>
      <c r="G773" s="40"/>
      <c r="H773" s="40"/>
      <c r="I773" s="197"/>
      <c r="J773" s="40"/>
      <c r="K773" s="40"/>
      <c r="L773" s="43"/>
      <c r="M773" s="198"/>
      <c r="N773" s="199"/>
      <c r="O773" s="68"/>
      <c r="P773" s="68"/>
      <c r="Q773" s="68"/>
      <c r="R773" s="68"/>
      <c r="S773" s="68"/>
      <c r="T773" s="69"/>
      <c r="U773" s="38"/>
      <c r="V773" s="38"/>
      <c r="W773" s="38"/>
      <c r="X773" s="38"/>
      <c r="Y773" s="38"/>
      <c r="Z773" s="38"/>
      <c r="AA773" s="38"/>
      <c r="AB773" s="38"/>
      <c r="AC773" s="38"/>
      <c r="AD773" s="38"/>
      <c r="AE773" s="38"/>
      <c r="AT773" s="21" t="s">
        <v>178</v>
      </c>
      <c r="AU773" s="21" t="s">
        <v>81</v>
      </c>
    </row>
    <row r="774" spans="1:65" s="2" customFormat="1" ht="11.25">
      <c r="A774" s="38"/>
      <c r="B774" s="39"/>
      <c r="C774" s="40"/>
      <c r="D774" s="200" t="s">
        <v>180</v>
      </c>
      <c r="E774" s="40"/>
      <c r="F774" s="201" t="s">
        <v>1106</v>
      </c>
      <c r="G774" s="40"/>
      <c r="H774" s="40"/>
      <c r="I774" s="197"/>
      <c r="J774" s="40"/>
      <c r="K774" s="40"/>
      <c r="L774" s="43"/>
      <c r="M774" s="198"/>
      <c r="N774" s="199"/>
      <c r="O774" s="68"/>
      <c r="P774" s="68"/>
      <c r="Q774" s="68"/>
      <c r="R774" s="68"/>
      <c r="S774" s="68"/>
      <c r="T774" s="69"/>
      <c r="U774" s="38"/>
      <c r="V774" s="38"/>
      <c r="W774" s="38"/>
      <c r="X774" s="38"/>
      <c r="Y774" s="38"/>
      <c r="Z774" s="38"/>
      <c r="AA774" s="38"/>
      <c r="AB774" s="38"/>
      <c r="AC774" s="38"/>
      <c r="AD774" s="38"/>
      <c r="AE774" s="38"/>
      <c r="AT774" s="21" t="s">
        <v>180</v>
      </c>
      <c r="AU774" s="21" t="s">
        <v>81</v>
      </c>
    </row>
    <row r="775" spans="1:65" s="2" customFormat="1" ht="24.2" customHeight="1">
      <c r="A775" s="38"/>
      <c r="B775" s="39"/>
      <c r="C775" s="182" t="s">
        <v>1107</v>
      </c>
      <c r="D775" s="182" t="s">
        <v>171</v>
      </c>
      <c r="E775" s="183" t="s">
        <v>1108</v>
      </c>
      <c r="F775" s="184" t="s">
        <v>1109</v>
      </c>
      <c r="G775" s="185" t="s">
        <v>237</v>
      </c>
      <c r="H775" s="186">
        <v>1</v>
      </c>
      <c r="I775" s="187"/>
      <c r="J775" s="188">
        <f>ROUND(I775*H775,2)</f>
        <v>0</v>
      </c>
      <c r="K775" s="184" t="s">
        <v>175</v>
      </c>
      <c r="L775" s="43"/>
      <c r="M775" s="189" t="s">
        <v>19</v>
      </c>
      <c r="N775" s="190" t="s">
        <v>43</v>
      </c>
      <c r="O775" s="68"/>
      <c r="P775" s="191">
        <f>O775*H775</f>
        <v>0</v>
      </c>
      <c r="Q775" s="191">
        <v>5.0299999999999997E-3</v>
      </c>
      <c r="R775" s="191">
        <f>Q775*H775</f>
        <v>5.0299999999999997E-3</v>
      </c>
      <c r="S775" s="191">
        <v>0</v>
      </c>
      <c r="T775" s="192">
        <f>S775*H775</f>
        <v>0</v>
      </c>
      <c r="U775" s="38"/>
      <c r="V775" s="38"/>
      <c r="W775" s="38"/>
      <c r="X775" s="38"/>
      <c r="Y775" s="38"/>
      <c r="Z775" s="38"/>
      <c r="AA775" s="38"/>
      <c r="AB775" s="38"/>
      <c r="AC775" s="38"/>
      <c r="AD775" s="38"/>
      <c r="AE775" s="38"/>
      <c r="AR775" s="193" t="s">
        <v>278</v>
      </c>
      <c r="AT775" s="193" t="s">
        <v>171</v>
      </c>
      <c r="AU775" s="193" t="s">
        <v>81</v>
      </c>
      <c r="AY775" s="21" t="s">
        <v>168</v>
      </c>
      <c r="BE775" s="194">
        <f>IF(N775="základní",J775,0)</f>
        <v>0</v>
      </c>
      <c r="BF775" s="194">
        <f>IF(N775="snížená",J775,0)</f>
        <v>0</v>
      </c>
      <c r="BG775" s="194">
        <f>IF(N775="zákl. přenesená",J775,0)</f>
        <v>0</v>
      </c>
      <c r="BH775" s="194">
        <f>IF(N775="sníž. přenesená",J775,0)</f>
        <v>0</v>
      </c>
      <c r="BI775" s="194">
        <f>IF(N775="nulová",J775,0)</f>
        <v>0</v>
      </c>
      <c r="BJ775" s="21" t="s">
        <v>79</v>
      </c>
      <c r="BK775" s="194">
        <f>ROUND(I775*H775,2)</f>
        <v>0</v>
      </c>
      <c r="BL775" s="21" t="s">
        <v>278</v>
      </c>
      <c r="BM775" s="193" t="s">
        <v>1110</v>
      </c>
    </row>
    <row r="776" spans="1:65" s="2" customFormat="1" ht="19.5">
      <c r="A776" s="38"/>
      <c r="B776" s="39"/>
      <c r="C776" s="40"/>
      <c r="D776" s="195" t="s">
        <v>178</v>
      </c>
      <c r="E776" s="40"/>
      <c r="F776" s="196" t="s">
        <v>1111</v>
      </c>
      <c r="G776" s="40"/>
      <c r="H776" s="40"/>
      <c r="I776" s="197"/>
      <c r="J776" s="40"/>
      <c r="K776" s="40"/>
      <c r="L776" s="43"/>
      <c r="M776" s="198"/>
      <c r="N776" s="199"/>
      <c r="O776" s="68"/>
      <c r="P776" s="68"/>
      <c r="Q776" s="68"/>
      <c r="R776" s="68"/>
      <c r="S776" s="68"/>
      <c r="T776" s="69"/>
      <c r="U776" s="38"/>
      <c r="V776" s="38"/>
      <c r="W776" s="38"/>
      <c r="X776" s="38"/>
      <c r="Y776" s="38"/>
      <c r="Z776" s="38"/>
      <c r="AA776" s="38"/>
      <c r="AB776" s="38"/>
      <c r="AC776" s="38"/>
      <c r="AD776" s="38"/>
      <c r="AE776" s="38"/>
      <c r="AT776" s="21" t="s">
        <v>178</v>
      </c>
      <c r="AU776" s="21" t="s">
        <v>81</v>
      </c>
    </row>
    <row r="777" spans="1:65" s="2" customFormat="1" ht="11.25">
      <c r="A777" s="38"/>
      <c r="B777" s="39"/>
      <c r="C777" s="40"/>
      <c r="D777" s="200" t="s">
        <v>180</v>
      </c>
      <c r="E777" s="40"/>
      <c r="F777" s="201" t="s">
        <v>1112</v>
      </c>
      <c r="G777" s="40"/>
      <c r="H777" s="40"/>
      <c r="I777" s="197"/>
      <c r="J777" s="40"/>
      <c r="K777" s="40"/>
      <c r="L777" s="43"/>
      <c r="M777" s="198"/>
      <c r="N777" s="199"/>
      <c r="O777" s="68"/>
      <c r="P777" s="68"/>
      <c r="Q777" s="68"/>
      <c r="R777" s="68"/>
      <c r="S777" s="68"/>
      <c r="T777" s="69"/>
      <c r="U777" s="38"/>
      <c r="V777" s="38"/>
      <c r="W777" s="38"/>
      <c r="X777" s="38"/>
      <c r="Y777" s="38"/>
      <c r="Z777" s="38"/>
      <c r="AA777" s="38"/>
      <c r="AB777" s="38"/>
      <c r="AC777" s="38"/>
      <c r="AD777" s="38"/>
      <c r="AE777" s="38"/>
      <c r="AT777" s="21" t="s">
        <v>180</v>
      </c>
      <c r="AU777" s="21" t="s">
        <v>81</v>
      </c>
    </row>
    <row r="778" spans="1:65" s="2" customFormat="1" ht="24.2" customHeight="1">
      <c r="A778" s="38"/>
      <c r="B778" s="39"/>
      <c r="C778" s="182" t="s">
        <v>1113</v>
      </c>
      <c r="D778" s="182" t="s">
        <v>171</v>
      </c>
      <c r="E778" s="183" t="s">
        <v>1114</v>
      </c>
      <c r="F778" s="184" t="s">
        <v>1115</v>
      </c>
      <c r="G778" s="185" t="s">
        <v>220</v>
      </c>
      <c r="H778" s="186">
        <v>3.1280000000000001</v>
      </c>
      <c r="I778" s="187"/>
      <c r="J778" s="188">
        <f>ROUND(I778*H778,2)</f>
        <v>0</v>
      </c>
      <c r="K778" s="184" t="s">
        <v>175</v>
      </c>
      <c r="L778" s="43"/>
      <c r="M778" s="189" t="s">
        <v>19</v>
      </c>
      <c r="N778" s="190" t="s">
        <v>43</v>
      </c>
      <c r="O778" s="68"/>
      <c r="P778" s="191">
        <f>O778*H778</f>
        <v>0</v>
      </c>
      <c r="Q778" s="191">
        <v>0</v>
      </c>
      <c r="R778" s="191">
        <f>Q778*H778</f>
        <v>0</v>
      </c>
      <c r="S778" s="191">
        <v>0</v>
      </c>
      <c r="T778" s="192">
        <f>S778*H778</f>
        <v>0</v>
      </c>
      <c r="U778" s="38"/>
      <c r="V778" s="38"/>
      <c r="W778" s="38"/>
      <c r="X778" s="38"/>
      <c r="Y778" s="38"/>
      <c r="Z778" s="38"/>
      <c r="AA778" s="38"/>
      <c r="AB778" s="38"/>
      <c r="AC778" s="38"/>
      <c r="AD778" s="38"/>
      <c r="AE778" s="38"/>
      <c r="AR778" s="193" t="s">
        <v>278</v>
      </c>
      <c r="AT778" s="193" t="s">
        <v>171</v>
      </c>
      <c r="AU778" s="193" t="s">
        <v>81</v>
      </c>
      <c r="AY778" s="21" t="s">
        <v>168</v>
      </c>
      <c r="BE778" s="194">
        <f>IF(N778="základní",J778,0)</f>
        <v>0</v>
      </c>
      <c r="BF778" s="194">
        <f>IF(N778="snížená",J778,0)</f>
        <v>0</v>
      </c>
      <c r="BG778" s="194">
        <f>IF(N778="zákl. přenesená",J778,0)</f>
        <v>0</v>
      </c>
      <c r="BH778" s="194">
        <f>IF(N778="sníž. přenesená",J778,0)</f>
        <v>0</v>
      </c>
      <c r="BI778" s="194">
        <f>IF(N778="nulová",J778,0)</f>
        <v>0</v>
      </c>
      <c r="BJ778" s="21" t="s">
        <v>79</v>
      </c>
      <c r="BK778" s="194">
        <f>ROUND(I778*H778,2)</f>
        <v>0</v>
      </c>
      <c r="BL778" s="21" t="s">
        <v>278</v>
      </c>
      <c r="BM778" s="193" t="s">
        <v>1116</v>
      </c>
    </row>
    <row r="779" spans="1:65" s="2" customFormat="1" ht="39">
      <c r="A779" s="38"/>
      <c r="B779" s="39"/>
      <c r="C779" s="40"/>
      <c r="D779" s="195" t="s">
        <v>178</v>
      </c>
      <c r="E779" s="40"/>
      <c r="F779" s="196" t="s">
        <v>1117</v>
      </c>
      <c r="G779" s="40"/>
      <c r="H779" s="40"/>
      <c r="I779" s="197"/>
      <c r="J779" s="40"/>
      <c r="K779" s="40"/>
      <c r="L779" s="43"/>
      <c r="M779" s="198"/>
      <c r="N779" s="199"/>
      <c r="O779" s="68"/>
      <c r="P779" s="68"/>
      <c r="Q779" s="68"/>
      <c r="R779" s="68"/>
      <c r="S779" s="68"/>
      <c r="T779" s="69"/>
      <c r="U779" s="38"/>
      <c r="V779" s="38"/>
      <c r="W779" s="38"/>
      <c r="X779" s="38"/>
      <c r="Y779" s="38"/>
      <c r="Z779" s="38"/>
      <c r="AA779" s="38"/>
      <c r="AB779" s="38"/>
      <c r="AC779" s="38"/>
      <c r="AD779" s="38"/>
      <c r="AE779" s="38"/>
      <c r="AT779" s="21" t="s">
        <v>178</v>
      </c>
      <c r="AU779" s="21" t="s">
        <v>81</v>
      </c>
    </row>
    <row r="780" spans="1:65" s="2" customFormat="1" ht="11.25">
      <c r="A780" s="38"/>
      <c r="B780" s="39"/>
      <c r="C780" s="40"/>
      <c r="D780" s="200" t="s">
        <v>180</v>
      </c>
      <c r="E780" s="40"/>
      <c r="F780" s="201" t="s">
        <v>1118</v>
      </c>
      <c r="G780" s="40"/>
      <c r="H780" s="40"/>
      <c r="I780" s="197"/>
      <c r="J780" s="40"/>
      <c r="K780" s="40"/>
      <c r="L780" s="43"/>
      <c r="M780" s="198"/>
      <c r="N780" s="199"/>
      <c r="O780" s="68"/>
      <c r="P780" s="68"/>
      <c r="Q780" s="68"/>
      <c r="R780" s="68"/>
      <c r="S780" s="68"/>
      <c r="T780" s="69"/>
      <c r="U780" s="38"/>
      <c r="V780" s="38"/>
      <c r="W780" s="38"/>
      <c r="X780" s="38"/>
      <c r="Y780" s="38"/>
      <c r="Z780" s="38"/>
      <c r="AA780" s="38"/>
      <c r="AB780" s="38"/>
      <c r="AC780" s="38"/>
      <c r="AD780" s="38"/>
      <c r="AE780" s="38"/>
      <c r="AT780" s="21" t="s">
        <v>180</v>
      </c>
      <c r="AU780" s="21" t="s">
        <v>81</v>
      </c>
    </row>
    <row r="781" spans="1:65" s="12" customFormat="1" ht="22.9" customHeight="1">
      <c r="B781" s="166"/>
      <c r="C781" s="167"/>
      <c r="D781" s="168" t="s">
        <v>71</v>
      </c>
      <c r="E781" s="180" t="s">
        <v>1119</v>
      </c>
      <c r="F781" s="180" t="s">
        <v>1120</v>
      </c>
      <c r="G781" s="167"/>
      <c r="H781" s="167"/>
      <c r="I781" s="170"/>
      <c r="J781" s="181">
        <f>BK781</f>
        <v>0</v>
      </c>
      <c r="K781" s="167"/>
      <c r="L781" s="172"/>
      <c r="M781" s="173"/>
      <c r="N781" s="174"/>
      <c r="O781" s="174"/>
      <c r="P781" s="175">
        <f>SUM(P782:P860)</f>
        <v>0</v>
      </c>
      <c r="Q781" s="174"/>
      <c r="R781" s="175">
        <f>SUM(R782:R860)</f>
        <v>0.55123877999999993</v>
      </c>
      <c r="S781" s="174"/>
      <c r="T781" s="176">
        <f>SUM(T782:T860)</f>
        <v>1.19518824</v>
      </c>
      <c r="AR781" s="177" t="s">
        <v>81</v>
      </c>
      <c r="AT781" s="178" t="s">
        <v>71</v>
      </c>
      <c r="AU781" s="178" t="s">
        <v>79</v>
      </c>
      <c r="AY781" s="177" t="s">
        <v>168</v>
      </c>
      <c r="BK781" s="179">
        <f>SUM(BK782:BK860)</f>
        <v>0</v>
      </c>
    </row>
    <row r="782" spans="1:65" s="2" customFormat="1" ht="16.5" customHeight="1">
      <c r="A782" s="38"/>
      <c r="B782" s="39"/>
      <c r="C782" s="182" t="s">
        <v>1121</v>
      </c>
      <c r="D782" s="182" t="s">
        <v>171</v>
      </c>
      <c r="E782" s="183" t="s">
        <v>1122</v>
      </c>
      <c r="F782" s="184" t="s">
        <v>1123</v>
      </c>
      <c r="G782" s="185" t="s">
        <v>281</v>
      </c>
      <c r="H782" s="186">
        <v>137.91900000000001</v>
      </c>
      <c r="I782" s="187"/>
      <c r="J782" s="188">
        <f>ROUND(I782*H782,2)</f>
        <v>0</v>
      </c>
      <c r="K782" s="184" t="s">
        <v>175</v>
      </c>
      <c r="L782" s="43"/>
      <c r="M782" s="189" t="s">
        <v>19</v>
      </c>
      <c r="N782" s="190" t="s">
        <v>43</v>
      </c>
      <c r="O782" s="68"/>
      <c r="P782" s="191">
        <f>O782*H782</f>
        <v>0</v>
      </c>
      <c r="Q782" s="191">
        <v>0</v>
      </c>
      <c r="R782" s="191">
        <f>Q782*H782</f>
        <v>0</v>
      </c>
      <c r="S782" s="191">
        <v>5.94E-3</v>
      </c>
      <c r="T782" s="192">
        <f>S782*H782</f>
        <v>0.81923886000000001</v>
      </c>
      <c r="U782" s="38"/>
      <c r="V782" s="38"/>
      <c r="W782" s="38"/>
      <c r="X782" s="38"/>
      <c r="Y782" s="38"/>
      <c r="Z782" s="38"/>
      <c r="AA782" s="38"/>
      <c r="AB782" s="38"/>
      <c r="AC782" s="38"/>
      <c r="AD782" s="38"/>
      <c r="AE782" s="38"/>
      <c r="AR782" s="193" t="s">
        <v>278</v>
      </c>
      <c r="AT782" s="193" t="s">
        <v>171</v>
      </c>
      <c r="AU782" s="193" t="s">
        <v>81</v>
      </c>
      <c r="AY782" s="21" t="s">
        <v>168</v>
      </c>
      <c r="BE782" s="194">
        <f>IF(N782="základní",J782,0)</f>
        <v>0</v>
      </c>
      <c r="BF782" s="194">
        <f>IF(N782="snížená",J782,0)</f>
        <v>0</v>
      </c>
      <c r="BG782" s="194">
        <f>IF(N782="zákl. přenesená",J782,0)</f>
        <v>0</v>
      </c>
      <c r="BH782" s="194">
        <f>IF(N782="sníž. přenesená",J782,0)</f>
        <v>0</v>
      </c>
      <c r="BI782" s="194">
        <f>IF(N782="nulová",J782,0)</f>
        <v>0</v>
      </c>
      <c r="BJ782" s="21" t="s">
        <v>79</v>
      </c>
      <c r="BK782" s="194">
        <f>ROUND(I782*H782,2)</f>
        <v>0</v>
      </c>
      <c r="BL782" s="21" t="s">
        <v>278</v>
      </c>
      <c r="BM782" s="193" t="s">
        <v>1124</v>
      </c>
    </row>
    <row r="783" spans="1:65" s="2" customFormat="1" ht="19.5">
      <c r="A783" s="38"/>
      <c r="B783" s="39"/>
      <c r="C783" s="40"/>
      <c r="D783" s="195" t="s">
        <v>178</v>
      </c>
      <c r="E783" s="40"/>
      <c r="F783" s="196" t="s">
        <v>1125</v>
      </c>
      <c r="G783" s="40"/>
      <c r="H783" s="40"/>
      <c r="I783" s="197"/>
      <c r="J783" s="40"/>
      <c r="K783" s="40"/>
      <c r="L783" s="43"/>
      <c r="M783" s="198"/>
      <c r="N783" s="199"/>
      <c r="O783" s="68"/>
      <c r="P783" s="68"/>
      <c r="Q783" s="68"/>
      <c r="R783" s="68"/>
      <c r="S783" s="68"/>
      <c r="T783" s="69"/>
      <c r="U783" s="38"/>
      <c r="V783" s="38"/>
      <c r="W783" s="38"/>
      <c r="X783" s="38"/>
      <c r="Y783" s="38"/>
      <c r="Z783" s="38"/>
      <c r="AA783" s="38"/>
      <c r="AB783" s="38"/>
      <c r="AC783" s="38"/>
      <c r="AD783" s="38"/>
      <c r="AE783" s="38"/>
      <c r="AT783" s="21" t="s">
        <v>178</v>
      </c>
      <c r="AU783" s="21" t="s">
        <v>81</v>
      </c>
    </row>
    <row r="784" spans="1:65" s="2" customFormat="1" ht="11.25">
      <c r="A784" s="38"/>
      <c r="B784" s="39"/>
      <c r="C784" s="40"/>
      <c r="D784" s="200" t="s">
        <v>180</v>
      </c>
      <c r="E784" s="40"/>
      <c r="F784" s="201" t="s">
        <v>1126</v>
      </c>
      <c r="G784" s="40"/>
      <c r="H784" s="40"/>
      <c r="I784" s="197"/>
      <c r="J784" s="40"/>
      <c r="K784" s="40"/>
      <c r="L784" s="43"/>
      <c r="M784" s="198"/>
      <c r="N784" s="199"/>
      <c r="O784" s="68"/>
      <c r="P784" s="68"/>
      <c r="Q784" s="68"/>
      <c r="R784" s="68"/>
      <c r="S784" s="68"/>
      <c r="T784" s="69"/>
      <c r="U784" s="38"/>
      <c r="V784" s="38"/>
      <c r="W784" s="38"/>
      <c r="X784" s="38"/>
      <c r="Y784" s="38"/>
      <c r="Z784" s="38"/>
      <c r="AA784" s="38"/>
      <c r="AB784" s="38"/>
      <c r="AC784" s="38"/>
      <c r="AD784" s="38"/>
      <c r="AE784" s="38"/>
      <c r="AT784" s="21" t="s">
        <v>180</v>
      </c>
      <c r="AU784" s="21" t="s">
        <v>81</v>
      </c>
    </row>
    <row r="785" spans="1:65" s="13" customFormat="1" ht="11.25">
      <c r="B785" s="202"/>
      <c r="C785" s="203"/>
      <c r="D785" s="195" t="s">
        <v>182</v>
      </c>
      <c r="E785" s="204" t="s">
        <v>19</v>
      </c>
      <c r="F785" s="205" t="s">
        <v>1127</v>
      </c>
      <c r="G785" s="203"/>
      <c r="H785" s="206">
        <v>137.91900000000001</v>
      </c>
      <c r="I785" s="207"/>
      <c r="J785" s="203"/>
      <c r="K785" s="203"/>
      <c r="L785" s="208"/>
      <c r="M785" s="209"/>
      <c r="N785" s="210"/>
      <c r="O785" s="210"/>
      <c r="P785" s="210"/>
      <c r="Q785" s="210"/>
      <c r="R785" s="210"/>
      <c r="S785" s="210"/>
      <c r="T785" s="211"/>
      <c r="AT785" s="212" t="s">
        <v>182</v>
      </c>
      <c r="AU785" s="212" t="s">
        <v>81</v>
      </c>
      <c r="AV785" s="13" t="s">
        <v>81</v>
      </c>
      <c r="AW785" s="13" t="s">
        <v>33</v>
      </c>
      <c r="AX785" s="13" t="s">
        <v>72</v>
      </c>
      <c r="AY785" s="212" t="s">
        <v>168</v>
      </c>
    </row>
    <row r="786" spans="1:65" s="14" customFormat="1" ht="11.25">
      <c r="B786" s="213"/>
      <c r="C786" s="214"/>
      <c r="D786" s="195" t="s">
        <v>182</v>
      </c>
      <c r="E786" s="215" t="s">
        <v>19</v>
      </c>
      <c r="F786" s="216" t="s">
        <v>185</v>
      </c>
      <c r="G786" s="214"/>
      <c r="H786" s="217">
        <v>137.91900000000001</v>
      </c>
      <c r="I786" s="218"/>
      <c r="J786" s="214"/>
      <c r="K786" s="214"/>
      <c r="L786" s="219"/>
      <c r="M786" s="220"/>
      <c r="N786" s="221"/>
      <c r="O786" s="221"/>
      <c r="P786" s="221"/>
      <c r="Q786" s="221"/>
      <c r="R786" s="221"/>
      <c r="S786" s="221"/>
      <c r="T786" s="222"/>
      <c r="AT786" s="223" t="s">
        <v>182</v>
      </c>
      <c r="AU786" s="223" t="s">
        <v>81</v>
      </c>
      <c r="AV786" s="14" t="s">
        <v>176</v>
      </c>
      <c r="AW786" s="14" t="s">
        <v>33</v>
      </c>
      <c r="AX786" s="14" t="s">
        <v>79</v>
      </c>
      <c r="AY786" s="223" t="s">
        <v>168</v>
      </c>
    </row>
    <row r="787" spans="1:65" s="2" customFormat="1" ht="24.2" customHeight="1">
      <c r="A787" s="38"/>
      <c r="B787" s="39"/>
      <c r="C787" s="182" t="s">
        <v>1128</v>
      </c>
      <c r="D787" s="182" t="s">
        <v>171</v>
      </c>
      <c r="E787" s="183" t="s">
        <v>1129</v>
      </c>
      <c r="F787" s="184" t="s">
        <v>1130</v>
      </c>
      <c r="G787" s="185" t="s">
        <v>245</v>
      </c>
      <c r="H787" s="186">
        <v>11.624000000000001</v>
      </c>
      <c r="I787" s="187"/>
      <c r="J787" s="188">
        <f>ROUND(I787*H787,2)</f>
        <v>0</v>
      </c>
      <c r="K787" s="184" t="s">
        <v>175</v>
      </c>
      <c r="L787" s="43"/>
      <c r="M787" s="189" t="s">
        <v>19</v>
      </c>
      <c r="N787" s="190" t="s">
        <v>43</v>
      </c>
      <c r="O787" s="68"/>
      <c r="P787" s="191">
        <f>O787*H787</f>
        <v>0</v>
      </c>
      <c r="Q787" s="191">
        <v>0</v>
      </c>
      <c r="R787" s="191">
        <f>Q787*H787</f>
        <v>0</v>
      </c>
      <c r="S787" s="191">
        <v>3.3800000000000002E-3</v>
      </c>
      <c r="T787" s="192">
        <f>S787*H787</f>
        <v>3.9289120000000004E-2</v>
      </c>
      <c r="U787" s="38"/>
      <c r="V787" s="38"/>
      <c r="W787" s="38"/>
      <c r="X787" s="38"/>
      <c r="Y787" s="38"/>
      <c r="Z787" s="38"/>
      <c r="AA787" s="38"/>
      <c r="AB787" s="38"/>
      <c r="AC787" s="38"/>
      <c r="AD787" s="38"/>
      <c r="AE787" s="38"/>
      <c r="AR787" s="193" t="s">
        <v>278</v>
      </c>
      <c r="AT787" s="193" t="s">
        <v>171</v>
      </c>
      <c r="AU787" s="193" t="s">
        <v>81</v>
      </c>
      <c r="AY787" s="21" t="s">
        <v>168</v>
      </c>
      <c r="BE787" s="194">
        <f>IF(N787="základní",J787,0)</f>
        <v>0</v>
      </c>
      <c r="BF787" s="194">
        <f>IF(N787="snížená",J787,0)</f>
        <v>0</v>
      </c>
      <c r="BG787" s="194">
        <f>IF(N787="zákl. přenesená",J787,0)</f>
        <v>0</v>
      </c>
      <c r="BH787" s="194">
        <f>IF(N787="sníž. přenesená",J787,0)</f>
        <v>0</v>
      </c>
      <c r="BI787" s="194">
        <f>IF(N787="nulová",J787,0)</f>
        <v>0</v>
      </c>
      <c r="BJ787" s="21" t="s">
        <v>79</v>
      </c>
      <c r="BK787" s="194">
        <f>ROUND(I787*H787,2)</f>
        <v>0</v>
      </c>
      <c r="BL787" s="21" t="s">
        <v>278</v>
      </c>
      <c r="BM787" s="193" t="s">
        <v>1131</v>
      </c>
    </row>
    <row r="788" spans="1:65" s="2" customFormat="1" ht="19.5">
      <c r="A788" s="38"/>
      <c r="B788" s="39"/>
      <c r="C788" s="40"/>
      <c r="D788" s="195" t="s">
        <v>178</v>
      </c>
      <c r="E788" s="40"/>
      <c r="F788" s="196" t="s">
        <v>1132</v>
      </c>
      <c r="G788" s="40"/>
      <c r="H788" s="40"/>
      <c r="I788" s="197"/>
      <c r="J788" s="40"/>
      <c r="K788" s="40"/>
      <c r="L788" s="43"/>
      <c r="M788" s="198"/>
      <c r="N788" s="199"/>
      <c r="O788" s="68"/>
      <c r="P788" s="68"/>
      <c r="Q788" s="68"/>
      <c r="R788" s="68"/>
      <c r="S788" s="68"/>
      <c r="T788" s="69"/>
      <c r="U788" s="38"/>
      <c r="V788" s="38"/>
      <c r="W788" s="38"/>
      <c r="X788" s="38"/>
      <c r="Y788" s="38"/>
      <c r="Z788" s="38"/>
      <c r="AA788" s="38"/>
      <c r="AB788" s="38"/>
      <c r="AC788" s="38"/>
      <c r="AD788" s="38"/>
      <c r="AE788" s="38"/>
      <c r="AT788" s="21" t="s">
        <v>178</v>
      </c>
      <c r="AU788" s="21" t="s">
        <v>81</v>
      </c>
    </row>
    <row r="789" spans="1:65" s="2" customFormat="1" ht="11.25">
      <c r="A789" s="38"/>
      <c r="B789" s="39"/>
      <c r="C789" s="40"/>
      <c r="D789" s="200" t="s">
        <v>180</v>
      </c>
      <c r="E789" s="40"/>
      <c r="F789" s="201" t="s">
        <v>1133</v>
      </c>
      <c r="G789" s="40"/>
      <c r="H789" s="40"/>
      <c r="I789" s="197"/>
      <c r="J789" s="40"/>
      <c r="K789" s="40"/>
      <c r="L789" s="43"/>
      <c r="M789" s="198"/>
      <c r="N789" s="199"/>
      <c r="O789" s="68"/>
      <c r="P789" s="68"/>
      <c r="Q789" s="68"/>
      <c r="R789" s="68"/>
      <c r="S789" s="68"/>
      <c r="T789" s="69"/>
      <c r="U789" s="38"/>
      <c r="V789" s="38"/>
      <c r="W789" s="38"/>
      <c r="X789" s="38"/>
      <c r="Y789" s="38"/>
      <c r="Z789" s="38"/>
      <c r="AA789" s="38"/>
      <c r="AB789" s="38"/>
      <c r="AC789" s="38"/>
      <c r="AD789" s="38"/>
      <c r="AE789" s="38"/>
      <c r="AT789" s="21" t="s">
        <v>180</v>
      </c>
      <c r="AU789" s="21" t="s">
        <v>81</v>
      </c>
    </row>
    <row r="790" spans="1:65" s="13" customFormat="1" ht="11.25">
      <c r="B790" s="202"/>
      <c r="C790" s="203"/>
      <c r="D790" s="195" t="s">
        <v>182</v>
      </c>
      <c r="E790" s="204" t="s">
        <v>19</v>
      </c>
      <c r="F790" s="205" t="s">
        <v>1134</v>
      </c>
      <c r="G790" s="203"/>
      <c r="H790" s="206">
        <v>11.624000000000001</v>
      </c>
      <c r="I790" s="207"/>
      <c r="J790" s="203"/>
      <c r="K790" s="203"/>
      <c r="L790" s="208"/>
      <c r="M790" s="209"/>
      <c r="N790" s="210"/>
      <c r="O790" s="210"/>
      <c r="P790" s="210"/>
      <c r="Q790" s="210"/>
      <c r="R790" s="210"/>
      <c r="S790" s="210"/>
      <c r="T790" s="211"/>
      <c r="AT790" s="212" t="s">
        <v>182</v>
      </c>
      <c r="AU790" s="212" t="s">
        <v>81</v>
      </c>
      <c r="AV790" s="13" t="s">
        <v>81</v>
      </c>
      <c r="AW790" s="13" t="s">
        <v>33</v>
      </c>
      <c r="AX790" s="13" t="s">
        <v>72</v>
      </c>
      <c r="AY790" s="212" t="s">
        <v>168</v>
      </c>
    </row>
    <row r="791" spans="1:65" s="14" customFormat="1" ht="11.25">
      <c r="B791" s="213"/>
      <c r="C791" s="214"/>
      <c r="D791" s="195" t="s">
        <v>182</v>
      </c>
      <c r="E791" s="215" t="s">
        <v>19</v>
      </c>
      <c r="F791" s="216" t="s">
        <v>185</v>
      </c>
      <c r="G791" s="214"/>
      <c r="H791" s="217">
        <v>11.624000000000001</v>
      </c>
      <c r="I791" s="218"/>
      <c r="J791" s="214"/>
      <c r="K791" s="214"/>
      <c r="L791" s="219"/>
      <c r="M791" s="220"/>
      <c r="N791" s="221"/>
      <c r="O791" s="221"/>
      <c r="P791" s="221"/>
      <c r="Q791" s="221"/>
      <c r="R791" s="221"/>
      <c r="S791" s="221"/>
      <c r="T791" s="222"/>
      <c r="AT791" s="223" t="s">
        <v>182</v>
      </c>
      <c r="AU791" s="223" t="s">
        <v>81</v>
      </c>
      <c r="AV791" s="14" t="s">
        <v>176</v>
      </c>
      <c r="AW791" s="14" t="s">
        <v>33</v>
      </c>
      <c r="AX791" s="14" t="s">
        <v>79</v>
      </c>
      <c r="AY791" s="223" t="s">
        <v>168</v>
      </c>
    </row>
    <row r="792" spans="1:65" s="2" customFormat="1" ht="16.5" customHeight="1">
      <c r="A792" s="38"/>
      <c r="B792" s="39"/>
      <c r="C792" s="182" t="s">
        <v>1135</v>
      </c>
      <c r="D792" s="182" t="s">
        <v>171</v>
      </c>
      <c r="E792" s="183" t="s">
        <v>1136</v>
      </c>
      <c r="F792" s="184" t="s">
        <v>1137</v>
      </c>
      <c r="G792" s="185" t="s">
        <v>245</v>
      </c>
      <c r="H792" s="186">
        <v>11.865</v>
      </c>
      <c r="I792" s="187"/>
      <c r="J792" s="188">
        <f>ROUND(I792*H792,2)</f>
        <v>0</v>
      </c>
      <c r="K792" s="184" t="s">
        <v>175</v>
      </c>
      <c r="L792" s="43"/>
      <c r="M792" s="189" t="s">
        <v>19</v>
      </c>
      <c r="N792" s="190" t="s">
        <v>43</v>
      </c>
      <c r="O792" s="68"/>
      <c r="P792" s="191">
        <f>O792*H792</f>
        <v>0</v>
      </c>
      <c r="Q792" s="191">
        <v>0</v>
      </c>
      <c r="R792" s="191">
        <f>Q792*H792</f>
        <v>0</v>
      </c>
      <c r="S792" s="191">
        <v>1.6999999999999999E-3</v>
      </c>
      <c r="T792" s="192">
        <f>S792*H792</f>
        <v>2.0170500000000001E-2</v>
      </c>
      <c r="U792" s="38"/>
      <c r="V792" s="38"/>
      <c r="W792" s="38"/>
      <c r="X792" s="38"/>
      <c r="Y792" s="38"/>
      <c r="Z792" s="38"/>
      <c r="AA792" s="38"/>
      <c r="AB792" s="38"/>
      <c r="AC792" s="38"/>
      <c r="AD792" s="38"/>
      <c r="AE792" s="38"/>
      <c r="AR792" s="193" t="s">
        <v>278</v>
      </c>
      <c r="AT792" s="193" t="s">
        <v>171</v>
      </c>
      <c r="AU792" s="193" t="s">
        <v>81</v>
      </c>
      <c r="AY792" s="21" t="s">
        <v>168</v>
      </c>
      <c r="BE792" s="194">
        <f>IF(N792="základní",J792,0)</f>
        <v>0</v>
      </c>
      <c r="BF792" s="194">
        <f>IF(N792="snížená",J792,0)</f>
        <v>0</v>
      </c>
      <c r="BG792" s="194">
        <f>IF(N792="zákl. přenesená",J792,0)</f>
        <v>0</v>
      </c>
      <c r="BH792" s="194">
        <f>IF(N792="sníž. přenesená",J792,0)</f>
        <v>0</v>
      </c>
      <c r="BI792" s="194">
        <f>IF(N792="nulová",J792,0)</f>
        <v>0</v>
      </c>
      <c r="BJ792" s="21" t="s">
        <v>79</v>
      </c>
      <c r="BK792" s="194">
        <f>ROUND(I792*H792,2)</f>
        <v>0</v>
      </c>
      <c r="BL792" s="21" t="s">
        <v>278</v>
      </c>
      <c r="BM792" s="193" t="s">
        <v>1138</v>
      </c>
    </row>
    <row r="793" spans="1:65" s="2" customFormat="1" ht="11.25">
      <c r="A793" s="38"/>
      <c r="B793" s="39"/>
      <c r="C793" s="40"/>
      <c r="D793" s="195" t="s">
        <v>178</v>
      </c>
      <c r="E793" s="40"/>
      <c r="F793" s="196" t="s">
        <v>1139</v>
      </c>
      <c r="G793" s="40"/>
      <c r="H793" s="40"/>
      <c r="I793" s="197"/>
      <c r="J793" s="40"/>
      <c r="K793" s="40"/>
      <c r="L793" s="43"/>
      <c r="M793" s="198"/>
      <c r="N793" s="199"/>
      <c r="O793" s="68"/>
      <c r="P793" s="68"/>
      <c r="Q793" s="68"/>
      <c r="R793" s="68"/>
      <c r="S793" s="68"/>
      <c r="T793" s="69"/>
      <c r="U793" s="38"/>
      <c r="V793" s="38"/>
      <c r="W793" s="38"/>
      <c r="X793" s="38"/>
      <c r="Y793" s="38"/>
      <c r="Z793" s="38"/>
      <c r="AA793" s="38"/>
      <c r="AB793" s="38"/>
      <c r="AC793" s="38"/>
      <c r="AD793" s="38"/>
      <c r="AE793" s="38"/>
      <c r="AT793" s="21" t="s">
        <v>178</v>
      </c>
      <c r="AU793" s="21" t="s">
        <v>81</v>
      </c>
    </row>
    <row r="794" spans="1:65" s="2" customFormat="1" ht="11.25">
      <c r="A794" s="38"/>
      <c r="B794" s="39"/>
      <c r="C794" s="40"/>
      <c r="D794" s="200" t="s">
        <v>180</v>
      </c>
      <c r="E794" s="40"/>
      <c r="F794" s="201" t="s">
        <v>1140</v>
      </c>
      <c r="G794" s="40"/>
      <c r="H794" s="40"/>
      <c r="I794" s="197"/>
      <c r="J794" s="40"/>
      <c r="K794" s="40"/>
      <c r="L794" s="43"/>
      <c r="M794" s="198"/>
      <c r="N794" s="199"/>
      <c r="O794" s="68"/>
      <c r="P794" s="68"/>
      <c r="Q794" s="68"/>
      <c r="R794" s="68"/>
      <c r="S794" s="68"/>
      <c r="T794" s="69"/>
      <c r="U794" s="38"/>
      <c r="V794" s="38"/>
      <c r="W794" s="38"/>
      <c r="X794" s="38"/>
      <c r="Y794" s="38"/>
      <c r="Z794" s="38"/>
      <c r="AA794" s="38"/>
      <c r="AB794" s="38"/>
      <c r="AC794" s="38"/>
      <c r="AD794" s="38"/>
      <c r="AE794" s="38"/>
      <c r="AT794" s="21" t="s">
        <v>180</v>
      </c>
      <c r="AU794" s="21" t="s">
        <v>81</v>
      </c>
    </row>
    <row r="795" spans="1:65" s="2" customFormat="1" ht="16.5" customHeight="1">
      <c r="A795" s="38"/>
      <c r="B795" s="39"/>
      <c r="C795" s="182" t="s">
        <v>1141</v>
      </c>
      <c r="D795" s="182" t="s">
        <v>171</v>
      </c>
      <c r="E795" s="183" t="s">
        <v>1142</v>
      </c>
      <c r="F795" s="184" t="s">
        <v>1143</v>
      </c>
      <c r="G795" s="185" t="s">
        <v>245</v>
      </c>
      <c r="H795" s="186">
        <v>12</v>
      </c>
      <c r="I795" s="187"/>
      <c r="J795" s="188">
        <f>ROUND(I795*H795,2)</f>
        <v>0</v>
      </c>
      <c r="K795" s="184" t="s">
        <v>175</v>
      </c>
      <c r="L795" s="43"/>
      <c r="M795" s="189" t="s">
        <v>19</v>
      </c>
      <c r="N795" s="190" t="s">
        <v>43</v>
      </c>
      <c r="O795" s="68"/>
      <c r="P795" s="191">
        <f>O795*H795</f>
        <v>0</v>
      </c>
      <c r="Q795" s="191">
        <v>0</v>
      </c>
      <c r="R795" s="191">
        <f>Q795*H795</f>
        <v>0</v>
      </c>
      <c r="S795" s="191">
        <v>1.67E-3</v>
      </c>
      <c r="T795" s="192">
        <f>S795*H795</f>
        <v>2.0040000000000002E-2</v>
      </c>
      <c r="U795" s="38"/>
      <c r="V795" s="38"/>
      <c r="W795" s="38"/>
      <c r="X795" s="38"/>
      <c r="Y795" s="38"/>
      <c r="Z795" s="38"/>
      <c r="AA795" s="38"/>
      <c r="AB795" s="38"/>
      <c r="AC795" s="38"/>
      <c r="AD795" s="38"/>
      <c r="AE795" s="38"/>
      <c r="AR795" s="193" t="s">
        <v>278</v>
      </c>
      <c r="AT795" s="193" t="s">
        <v>171</v>
      </c>
      <c r="AU795" s="193" t="s">
        <v>81</v>
      </c>
      <c r="AY795" s="21" t="s">
        <v>168</v>
      </c>
      <c r="BE795" s="194">
        <f>IF(N795="základní",J795,0)</f>
        <v>0</v>
      </c>
      <c r="BF795" s="194">
        <f>IF(N795="snížená",J795,0)</f>
        <v>0</v>
      </c>
      <c r="BG795" s="194">
        <f>IF(N795="zákl. přenesená",J795,0)</f>
        <v>0</v>
      </c>
      <c r="BH795" s="194">
        <f>IF(N795="sníž. přenesená",J795,0)</f>
        <v>0</v>
      </c>
      <c r="BI795" s="194">
        <f>IF(N795="nulová",J795,0)</f>
        <v>0</v>
      </c>
      <c r="BJ795" s="21" t="s">
        <v>79</v>
      </c>
      <c r="BK795" s="194">
        <f>ROUND(I795*H795,2)</f>
        <v>0</v>
      </c>
      <c r="BL795" s="21" t="s">
        <v>278</v>
      </c>
      <c r="BM795" s="193" t="s">
        <v>1144</v>
      </c>
    </row>
    <row r="796" spans="1:65" s="2" customFormat="1" ht="11.25">
      <c r="A796" s="38"/>
      <c r="B796" s="39"/>
      <c r="C796" s="40"/>
      <c r="D796" s="195" t="s">
        <v>178</v>
      </c>
      <c r="E796" s="40"/>
      <c r="F796" s="196" t="s">
        <v>1145</v>
      </c>
      <c r="G796" s="40"/>
      <c r="H796" s="40"/>
      <c r="I796" s="197"/>
      <c r="J796" s="40"/>
      <c r="K796" s="40"/>
      <c r="L796" s="43"/>
      <c r="M796" s="198"/>
      <c r="N796" s="199"/>
      <c r="O796" s="68"/>
      <c r="P796" s="68"/>
      <c r="Q796" s="68"/>
      <c r="R796" s="68"/>
      <c r="S796" s="68"/>
      <c r="T796" s="69"/>
      <c r="U796" s="38"/>
      <c r="V796" s="38"/>
      <c r="W796" s="38"/>
      <c r="X796" s="38"/>
      <c r="Y796" s="38"/>
      <c r="Z796" s="38"/>
      <c r="AA796" s="38"/>
      <c r="AB796" s="38"/>
      <c r="AC796" s="38"/>
      <c r="AD796" s="38"/>
      <c r="AE796" s="38"/>
      <c r="AT796" s="21" t="s">
        <v>178</v>
      </c>
      <c r="AU796" s="21" t="s">
        <v>81</v>
      </c>
    </row>
    <row r="797" spans="1:65" s="2" customFormat="1" ht="11.25">
      <c r="A797" s="38"/>
      <c r="B797" s="39"/>
      <c r="C797" s="40"/>
      <c r="D797" s="200" t="s">
        <v>180</v>
      </c>
      <c r="E797" s="40"/>
      <c r="F797" s="201" t="s">
        <v>1146</v>
      </c>
      <c r="G797" s="40"/>
      <c r="H797" s="40"/>
      <c r="I797" s="197"/>
      <c r="J797" s="40"/>
      <c r="K797" s="40"/>
      <c r="L797" s="43"/>
      <c r="M797" s="198"/>
      <c r="N797" s="199"/>
      <c r="O797" s="68"/>
      <c r="P797" s="68"/>
      <c r="Q797" s="68"/>
      <c r="R797" s="68"/>
      <c r="S797" s="68"/>
      <c r="T797" s="69"/>
      <c r="U797" s="38"/>
      <c r="V797" s="38"/>
      <c r="W797" s="38"/>
      <c r="X797" s="38"/>
      <c r="Y797" s="38"/>
      <c r="Z797" s="38"/>
      <c r="AA797" s="38"/>
      <c r="AB797" s="38"/>
      <c r="AC797" s="38"/>
      <c r="AD797" s="38"/>
      <c r="AE797" s="38"/>
      <c r="AT797" s="21" t="s">
        <v>180</v>
      </c>
      <c r="AU797" s="21" t="s">
        <v>81</v>
      </c>
    </row>
    <row r="798" spans="1:65" s="13" customFormat="1" ht="11.25">
      <c r="B798" s="202"/>
      <c r="C798" s="203"/>
      <c r="D798" s="195" t="s">
        <v>182</v>
      </c>
      <c r="E798" s="204" t="s">
        <v>19</v>
      </c>
      <c r="F798" s="205" t="s">
        <v>1147</v>
      </c>
      <c r="G798" s="203"/>
      <c r="H798" s="206">
        <v>12</v>
      </c>
      <c r="I798" s="207"/>
      <c r="J798" s="203"/>
      <c r="K798" s="203"/>
      <c r="L798" s="208"/>
      <c r="M798" s="209"/>
      <c r="N798" s="210"/>
      <c r="O798" s="210"/>
      <c r="P798" s="210"/>
      <c r="Q798" s="210"/>
      <c r="R798" s="210"/>
      <c r="S798" s="210"/>
      <c r="T798" s="211"/>
      <c r="AT798" s="212" t="s">
        <v>182</v>
      </c>
      <c r="AU798" s="212" t="s">
        <v>81</v>
      </c>
      <c r="AV798" s="13" t="s">
        <v>81</v>
      </c>
      <c r="AW798" s="13" t="s">
        <v>33</v>
      </c>
      <c r="AX798" s="13" t="s">
        <v>72</v>
      </c>
      <c r="AY798" s="212" t="s">
        <v>168</v>
      </c>
    </row>
    <row r="799" spans="1:65" s="14" customFormat="1" ht="11.25">
      <c r="B799" s="213"/>
      <c r="C799" s="214"/>
      <c r="D799" s="195" t="s">
        <v>182</v>
      </c>
      <c r="E799" s="215" t="s">
        <v>19</v>
      </c>
      <c r="F799" s="216" t="s">
        <v>185</v>
      </c>
      <c r="G799" s="214"/>
      <c r="H799" s="217">
        <v>12</v>
      </c>
      <c r="I799" s="218"/>
      <c r="J799" s="214"/>
      <c r="K799" s="214"/>
      <c r="L799" s="219"/>
      <c r="M799" s="220"/>
      <c r="N799" s="221"/>
      <c r="O799" s="221"/>
      <c r="P799" s="221"/>
      <c r="Q799" s="221"/>
      <c r="R799" s="221"/>
      <c r="S799" s="221"/>
      <c r="T799" s="222"/>
      <c r="AT799" s="223" t="s">
        <v>182</v>
      </c>
      <c r="AU799" s="223" t="s">
        <v>81</v>
      </c>
      <c r="AV799" s="14" t="s">
        <v>176</v>
      </c>
      <c r="AW799" s="14" t="s">
        <v>33</v>
      </c>
      <c r="AX799" s="14" t="s">
        <v>79</v>
      </c>
      <c r="AY799" s="223" t="s">
        <v>168</v>
      </c>
    </row>
    <row r="800" spans="1:65" s="2" customFormat="1" ht="16.5" customHeight="1">
      <c r="A800" s="38"/>
      <c r="B800" s="39"/>
      <c r="C800" s="182" t="s">
        <v>1148</v>
      </c>
      <c r="D800" s="182" t="s">
        <v>171</v>
      </c>
      <c r="E800" s="183" t="s">
        <v>1149</v>
      </c>
      <c r="F800" s="184" t="s">
        <v>1150</v>
      </c>
      <c r="G800" s="185" t="s">
        <v>245</v>
      </c>
      <c r="H800" s="186">
        <v>23.248000000000001</v>
      </c>
      <c r="I800" s="187"/>
      <c r="J800" s="188">
        <f>ROUND(I800*H800,2)</f>
        <v>0</v>
      </c>
      <c r="K800" s="184" t="s">
        <v>175</v>
      </c>
      <c r="L800" s="43"/>
      <c r="M800" s="189" t="s">
        <v>19</v>
      </c>
      <c r="N800" s="190" t="s">
        <v>43</v>
      </c>
      <c r="O800" s="68"/>
      <c r="P800" s="191">
        <f>O800*H800</f>
        <v>0</v>
      </c>
      <c r="Q800" s="191">
        <v>0</v>
      </c>
      <c r="R800" s="191">
        <f>Q800*H800</f>
        <v>0</v>
      </c>
      <c r="S800" s="191">
        <v>2.5999999999999999E-3</v>
      </c>
      <c r="T800" s="192">
        <f>S800*H800</f>
        <v>6.04448E-2</v>
      </c>
      <c r="U800" s="38"/>
      <c r="V800" s="38"/>
      <c r="W800" s="38"/>
      <c r="X800" s="38"/>
      <c r="Y800" s="38"/>
      <c r="Z800" s="38"/>
      <c r="AA800" s="38"/>
      <c r="AB800" s="38"/>
      <c r="AC800" s="38"/>
      <c r="AD800" s="38"/>
      <c r="AE800" s="38"/>
      <c r="AR800" s="193" t="s">
        <v>278</v>
      </c>
      <c r="AT800" s="193" t="s">
        <v>171</v>
      </c>
      <c r="AU800" s="193" t="s">
        <v>81</v>
      </c>
      <c r="AY800" s="21" t="s">
        <v>168</v>
      </c>
      <c r="BE800" s="194">
        <f>IF(N800="základní",J800,0)</f>
        <v>0</v>
      </c>
      <c r="BF800" s="194">
        <f>IF(N800="snížená",J800,0)</f>
        <v>0</v>
      </c>
      <c r="BG800" s="194">
        <f>IF(N800="zákl. přenesená",J800,0)</f>
        <v>0</v>
      </c>
      <c r="BH800" s="194">
        <f>IF(N800="sníž. přenesená",J800,0)</f>
        <v>0</v>
      </c>
      <c r="BI800" s="194">
        <f>IF(N800="nulová",J800,0)</f>
        <v>0</v>
      </c>
      <c r="BJ800" s="21" t="s">
        <v>79</v>
      </c>
      <c r="BK800" s="194">
        <f>ROUND(I800*H800,2)</f>
        <v>0</v>
      </c>
      <c r="BL800" s="21" t="s">
        <v>278</v>
      </c>
      <c r="BM800" s="193" t="s">
        <v>1151</v>
      </c>
    </row>
    <row r="801" spans="1:65" s="2" customFormat="1" ht="11.25">
      <c r="A801" s="38"/>
      <c r="B801" s="39"/>
      <c r="C801" s="40"/>
      <c r="D801" s="195" t="s">
        <v>178</v>
      </c>
      <c r="E801" s="40"/>
      <c r="F801" s="196" t="s">
        <v>1152</v>
      </c>
      <c r="G801" s="40"/>
      <c r="H801" s="40"/>
      <c r="I801" s="197"/>
      <c r="J801" s="40"/>
      <c r="K801" s="40"/>
      <c r="L801" s="43"/>
      <c r="M801" s="198"/>
      <c r="N801" s="199"/>
      <c r="O801" s="68"/>
      <c r="P801" s="68"/>
      <c r="Q801" s="68"/>
      <c r="R801" s="68"/>
      <c r="S801" s="68"/>
      <c r="T801" s="69"/>
      <c r="U801" s="38"/>
      <c r="V801" s="38"/>
      <c r="W801" s="38"/>
      <c r="X801" s="38"/>
      <c r="Y801" s="38"/>
      <c r="Z801" s="38"/>
      <c r="AA801" s="38"/>
      <c r="AB801" s="38"/>
      <c r="AC801" s="38"/>
      <c r="AD801" s="38"/>
      <c r="AE801" s="38"/>
      <c r="AT801" s="21" t="s">
        <v>178</v>
      </c>
      <c r="AU801" s="21" t="s">
        <v>81</v>
      </c>
    </row>
    <row r="802" spans="1:65" s="2" customFormat="1" ht="11.25">
      <c r="A802" s="38"/>
      <c r="B802" s="39"/>
      <c r="C802" s="40"/>
      <c r="D802" s="200" t="s">
        <v>180</v>
      </c>
      <c r="E802" s="40"/>
      <c r="F802" s="201" t="s">
        <v>1153</v>
      </c>
      <c r="G802" s="40"/>
      <c r="H802" s="40"/>
      <c r="I802" s="197"/>
      <c r="J802" s="40"/>
      <c r="K802" s="40"/>
      <c r="L802" s="43"/>
      <c r="M802" s="198"/>
      <c r="N802" s="199"/>
      <c r="O802" s="68"/>
      <c r="P802" s="68"/>
      <c r="Q802" s="68"/>
      <c r="R802" s="68"/>
      <c r="S802" s="68"/>
      <c r="T802" s="69"/>
      <c r="U802" s="38"/>
      <c r="V802" s="38"/>
      <c r="W802" s="38"/>
      <c r="X802" s="38"/>
      <c r="Y802" s="38"/>
      <c r="Z802" s="38"/>
      <c r="AA802" s="38"/>
      <c r="AB802" s="38"/>
      <c r="AC802" s="38"/>
      <c r="AD802" s="38"/>
      <c r="AE802" s="38"/>
      <c r="AT802" s="21" t="s">
        <v>180</v>
      </c>
      <c r="AU802" s="21" t="s">
        <v>81</v>
      </c>
    </row>
    <row r="803" spans="1:65" s="13" customFormat="1" ht="11.25">
      <c r="B803" s="202"/>
      <c r="C803" s="203"/>
      <c r="D803" s="195" t="s">
        <v>182</v>
      </c>
      <c r="E803" s="204" t="s">
        <v>19</v>
      </c>
      <c r="F803" s="205" t="s">
        <v>1154</v>
      </c>
      <c r="G803" s="203"/>
      <c r="H803" s="206">
        <v>23.248000000000001</v>
      </c>
      <c r="I803" s="207"/>
      <c r="J803" s="203"/>
      <c r="K803" s="203"/>
      <c r="L803" s="208"/>
      <c r="M803" s="209"/>
      <c r="N803" s="210"/>
      <c r="O803" s="210"/>
      <c r="P803" s="210"/>
      <c r="Q803" s="210"/>
      <c r="R803" s="210"/>
      <c r="S803" s="210"/>
      <c r="T803" s="211"/>
      <c r="AT803" s="212" t="s">
        <v>182</v>
      </c>
      <c r="AU803" s="212" t="s">
        <v>81</v>
      </c>
      <c r="AV803" s="13" t="s">
        <v>81</v>
      </c>
      <c r="AW803" s="13" t="s">
        <v>33</v>
      </c>
      <c r="AX803" s="13" t="s">
        <v>72</v>
      </c>
      <c r="AY803" s="212" t="s">
        <v>168</v>
      </c>
    </row>
    <row r="804" spans="1:65" s="14" customFormat="1" ht="11.25">
      <c r="B804" s="213"/>
      <c r="C804" s="214"/>
      <c r="D804" s="195" t="s">
        <v>182</v>
      </c>
      <c r="E804" s="215" t="s">
        <v>19</v>
      </c>
      <c r="F804" s="216" t="s">
        <v>185</v>
      </c>
      <c r="G804" s="214"/>
      <c r="H804" s="217">
        <v>23.248000000000001</v>
      </c>
      <c r="I804" s="218"/>
      <c r="J804" s="214"/>
      <c r="K804" s="214"/>
      <c r="L804" s="219"/>
      <c r="M804" s="220"/>
      <c r="N804" s="221"/>
      <c r="O804" s="221"/>
      <c r="P804" s="221"/>
      <c r="Q804" s="221"/>
      <c r="R804" s="221"/>
      <c r="S804" s="221"/>
      <c r="T804" s="222"/>
      <c r="AT804" s="223" t="s">
        <v>182</v>
      </c>
      <c r="AU804" s="223" t="s">
        <v>81</v>
      </c>
      <c r="AV804" s="14" t="s">
        <v>176</v>
      </c>
      <c r="AW804" s="14" t="s">
        <v>33</v>
      </c>
      <c r="AX804" s="14" t="s">
        <v>79</v>
      </c>
      <c r="AY804" s="223" t="s">
        <v>168</v>
      </c>
    </row>
    <row r="805" spans="1:65" s="2" customFormat="1" ht="16.5" customHeight="1">
      <c r="A805" s="38"/>
      <c r="B805" s="39"/>
      <c r="C805" s="182" t="s">
        <v>1155</v>
      </c>
      <c r="D805" s="182" t="s">
        <v>171</v>
      </c>
      <c r="E805" s="183" t="s">
        <v>1156</v>
      </c>
      <c r="F805" s="184" t="s">
        <v>1157</v>
      </c>
      <c r="G805" s="185" t="s">
        <v>237</v>
      </c>
      <c r="H805" s="186">
        <v>20</v>
      </c>
      <c r="I805" s="187"/>
      <c r="J805" s="188">
        <f>ROUND(I805*H805,2)</f>
        <v>0</v>
      </c>
      <c r="K805" s="184" t="s">
        <v>175</v>
      </c>
      <c r="L805" s="43"/>
      <c r="M805" s="189" t="s">
        <v>19</v>
      </c>
      <c r="N805" s="190" t="s">
        <v>43</v>
      </c>
      <c r="O805" s="68"/>
      <c r="P805" s="191">
        <f>O805*H805</f>
        <v>0</v>
      </c>
      <c r="Q805" s="191">
        <v>0</v>
      </c>
      <c r="R805" s="191">
        <f>Q805*H805</f>
        <v>0</v>
      </c>
      <c r="S805" s="191">
        <v>9.4000000000000004E-3</v>
      </c>
      <c r="T805" s="192">
        <f>S805*H805</f>
        <v>0.188</v>
      </c>
      <c r="U805" s="38"/>
      <c r="V805" s="38"/>
      <c r="W805" s="38"/>
      <c r="X805" s="38"/>
      <c r="Y805" s="38"/>
      <c r="Z805" s="38"/>
      <c r="AA805" s="38"/>
      <c r="AB805" s="38"/>
      <c r="AC805" s="38"/>
      <c r="AD805" s="38"/>
      <c r="AE805" s="38"/>
      <c r="AR805" s="193" t="s">
        <v>278</v>
      </c>
      <c r="AT805" s="193" t="s">
        <v>171</v>
      </c>
      <c r="AU805" s="193" t="s">
        <v>81</v>
      </c>
      <c r="AY805" s="21" t="s">
        <v>168</v>
      </c>
      <c r="BE805" s="194">
        <f>IF(N805="základní",J805,0)</f>
        <v>0</v>
      </c>
      <c r="BF805" s="194">
        <f>IF(N805="snížená",J805,0)</f>
        <v>0</v>
      </c>
      <c r="BG805" s="194">
        <f>IF(N805="zákl. přenesená",J805,0)</f>
        <v>0</v>
      </c>
      <c r="BH805" s="194">
        <f>IF(N805="sníž. přenesená",J805,0)</f>
        <v>0</v>
      </c>
      <c r="BI805" s="194">
        <f>IF(N805="nulová",J805,0)</f>
        <v>0</v>
      </c>
      <c r="BJ805" s="21" t="s">
        <v>79</v>
      </c>
      <c r="BK805" s="194">
        <f>ROUND(I805*H805,2)</f>
        <v>0</v>
      </c>
      <c r="BL805" s="21" t="s">
        <v>278</v>
      </c>
      <c r="BM805" s="193" t="s">
        <v>1158</v>
      </c>
    </row>
    <row r="806" spans="1:65" s="2" customFormat="1" ht="11.25">
      <c r="A806" s="38"/>
      <c r="B806" s="39"/>
      <c r="C806" s="40"/>
      <c r="D806" s="195" t="s">
        <v>178</v>
      </c>
      <c r="E806" s="40"/>
      <c r="F806" s="196" t="s">
        <v>1159</v>
      </c>
      <c r="G806" s="40"/>
      <c r="H806" s="40"/>
      <c r="I806" s="197"/>
      <c r="J806" s="40"/>
      <c r="K806" s="40"/>
      <c r="L806" s="43"/>
      <c r="M806" s="198"/>
      <c r="N806" s="199"/>
      <c r="O806" s="68"/>
      <c r="P806" s="68"/>
      <c r="Q806" s="68"/>
      <c r="R806" s="68"/>
      <c r="S806" s="68"/>
      <c r="T806" s="69"/>
      <c r="U806" s="38"/>
      <c r="V806" s="38"/>
      <c r="W806" s="38"/>
      <c r="X806" s="38"/>
      <c r="Y806" s="38"/>
      <c r="Z806" s="38"/>
      <c r="AA806" s="38"/>
      <c r="AB806" s="38"/>
      <c r="AC806" s="38"/>
      <c r="AD806" s="38"/>
      <c r="AE806" s="38"/>
      <c r="AT806" s="21" t="s">
        <v>178</v>
      </c>
      <c r="AU806" s="21" t="s">
        <v>81</v>
      </c>
    </row>
    <row r="807" spans="1:65" s="2" customFormat="1" ht="11.25">
      <c r="A807" s="38"/>
      <c r="B807" s="39"/>
      <c r="C807" s="40"/>
      <c r="D807" s="200" t="s">
        <v>180</v>
      </c>
      <c r="E807" s="40"/>
      <c r="F807" s="201" t="s">
        <v>1160</v>
      </c>
      <c r="G807" s="40"/>
      <c r="H807" s="40"/>
      <c r="I807" s="197"/>
      <c r="J807" s="40"/>
      <c r="K807" s="40"/>
      <c r="L807" s="43"/>
      <c r="M807" s="198"/>
      <c r="N807" s="199"/>
      <c r="O807" s="68"/>
      <c r="P807" s="68"/>
      <c r="Q807" s="68"/>
      <c r="R807" s="68"/>
      <c r="S807" s="68"/>
      <c r="T807" s="69"/>
      <c r="U807" s="38"/>
      <c r="V807" s="38"/>
      <c r="W807" s="38"/>
      <c r="X807" s="38"/>
      <c r="Y807" s="38"/>
      <c r="Z807" s="38"/>
      <c r="AA807" s="38"/>
      <c r="AB807" s="38"/>
      <c r="AC807" s="38"/>
      <c r="AD807" s="38"/>
      <c r="AE807" s="38"/>
      <c r="AT807" s="21" t="s">
        <v>180</v>
      </c>
      <c r="AU807" s="21" t="s">
        <v>81</v>
      </c>
    </row>
    <row r="808" spans="1:65" s="13" customFormat="1" ht="11.25">
      <c r="B808" s="202"/>
      <c r="C808" s="203"/>
      <c r="D808" s="195" t="s">
        <v>182</v>
      </c>
      <c r="E808" s="204" t="s">
        <v>19</v>
      </c>
      <c r="F808" s="205" t="s">
        <v>1161</v>
      </c>
      <c r="G808" s="203"/>
      <c r="H808" s="206">
        <v>20</v>
      </c>
      <c r="I808" s="207"/>
      <c r="J808" s="203"/>
      <c r="K808" s="203"/>
      <c r="L808" s="208"/>
      <c r="M808" s="209"/>
      <c r="N808" s="210"/>
      <c r="O808" s="210"/>
      <c r="P808" s="210"/>
      <c r="Q808" s="210"/>
      <c r="R808" s="210"/>
      <c r="S808" s="210"/>
      <c r="T808" s="211"/>
      <c r="AT808" s="212" t="s">
        <v>182</v>
      </c>
      <c r="AU808" s="212" t="s">
        <v>81</v>
      </c>
      <c r="AV808" s="13" t="s">
        <v>81</v>
      </c>
      <c r="AW808" s="13" t="s">
        <v>33</v>
      </c>
      <c r="AX808" s="13" t="s">
        <v>72</v>
      </c>
      <c r="AY808" s="212" t="s">
        <v>168</v>
      </c>
    </row>
    <row r="809" spans="1:65" s="14" customFormat="1" ht="11.25">
      <c r="B809" s="213"/>
      <c r="C809" s="214"/>
      <c r="D809" s="195" t="s">
        <v>182</v>
      </c>
      <c r="E809" s="215" t="s">
        <v>19</v>
      </c>
      <c r="F809" s="216" t="s">
        <v>185</v>
      </c>
      <c r="G809" s="214"/>
      <c r="H809" s="217">
        <v>20</v>
      </c>
      <c r="I809" s="218"/>
      <c r="J809" s="214"/>
      <c r="K809" s="214"/>
      <c r="L809" s="219"/>
      <c r="M809" s="220"/>
      <c r="N809" s="221"/>
      <c r="O809" s="221"/>
      <c r="P809" s="221"/>
      <c r="Q809" s="221"/>
      <c r="R809" s="221"/>
      <c r="S809" s="221"/>
      <c r="T809" s="222"/>
      <c r="AT809" s="223" t="s">
        <v>182</v>
      </c>
      <c r="AU809" s="223" t="s">
        <v>81</v>
      </c>
      <c r="AV809" s="14" t="s">
        <v>176</v>
      </c>
      <c r="AW809" s="14" t="s">
        <v>33</v>
      </c>
      <c r="AX809" s="14" t="s">
        <v>79</v>
      </c>
      <c r="AY809" s="223" t="s">
        <v>168</v>
      </c>
    </row>
    <row r="810" spans="1:65" s="2" customFormat="1" ht="16.5" customHeight="1">
      <c r="A810" s="38"/>
      <c r="B810" s="39"/>
      <c r="C810" s="182" t="s">
        <v>1162</v>
      </c>
      <c r="D810" s="182" t="s">
        <v>171</v>
      </c>
      <c r="E810" s="183" t="s">
        <v>1163</v>
      </c>
      <c r="F810" s="184" t="s">
        <v>1164</v>
      </c>
      <c r="G810" s="185" t="s">
        <v>245</v>
      </c>
      <c r="H810" s="186">
        <v>12.183999999999999</v>
      </c>
      <c r="I810" s="187"/>
      <c r="J810" s="188">
        <f>ROUND(I810*H810,2)</f>
        <v>0</v>
      </c>
      <c r="K810" s="184" t="s">
        <v>175</v>
      </c>
      <c r="L810" s="43"/>
      <c r="M810" s="189" t="s">
        <v>19</v>
      </c>
      <c r="N810" s="190" t="s">
        <v>43</v>
      </c>
      <c r="O810" s="68"/>
      <c r="P810" s="191">
        <f>O810*H810</f>
        <v>0</v>
      </c>
      <c r="Q810" s="191">
        <v>0</v>
      </c>
      <c r="R810" s="191">
        <f>Q810*H810</f>
        <v>0</v>
      </c>
      <c r="S810" s="191">
        <v>3.9399999999999999E-3</v>
      </c>
      <c r="T810" s="192">
        <f>S810*H810</f>
        <v>4.8004959999999999E-2</v>
      </c>
      <c r="U810" s="38"/>
      <c r="V810" s="38"/>
      <c r="W810" s="38"/>
      <c r="X810" s="38"/>
      <c r="Y810" s="38"/>
      <c r="Z810" s="38"/>
      <c r="AA810" s="38"/>
      <c r="AB810" s="38"/>
      <c r="AC810" s="38"/>
      <c r="AD810" s="38"/>
      <c r="AE810" s="38"/>
      <c r="AR810" s="193" t="s">
        <v>278</v>
      </c>
      <c r="AT810" s="193" t="s">
        <v>171</v>
      </c>
      <c r="AU810" s="193" t="s">
        <v>81</v>
      </c>
      <c r="AY810" s="21" t="s">
        <v>168</v>
      </c>
      <c r="BE810" s="194">
        <f>IF(N810="základní",J810,0)</f>
        <v>0</v>
      </c>
      <c r="BF810" s="194">
        <f>IF(N810="snížená",J810,0)</f>
        <v>0</v>
      </c>
      <c r="BG810" s="194">
        <f>IF(N810="zákl. přenesená",J810,0)</f>
        <v>0</v>
      </c>
      <c r="BH810" s="194">
        <f>IF(N810="sníž. přenesená",J810,0)</f>
        <v>0</v>
      </c>
      <c r="BI810" s="194">
        <f>IF(N810="nulová",J810,0)</f>
        <v>0</v>
      </c>
      <c r="BJ810" s="21" t="s">
        <v>79</v>
      </c>
      <c r="BK810" s="194">
        <f>ROUND(I810*H810,2)</f>
        <v>0</v>
      </c>
      <c r="BL810" s="21" t="s">
        <v>278</v>
      </c>
      <c r="BM810" s="193" t="s">
        <v>1165</v>
      </c>
    </row>
    <row r="811" spans="1:65" s="2" customFormat="1" ht="11.25">
      <c r="A811" s="38"/>
      <c r="B811" s="39"/>
      <c r="C811" s="40"/>
      <c r="D811" s="195" t="s">
        <v>178</v>
      </c>
      <c r="E811" s="40"/>
      <c r="F811" s="196" t="s">
        <v>1166</v>
      </c>
      <c r="G811" s="40"/>
      <c r="H811" s="40"/>
      <c r="I811" s="197"/>
      <c r="J811" s="40"/>
      <c r="K811" s="40"/>
      <c r="L811" s="43"/>
      <c r="M811" s="198"/>
      <c r="N811" s="199"/>
      <c r="O811" s="68"/>
      <c r="P811" s="68"/>
      <c r="Q811" s="68"/>
      <c r="R811" s="68"/>
      <c r="S811" s="68"/>
      <c r="T811" s="69"/>
      <c r="U811" s="38"/>
      <c r="V811" s="38"/>
      <c r="W811" s="38"/>
      <c r="X811" s="38"/>
      <c r="Y811" s="38"/>
      <c r="Z811" s="38"/>
      <c r="AA811" s="38"/>
      <c r="AB811" s="38"/>
      <c r="AC811" s="38"/>
      <c r="AD811" s="38"/>
      <c r="AE811" s="38"/>
      <c r="AT811" s="21" t="s">
        <v>178</v>
      </c>
      <c r="AU811" s="21" t="s">
        <v>81</v>
      </c>
    </row>
    <row r="812" spans="1:65" s="2" customFormat="1" ht="11.25">
      <c r="A812" s="38"/>
      <c r="B812" s="39"/>
      <c r="C812" s="40"/>
      <c r="D812" s="200" t="s">
        <v>180</v>
      </c>
      <c r="E812" s="40"/>
      <c r="F812" s="201" t="s">
        <v>1167</v>
      </c>
      <c r="G812" s="40"/>
      <c r="H812" s="40"/>
      <c r="I812" s="197"/>
      <c r="J812" s="40"/>
      <c r="K812" s="40"/>
      <c r="L812" s="43"/>
      <c r="M812" s="198"/>
      <c r="N812" s="199"/>
      <c r="O812" s="68"/>
      <c r="P812" s="68"/>
      <c r="Q812" s="68"/>
      <c r="R812" s="68"/>
      <c r="S812" s="68"/>
      <c r="T812" s="69"/>
      <c r="U812" s="38"/>
      <c r="V812" s="38"/>
      <c r="W812" s="38"/>
      <c r="X812" s="38"/>
      <c r="Y812" s="38"/>
      <c r="Z812" s="38"/>
      <c r="AA812" s="38"/>
      <c r="AB812" s="38"/>
      <c r="AC812" s="38"/>
      <c r="AD812" s="38"/>
      <c r="AE812" s="38"/>
      <c r="AT812" s="21" t="s">
        <v>180</v>
      </c>
      <c r="AU812" s="21" t="s">
        <v>81</v>
      </c>
    </row>
    <row r="813" spans="1:65" s="13" customFormat="1" ht="11.25">
      <c r="B813" s="202"/>
      <c r="C813" s="203"/>
      <c r="D813" s="195" t="s">
        <v>182</v>
      </c>
      <c r="E813" s="204" t="s">
        <v>19</v>
      </c>
      <c r="F813" s="205" t="s">
        <v>1168</v>
      </c>
      <c r="G813" s="203"/>
      <c r="H813" s="206">
        <v>12.183999999999999</v>
      </c>
      <c r="I813" s="207"/>
      <c r="J813" s="203"/>
      <c r="K813" s="203"/>
      <c r="L813" s="208"/>
      <c r="M813" s="209"/>
      <c r="N813" s="210"/>
      <c r="O813" s="210"/>
      <c r="P813" s="210"/>
      <c r="Q813" s="210"/>
      <c r="R813" s="210"/>
      <c r="S813" s="210"/>
      <c r="T813" s="211"/>
      <c r="AT813" s="212" t="s">
        <v>182</v>
      </c>
      <c r="AU813" s="212" t="s">
        <v>81</v>
      </c>
      <c r="AV813" s="13" t="s">
        <v>81</v>
      </c>
      <c r="AW813" s="13" t="s">
        <v>33</v>
      </c>
      <c r="AX813" s="13" t="s">
        <v>72</v>
      </c>
      <c r="AY813" s="212" t="s">
        <v>168</v>
      </c>
    </row>
    <row r="814" spans="1:65" s="14" customFormat="1" ht="11.25">
      <c r="B814" s="213"/>
      <c r="C814" s="214"/>
      <c r="D814" s="195" t="s">
        <v>182</v>
      </c>
      <c r="E814" s="215" t="s">
        <v>19</v>
      </c>
      <c r="F814" s="216" t="s">
        <v>185</v>
      </c>
      <c r="G814" s="214"/>
      <c r="H814" s="217">
        <v>12.183999999999999</v>
      </c>
      <c r="I814" s="218"/>
      <c r="J814" s="214"/>
      <c r="K814" s="214"/>
      <c r="L814" s="219"/>
      <c r="M814" s="220"/>
      <c r="N814" s="221"/>
      <c r="O814" s="221"/>
      <c r="P814" s="221"/>
      <c r="Q814" s="221"/>
      <c r="R814" s="221"/>
      <c r="S814" s="221"/>
      <c r="T814" s="222"/>
      <c r="AT814" s="223" t="s">
        <v>182</v>
      </c>
      <c r="AU814" s="223" t="s">
        <v>81</v>
      </c>
      <c r="AV814" s="14" t="s">
        <v>176</v>
      </c>
      <c r="AW814" s="14" t="s">
        <v>33</v>
      </c>
      <c r="AX814" s="14" t="s">
        <v>79</v>
      </c>
      <c r="AY814" s="223" t="s">
        <v>168</v>
      </c>
    </row>
    <row r="815" spans="1:65" s="2" customFormat="1" ht="24.2" customHeight="1">
      <c r="A815" s="38"/>
      <c r="B815" s="39"/>
      <c r="C815" s="182" t="s">
        <v>1169</v>
      </c>
      <c r="D815" s="182" t="s">
        <v>171</v>
      </c>
      <c r="E815" s="183" t="s">
        <v>1170</v>
      </c>
      <c r="F815" s="184" t="s">
        <v>1171</v>
      </c>
      <c r="G815" s="185" t="s">
        <v>281</v>
      </c>
      <c r="H815" s="186">
        <v>142.89699999999999</v>
      </c>
      <c r="I815" s="187"/>
      <c r="J815" s="188">
        <f>ROUND(I815*H815,2)</f>
        <v>0</v>
      </c>
      <c r="K815" s="184" t="s">
        <v>175</v>
      </c>
      <c r="L815" s="43"/>
      <c r="M815" s="189" t="s">
        <v>19</v>
      </c>
      <c r="N815" s="190" t="s">
        <v>43</v>
      </c>
      <c r="O815" s="68"/>
      <c r="P815" s="191">
        <f>O815*H815</f>
        <v>0</v>
      </c>
      <c r="Q815" s="191">
        <v>2.7000000000000001E-3</v>
      </c>
      <c r="R815" s="191">
        <f>Q815*H815</f>
        <v>0.3858219</v>
      </c>
      <c r="S815" s="191">
        <v>0</v>
      </c>
      <c r="T815" s="192">
        <f>S815*H815</f>
        <v>0</v>
      </c>
      <c r="U815" s="38"/>
      <c r="V815" s="38"/>
      <c r="W815" s="38"/>
      <c r="X815" s="38"/>
      <c r="Y815" s="38"/>
      <c r="Z815" s="38"/>
      <c r="AA815" s="38"/>
      <c r="AB815" s="38"/>
      <c r="AC815" s="38"/>
      <c r="AD815" s="38"/>
      <c r="AE815" s="38"/>
      <c r="AR815" s="193" t="s">
        <v>278</v>
      </c>
      <c r="AT815" s="193" t="s">
        <v>171</v>
      </c>
      <c r="AU815" s="193" t="s">
        <v>81</v>
      </c>
      <c r="AY815" s="21" t="s">
        <v>168</v>
      </c>
      <c r="BE815" s="194">
        <f>IF(N815="základní",J815,0)</f>
        <v>0</v>
      </c>
      <c r="BF815" s="194">
        <f>IF(N815="snížená",J815,0)</f>
        <v>0</v>
      </c>
      <c r="BG815" s="194">
        <f>IF(N815="zákl. přenesená",J815,0)</f>
        <v>0</v>
      </c>
      <c r="BH815" s="194">
        <f>IF(N815="sníž. přenesená",J815,0)</f>
        <v>0</v>
      </c>
      <c r="BI815" s="194">
        <f>IF(N815="nulová",J815,0)</f>
        <v>0</v>
      </c>
      <c r="BJ815" s="21" t="s">
        <v>79</v>
      </c>
      <c r="BK815" s="194">
        <f>ROUND(I815*H815,2)</f>
        <v>0</v>
      </c>
      <c r="BL815" s="21" t="s">
        <v>278</v>
      </c>
      <c r="BM815" s="193" t="s">
        <v>1172</v>
      </c>
    </row>
    <row r="816" spans="1:65" s="2" customFormat="1" ht="29.25">
      <c r="A816" s="38"/>
      <c r="B816" s="39"/>
      <c r="C816" s="40"/>
      <c r="D816" s="195" t="s">
        <v>178</v>
      </c>
      <c r="E816" s="40"/>
      <c r="F816" s="196" t="s">
        <v>1173</v>
      </c>
      <c r="G816" s="40"/>
      <c r="H816" s="40"/>
      <c r="I816" s="197"/>
      <c r="J816" s="40"/>
      <c r="K816" s="40"/>
      <c r="L816" s="43"/>
      <c r="M816" s="198"/>
      <c r="N816" s="199"/>
      <c r="O816" s="68"/>
      <c r="P816" s="68"/>
      <c r="Q816" s="68"/>
      <c r="R816" s="68"/>
      <c r="S816" s="68"/>
      <c r="T816" s="69"/>
      <c r="U816" s="38"/>
      <c r="V816" s="38"/>
      <c r="W816" s="38"/>
      <c r="X816" s="38"/>
      <c r="Y816" s="38"/>
      <c r="Z816" s="38"/>
      <c r="AA816" s="38"/>
      <c r="AB816" s="38"/>
      <c r="AC816" s="38"/>
      <c r="AD816" s="38"/>
      <c r="AE816" s="38"/>
      <c r="AT816" s="21" t="s">
        <v>178</v>
      </c>
      <c r="AU816" s="21" t="s">
        <v>81</v>
      </c>
    </row>
    <row r="817" spans="1:65" s="2" customFormat="1" ht="11.25">
      <c r="A817" s="38"/>
      <c r="B817" s="39"/>
      <c r="C817" s="40"/>
      <c r="D817" s="200" t="s">
        <v>180</v>
      </c>
      <c r="E817" s="40"/>
      <c r="F817" s="201" t="s">
        <v>1174</v>
      </c>
      <c r="G817" s="40"/>
      <c r="H817" s="40"/>
      <c r="I817" s="197"/>
      <c r="J817" s="40"/>
      <c r="K817" s="40"/>
      <c r="L817" s="43"/>
      <c r="M817" s="198"/>
      <c r="N817" s="199"/>
      <c r="O817" s="68"/>
      <c r="P817" s="68"/>
      <c r="Q817" s="68"/>
      <c r="R817" s="68"/>
      <c r="S817" s="68"/>
      <c r="T817" s="69"/>
      <c r="U817" s="38"/>
      <c r="V817" s="38"/>
      <c r="W817" s="38"/>
      <c r="X817" s="38"/>
      <c r="Y817" s="38"/>
      <c r="Z817" s="38"/>
      <c r="AA817" s="38"/>
      <c r="AB817" s="38"/>
      <c r="AC817" s="38"/>
      <c r="AD817" s="38"/>
      <c r="AE817" s="38"/>
      <c r="AT817" s="21" t="s">
        <v>180</v>
      </c>
      <c r="AU817" s="21" t="s">
        <v>81</v>
      </c>
    </row>
    <row r="818" spans="1:65" s="2" customFormat="1" ht="24.2" customHeight="1">
      <c r="A818" s="38"/>
      <c r="B818" s="39"/>
      <c r="C818" s="182" t="s">
        <v>1175</v>
      </c>
      <c r="D818" s="182" t="s">
        <v>171</v>
      </c>
      <c r="E818" s="183" t="s">
        <v>1176</v>
      </c>
      <c r="F818" s="184" t="s">
        <v>1177</v>
      </c>
      <c r="G818" s="185" t="s">
        <v>245</v>
      </c>
      <c r="H818" s="186">
        <v>12.288</v>
      </c>
      <c r="I818" s="187"/>
      <c r="J818" s="188">
        <f>ROUND(I818*H818,2)</f>
        <v>0</v>
      </c>
      <c r="K818" s="184" t="s">
        <v>175</v>
      </c>
      <c r="L818" s="43"/>
      <c r="M818" s="189" t="s">
        <v>19</v>
      </c>
      <c r="N818" s="190" t="s">
        <v>43</v>
      </c>
      <c r="O818" s="68"/>
      <c r="P818" s="191">
        <f>O818*H818</f>
        <v>0</v>
      </c>
      <c r="Q818" s="191">
        <v>1.49E-3</v>
      </c>
      <c r="R818" s="191">
        <f>Q818*H818</f>
        <v>1.8309120000000002E-2</v>
      </c>
      <c r="S818" s="191">
        <v>0</v>
      </c>
      <c r="T818" s="192">
        <f>S818*H818</f>
        <v>0</v>
      </c>
      <c r="U818" s="38"/>
      <c r="V818" s="38"/>
      <c r="W818" s="38"/>
      <c r="X818" s="38"/>
      <c r="Y818" s="38"/>
      <c r="Z818" s="38"/>
      <c r="AA818" s="38"/>
      <c r="AB818" s="38"/>
      <c r="AC818" s="38"/>
      <c r="AD818" s="38"/>
      <c r="AE818" s="38"/>
      <c r="AR818" s="193" t="s">
        <v>278</v>
      </c>
      <c r="AT818" s="193" t="s">
        <v>171</v>
      </c>
      <c r="AU818" s="193" t="s">
        <v>81</v>
      </c>
      <c r="AY818" s="21" t="s">
        <v>168</v>
      </c>
      <c r="BE818" s="194">
        <f>IF(N818="základní",J818,0)</f>
        <v>0</v>
      </c>
      <c r="BF818" s="194">
        <f>IF(N818="snížená",J818,0)</f>
        <v>0</v>
      </c>
      <c r="BG818" s="194">
        <f>IF(N818="zákl. přenesená",J818,0)</f>
        <v>0</v>
      </c>
      <c r="BH818" s="194">
        <f>IF(N818="sníž. přenesená",J818,0)</f>
        <v>0</v>
      </c>
      <c r="BI818" s="194">
        <f>IF(N818="nulová",J818,0)</f>
        <v>0</v>
      </c>
      <c r="BJ818" s="21" t="s">
        <v>79</v>
      </c>
      <c r="BK818" s="194">
        <f>ROUND(I818*H818,2)</f>
        <v>0</v>
      </c>
      <c r="BL818" s="21" t="s">
        <v>278</v>
      </c>
      <c r="BM818" s="193" t="s">
        <v>1178</v>
      </c>
    </row>
    <row r="819" spans="1:65" s="2" customFormat="1" ht="19.5">
      <c r="A819" s="38"/>
      <c r="B819" s="39"/>
      <c r="C819" s="40"/>
      <c r="D819" s="195" t="s">
        <v>178</v>
      </c>
      <c r="E819" s="40"/>
      <c r="F819" s="196" t="s">
        <v>1179</v>
      </c>
      <c r="G819" s="40"/>
      <c r="H819" s="40"/>
      <c r="I819" s="197"/>
      <c r="J819" s="40"/>
      <c r="K819" s="40"/>
      <c r="L819" s="43"/>
      <c r="M819" s="198"/>
      <c r="N819" s="199"/>
      <c r="O819" s="68"/>
      <c r="P819" s="68"/>
      <c r="Q819" s="68"/>
      <c r="R819" s="68"/>
      <c r="S819" s="68"/>
      <c r="T819" s="69"/>
      <c r="U819" s="38"/>
      <c r="V819" s="38"/>
      <c r="W819" s="38"/>
      <c r="X819" s="38"/>
      <c r="Y819" s="38"/>
      <c r="Z819" s="38"/>
      <c r="AA819" s="38"/>
      <c r="AB819" s="38"/>
      <c r="AC819" s="38"/>
      <c r="AD819" s="38"/>
      <c r="AE819" s="38"/>
      <c r="AT819" s="21" t="s">
        <v>178</v>
      </c>
      <c r="AU819" s="21" t="s">
        <v>81</v>
      </c>
    </row>
    <row r="820" spans="1:65" s="2" customFormat="1" ht="11.25">
      <c r="A820" s="38"/>
      <c r="B820" s="39"/>
      <c r="C820" s="40"/>
      <c r="D820" s="200" t="s">
        <v>180</v>
      </c>
      <c r="E820" s="40"/>
      <c r="F820" s="201" t="s">
        <v>1180</v>
      </c>
      <c r="G820" s="40"/>
      <c r="H820" s="40"/>
      <c r="I820" s="197"/>
      <c r="J820" s="40"/>
      <c r="K820" s="40"/>
      <c r="L820" s="43"/>
      <c r="M820" s="198"/>
      <c r="N820" s="199"/>
      <c r="O820" s="68"/>
      <c r="P820" s="68"/>
      <c r="Q820" s="68"/>
      <c r="R820" s="68"/>
      <c r="S820" s="68"/>
      <c r="T820" s="69"/>
      <c r="U820" s="38"/>
      <c r="V820" s="38"/>
      <c r="W820" s="38"/>
      <c r="X820" s="38"/>
      <c r="Y820" s="38"/>
      <c r="Z820" s="38"/>
      <c r="AA820" s="38"/>
      <c r="AB820" s="38"/>
      <c r="AC820" s="38"/>
      <c r="AD820" s="38"/>
      <c r="AE820" s="38"/>
      <c r="AT820" s="21" t="s">
        <v>180</v>
      </c>
      <c r="AU820" s="21" t="s">
        <v>81</v>
      </c>
    </row>
    <row r="821" spans="1:65" s="13" customFormat="1" ht="11.25">
      <c r="B821" s="202"/>
      <c r="C821" s="203"/>
      <c r="D821" s="195" t="s">
        <v>182</v>
      </c>
      <c r="E821" s="204" t="s">
        <v>19</v>
      </c>
      <c r="F821" s="205" t="s">
        <v>1181</v>
      </c>
      <c r="G821" s="203"/>
      <c r="H821" s="206">
        <v>12.288</v>
      </c>
      <c r="I821" s="207"/>
      <c r="J821" s="203"/>
      <c r="K821" s="203"/>
      <c r="L821" s="208"/>
      <c r="M821" s="209"/>
      <c r="N821" s="210"/>
      <c r="O821" s="210"/>
      <c r="P821" s="210"/>
      <c r="Q821" s="210"/>
      <c r="R821" s="210"/>
      <c r="S821" s="210"/>
      <c r="T821" s="211"/>
      <c r="AT821" s="212" t="s">
        <v>182</v>
      </c>
      <c r="AU821" s="212" t="s">
        <v>81</v>
      </c>
      <c r="AV821" s="13" t="s">
        <v>81</v>
      </c>
      <c r="AW821" s="13" t="s">
        <v>33</v>
      </c>
      <c r="AX821" s="13" t="s">
        <v>72</v>
      </c>
      <c r="AY821" s="212" t="s">
        <v>168</v>
      </c>
    </row>
    <row r="822" spans="1:65" s="14" customFormat="1" ht="11.25">
      <c r="B822" s="213"/>
      <c r="C822" s="214"/>
      <c r="D822" s="195" t="s">
        <v>182</v>
      </c>
      <c r="E822" s="215" t="s">
        <v>19</v>
      </c>
      <c r="F822" s="216" t="s">
        <v>185</v>
      </c>
      <c r="G822" s="214"/>
      <c r="H822" s="217">
        <v>12.288</v>
      </c>
      <c r="I822" s="218"/>
      <c r="J822" s="214"/>
      <c r="K822" s="214"/>
      <c r="L822" s="219"/>
      <c r="M822" s="220"/>
      <c r="N822" s="221"/>
      <c r="O822" s="221"/>
      <c r="P822" s="221"/>
      <c r="Q822" s="221"/>
      <c r="R822" s="221"/>
      <c r="S822" s="221"/>
      <c r="T822" s="222"/>
      <c r="AT822" s="223" t="s">
        <v>182</v>
      </c>
      <c r="AU822" s="223" t="s">
        <v>81</v>
      </c>
      <c r="AV822" s="14" t="s">
        <v>176</v>
      </c>
      <c r="AW822" s="14" t="s">
        <v>33</v>
      </c>
      <c r="AX822" s="14" t="s">
        <v>79</v>
      </c>
      <c r="AY822" s="223" t="s">
        <v>168</v>
      </c>
    </row>
    <row r="823" spans="1:65" s="2" customFormat="1" ht="24.2" customHeight="1">
      <c r="A823" s="38"/>
      <c r="B823" s="39"/>
      <c r="C823" s="182" t="s">
        <v>1182</v>
      </c>
      <c r="D823" s="182" t="s">
        <v>171</v>
      </c>
      <c r="E823" s="183" t="s">
        <v>1183</v>
      </c>
      <c r="F823" s="184" t="s">
        <v>1184</v>
      </c>
      <c r="G823" s="185" t="s">
        <v>245</v>
      </c>
      <c r="H823" s="186">
        <v>23.257999999999999</v>
      </c>
      <c r="I823" s="187"/>
      <c r="J823" s="188">
        <f>ROUND(I823*H823,2)</f>
        <v>0</v>
      </c>
      <c r="K823" s="184" t="s">
        <v>175</v>
      </c>
      <c r="L823" s="43"/>
      <c r="M823" s="189" t="s">
        <v>19</v>
      </c>
      <c r="N823" s="190" t="s">
        <v>43</v>
      </c>
      <c r="O823" s="68"/>
      <c r="P823" s="191">
        <f>O823*H823</f>
        <v>0</v>
      </c>
      <c r="Q823" s="191">
        <v>7.6000000000000004E-4</v>
      </c>
      <c r="R823" s="191">
        <f>Q823*H823</f>
        <v>1.767608E-2</v>
      </c>
      <c r="S823" s="191">
        <v>0</v>
      </c>
      <c r="T823" s="192">
        <f>S823*H823</f>
        <v>0</v>
      </c>
      <c r="U823" s="38"/>
      <c r="V823" s="38"/>
      <c r="W823" s="38"/>
      <c r="X823" s="38"/>
      <c r="Y823" s="38"/>
      <c r="Z823" s="38"/>
      <c r="AA823" s="38"/>
      <c r="AB823" s="38"/>
      <c r="AC823" s="38"/>
      <c r="AD823" s="38"/>
      <c r="AE823" s="38"/>
      <c r="AR823" s="193" t="s">
        <v>278</v>
      </c>
      <c r="AT823" s="193" t="s">
        <v>171</v>
      </c>
      <c r="AU823" s="193" t="s">
        <v>81</v>
      </c>
      <c r="AY823" s="21" t="s">
        <v>168</v>
      </c>
      <c r="BE823" s="194">
        <f>IF(N823="základní",J823,0)</f>
        <v>0</v>
      </c>
      <c r="BF823" s="194">
        <f>IF(N823="snížená",J823,0)</f>
        <v>0</v>
      </c>
      <c r="BG823" s="194">
        <f>IF(N823="zákl. přenesená",J823,0)</f>
        <v>0</v>
      </c>
      <c r="BH823" s="194">
        <f>IF(N823="sníž. přenesená",J823,0)</f>
        <v>0</v>
      </c>
      <c r="BI823" s="194">
        <f>IF(N823="nulová",J823,0)</f>
        <v>0</v>
      </c>
      <c r="BJ823" s="21" t="s">
        <v>79</v>
      </c>
      <c r="BK823" s="194">
        <f>ROUND(I823*H823,2)</f>
        <v>0</v>
      </c>
      <c r="BL823" s="21" t="s">
        <v>278</v>
      </c>
      <c r="BM823" s="193" t="s">
        <v>1185</v>
      </c>
    </row>
    <row r="824" spans="1:65" s="2" customFormat="1" ht="19.5">
      <c r="A824" s="38"/>
      <c r="B824" s="39"/>
      <c r="C824" s="40"/>
      <c r="D824" s="195" t="s">
        <v>178</v>
      </c>
      <c r="E824" s="40"/>
      <c r="F824" s="196" t="s">
        <v>1186</v>
      </c>
      <c r="G824" s="40"/>
      <c r="H824" s="40"/>
      <c r="I824" s="197"/>
      <c r="J824" s="40"/>
      <c r="K824" s="40"/>
      <c r="L824" s="43"/>
      <c r="M824" s="198"/>
      <c r="N824" s="199"/>
      <c r="O824" s="68"/>
      <c r="P824" s="68"/>
      <c r="Q824" s="68"/>
      <c r="R824" s="68"/>
      <c r="S824" s="68"/>
      <c r="T824" s="69"/>
      <c r="U824" s="38"/>
      <c r="V824" s="38"/>
      <c r="W824" s="38"/>
      <c r="X824" s="38"/>
      <c r="Y824" s="38"/>
      <c r="Z824" s="38"/>
      <c r="AA824" s="38"/>
      <c r="AB824" s="38"/>
      <c r="AC824" s="38"/>
      <c r="AD824" s="38"/>
      <c r="AE824" s="38"/>
      <c r="AT824" s="21" t="s">
        <v>178</v>
      </c>
      <c r="AU824" s="21" t="s">
        <v>81</v>
      </c>
    </row>
    <row r="825" spans="1:65" s="2" customFormat="1" ht="11.25">
      <c r="A825" s="38"/>
      <c r="B825" s="39"/>
      <c r="C825" s="40"/>
      <c r="D825" s="200" t="s">
        <v>180</v>
      </c>
      <c r="E825" s="40"/>
      <c r="F825" s="201" t="s">
        <v>1187</v>
      </c>
      <c r="G825" s="40"/>
      <c r="H825" s="40"/>
      <c r="I825" s="197"/>
      <c r="J825" s="40"/>
      <c r="K825" s="40"/>
      <c r="L825" s="43"/>
      <c r="M825" s="198"/>
      <c r="N825" s="199"/>
      <c r="O825" s="68"/>
      <c r="P825" s="68"/>
      <c r="Q825" s="68"/>
      <c r="R825" s="68"/>
      <c r="S825" s="68"/>
      <c r="T825" s="69"/>
      <c r="U825" s="38"/>
      <c r="V825" s="38"/>
      <c r="W825" s="38"/>
      <c r="X825" s="38"/>
      <c r="Y825" s="38"/>
      <c r="Z825" s="38"/>
      <c r="AA825" s="38"/>
      <c r="AB825" s="38"/>
      <c r="AC825" s="38"/>
      <c r="AD825" s="38"/>
      <c r="AE825" s="38"/>
      <c r="AT825" s="21" t="s">
        <v>180</v>
      </c>
      <c r="AU825" s="21" t="s">
        <v>81</v>
      </c>
    </row>
    <row r="826" spans="1:65" s="13" customFormat="1" ht="11.25">
      <c r="B826" s="202"/>
      <c r="C826" s="203"/>
      <c r="D826" s="195" t="s">
        <v>182</v>
      </c>
      <c r="E826" s="204" t="s">
        <v>19</v>
      </c>
      <c r="F826" s="205" t="s">
        <v>1188</v>
      </c>
      <c r="G826" s="203"/>
      <c r="H826" s="206">
        <v>23.257999999999999</v>
      </c>
      <c r="I826" s="207"/>
      <c r="J826" s="203"/>
      <c r="K826" s="203"/>
      <c r="L826" s="208"/>
      <c r="M826" s="209"/>
      <c r="N826" s="210"/>
      <c r="O826" s="210"/>
      <c r="P826" s="210"/>
      <c r="Q826" s="210"/>
      <c r="R826" s="210"/>
      <c r="S826" s="210"/>
      <c r="T826" s="211"/>
      <c r="AT826" s="212" t="s">
        <v>182</v>
      </c>
      <c r="AU826" s="212" t="s">
        <v>81</v>
      </c>
      <c r="AV826" s="13" t="s">
        <v>81</v>
      </c>
      <c r="AW826" s="13" t="s">
        <v>33</v>
      </c>
      <c r="AX826" s="13" t="s">
        <v>72</v>
      </c>
      <c r="AY826" s="212" t="s">
        <v>168</v>
      </c>
    </row>
    <row r="827" spans="1:65" s="14" customFormat="1" ht="11.25">
      <c r="B827" s="213"/>
      <c r="C827" s="214"/>
      <c r="D827" s="195" t="s">
        <v>182</v>
      </c>
      <c r="E827" s="215" t="s">
        <v>19</v>
      </c>
      <c r="F827" s="216" t="s">
        <v>185</v>
      </c>
      <c r="G827" s="214"/>
      <c r="H827" s="217">
        <v>23.257999999999999</v>
      </c>
      <c r="I827" s="218"/>
      <c r="J827" s="214"/>
      <c r="K827" s="214"/>
      <c r="L827" s="219"/>
      <c r="M827" s="220"/>
      <c r="N827" s="221"/>
      <c r="O827" s="221"/>
      <c r="P827" s="221"/>
      <c r="Q827" s="221"/>
      <c r="R827" s="221"/>
      <c r="S827" s="221"/>
      <c r="T827" s="222"/>
      <c r="AT827" s="223" t="s">
        <v>182</v>
      </c>
      <c r="AU827" s="223" t="s">
        <v>81</v>
      </c>
      <c r="AV827" s="14" t="s">
        <v>176</v>
      </c>
      <c r="AW827" s="14" t="s">
        <v>33</v>
      </c>
      <c r="AX827" s="14" t="s">
        <v>79</v>
      </c>
      <c r="AY827" s="223" t="s">
        <v>168</v>
      </c>
    </row>
    <row r="828" spans="1:65" s="2" customFormat="1" ht="24.2" customHeight="1">
      <c r="A828" s="38"/>
      <c r="B828" s="39"/>
      <c r="C828" s="182" t="s">
        <v>1189</v>
      </c>
      <c r="D828" s="182" t="s">
        <v>171</v>
      </c>
      <c r="E828" s="183" t="s">
        <v>1190</v>
      </c>
      <c r="F828" s="184" t="s">
        <v>1191</v>
      </c>
      <c r="G828" s="185" t="s">
        <v>245</v>
      </c>
      <c r="H828" s="186">
        <v>24.576000000000001</v>
      </c>
      <c r="I828" s="187"/>
      <c r="J828" s="188">
        <f>ROUND(I828*H828,2)</f>
        <v>0</v>
      </c>
      <c r="K828" s="184" t="s">
        <v>175</v>
      </c>
      <c r="L828" s="43"/>
      <c r="M828" s="189" t="s">
        <v>19</v>
      </c>
      <c r="N828" s="190" t="s">
        <v>43</v>
      </c>
      <c r="O828" s="68"/>
      <c r="P828" s="191">
        <f>O828*H828</f>
        <v>0</v>
      </c>
      <c r="Q828" s="191">
        <v>2.8300000000000001E-3</v>
      </c>
      <c r="R828" s="191">
        <f>Q828*H828</f>
        <v>6.955008E-2</v>
      </c>
      <c r="S828" s="191">
        <v>0</v>
      </c>
      <c r="T828" s="192">
        <f>S828*H828</f>
        <v>0</v>
      </c>
      <c r="U828" s="38"/>
      <c r="V828" s="38"/>
      <c r="W828" s="38"/>
      <c r="X828" s="38"/>
      <c r="Y828" s="38"/>
      <c r="Z828" s="38"/>
      <c r="AA828" s="38"/>
      <c r="AB828" s="38"/>
      <c r="AC828" s="38"/>
      <c r="AD828" s="38"/>
      <c r="AE828" s="38"/>
      <c r="AR828" s="193" t="s">
        <v>278</v>
      </c>
      <c r="AT828" s="193" t="s">
        <v>171</v>
      </c>
      <c r="AU828" s="193" t="s">
        <v>81</v>
      </c>
      <c r="AY828" s="21" t="s">
        <v>168</v>
      </c>
      <c r="BE828" s="194">
        <f>IF(N828="základní",J828,0)</f>
        <v>0</v>
      </c>
      <c r="BF828" s="194">
        <f>IF(N828="snížená",J828,0)</f>
        <v>0</v>
      </c>
      <c r="BG828" s="194">
        <f>IF(N828="zákl. přenesená",J828,0)</f>
        <v>0</v>
      </c>
      <c r="BH828" s="194">
        <f>IF(N828="sníž. přenesená",J828,0)</f>
        <v>0</v>
      </c>
      <c r="BI828" s="194">
        <f>IF(N828="nulová",J828,0)</f>
        <v>0</v>
      </c>
      <c r="BJ828" s="21" t="s">
        <v>79</v>
      </c>
      <c r="BK828" s="194">
        <f>ROUND(I828*H828,2)</f>
        <v>0</v>
      </c>
      <c r="BL828" s="21" t="s">
        <v>278</v>
      </c>
      <c r="BM828" s="193" t="s">
        <v>1192</v>
      </c>
    </row>
    <row r="829" spans="1:65" s="2" customFormat="1" ht="19.5">
      <c r="A829" s="38"/>
      <c r="B829" s="39"/>
      <c r="C829" s="40"/>
      <c r="D829" s="195" t="s">
        <v>178</v>
      </c>
      <c r="E829" s="40"/>
      <c r="F829" s="196" t="s">
        <v>1193</v>
      </c>
      <c r="G829" s="40"/>
      <c r="H829" s="40"/>
      <c r="I829" s="197"/>
      <c r="J829" s="40"/>
      <c r="K829" s="40"/>
      <c r="L829" s="43"/>
      <c r="M829" s="198"/>
      <c r="N829" s="199"/>
      <c r="O829" s="68"/>
      <c r="P829" s="68"/>
      <c r="Q829" s="68"/>
      <c r="R829" s="68"/>
      <c r="S829" s="68"/>
      <c r="T829" s="69"/>
      <c r="U829" s="38"/>
      <c r="V829" s="38"/>
      <c r="W829" s="38"/>
      <c r="X829" s="38"/>
      <c r="Y829" s="38"/>
      <c r="Z829" s="38"/>
      <c r="AA829" s="38"/>
      <c r="AB829" s="38"/>
      <c r="AC829" s="38"/>
      <c r="AD829" s="38"/>
      <c r="AE829" s="38"/>
      <c r="AT829" s="21" t="s">
        <v>178</v>
      </c>
      <c r="AU829" s="21" t="s">
        <v>81</v>
      </c>
    </row>
    <row r="830" spans="1:65" s="2" customFormat="1" ht="11.25">
      <c r="A830" s="38"/>
      <c r="B830" s="39"/>
      <c r="C830" s="40"/>
      <c r="D830" s="200" t="s">
        <v>180</v>
      </c>
      <c r="E830" s="40"/>
      <c r="F830" s="201" t="s">
        <v>1194</v>
      </c>
      <c r="G830" s="40"/>
      <c r="H830" s="40"/>
      <c r="I830" s="197"/>
      <c r="J830" s="40"/>
      <c r="K830" s="40"/>
      <c r="L830" s="43"/>
      <c r="M830" s="198"/>
      <c r="N830" s="199"/>
      <c r="O830" s="68"/>
      <c r="P830" s="68"/>
      <c r="Q830" s="68"/>
      <c r="R830" s="68"/>
      <c r="S830" s="68"/>
      <c r="T830" s="69"/>
      <c r="U830" s="38"/>
      <c r="V830" s="38"/>
      <c r="W830" s="38"/>
      <c r="X830" s="38"/>
      <c r="Y830" s="38"/>
      <c r="Z830" s="38"/>
      <c r="AA830" s="38"/>
      <c r="AB830" s="38"/>
      <c r="AC830" s="38"/>
      <c r="AD830" s="38"/>
      <c r="AE830" s="38"/>
      <c r="AT830" s="21" t="s">
        <v>180</v>
      </c>
      <c r="AU830" s="21" t="s">
        <v>81</v>
      </c>
    </row>
    <row r="831" spans="1:65" s="13" customFormat="1" ht="11.25">
      <c r="B831" s="202"/>
      <c r="C831" s="203"/>
      <c r="D831" s="195" t="s">
        <v>182</v>
      </c>
      <c r="E831" s="204" t="s">
        <v>19</v>
      </c>
      <c r="F831" s="205" t="s">
        <v>1195</v>
      </c>
      <c r="G831" s="203"/>
      <c r="H831" s="206">
        <v>24.576000000000001</v>
      </c>
      <c r="I831" s="207"/>
      <c r="J831" s="203"/>
      <c r="K831" s="203"/>
      <c r="L831" s="208"/>
      <c r="M831" s="209"/>
      <c r="N831" s="210"/>
      <c r="O831" s="210"/>
      <c r="P831" s="210"/>
      <c r="Q831" s="210"/>
      <c r="R831" s="210"/>
      <c r="S831" s="210"/>
      <c r="T831" s="211"/>
      <c r="AT831" s="212" t="s">
        <v>182</v>
      </c>
      <c r="AU831" s="212" t="s">
        <v>81</v>
      </c>
      <c r="AV831" s="13" t="s">
        <v>81</v>
      </c>
      <c r="AW831" s="13" t="s">
        <v>33</v>
      </c>
      <c r="AX831" s="13" t="s">
        <v>72</v>
      </c>
      <c r="AY831" s="212" t="s">
        <v>168</v>
      </c>
    </row>
    <row r="832" spans="1:65" s="14" customFormat="1" ht="11.25">
      <c r="B832" s="213"/>
      <c r="C832" s="214"/>
      <c r="D832" s="195" t="s">
        <v>182</v>
      </c>
      <c r="E832" s="215" t="s">
        <v>19</v>
      </c>
      <c r="F832" s="216" t="s">
        <v>185</v>
      </c>
      <c r="G832" s="214"/>
      <c r="H832" s="217">
        <v>24.576000000000001</v>
      </c>
      <c r="I832" s="218"/>
      <c r="J832" s="214"/>
      <c r="K832" s="214"/>
      <c r="L832" s="219"/>
      <c r="M832" s="220"/>
      <c r="N832" s="221"/>
      <c r="O832" s="221"/>
      <c r="P832" s="221"/>
      <c r="Q832" s="221"/>
      <c r="R832" s="221"/>
      <c r="S832" s="221"/>
      <c r="T832" s="222"/>
      <c r="AT832" s="223" t="s">
        <v>182</v>
      </c>
      <c r="AU832" s="223" t="s">
        <v>81</v>
      </c>
      <c r="AV832" s="14" t="s">
        <v>176</v>
      </c>
      <c r="AW832" s="14" t="s">
        <v>33</v>
      </c>
      <c r="AX832" s="14" t="s">
        <v>79</v>
      </c>
      <c r="AY832" s="223" t="s">
        <v>168</v>
      </c>
    </row>
    <row r="833" spans="1:65" s="2" customFormat="1" ht="24.2" customHeight="1">
      <c r="A833" s="38"/>
      <c r="B833" s="39"/>
      <c r="C833" s="182" t="s">
        <v>1196</v>
      </c>
      <c r="D833" s="182" t="s">
        <v>171</v>
      </c>
      <c r="E833" s="183" t="s">
        <v>1197</v>
      </c>
      <c r="F833" s="184" t="s">
        <v>1198</v>
      </c>
      <c r="G833" s="185" t="s">
        <v>245</v>
      </c>
      <c r="H833" s="186">
        <v>13.2</v>
      </c>
      <c r="I833" s="187"/>
      <c r="J833" s="188">
        <f>ROUND(I833*H833,2)</f>
        <v>0</v>
      </c>
      <c r="K833" s="184" t="s">
        <v>175</v>
      </c>
      <c r="L833" s="43"/>
      <c r="M833" s="189" t="s">
        <v>19</v>
      </c>
      <c r="N833" s="190" t="s">
        <v>43</v>
      </c>
      <c r="O833" s="68"/>
      <c r="P833" s="191">
        <f>O833*H833</f>
        <v>0</v>
      </c>
      <c r="Q833" s="191">
        <v>1.75E-3</v>
      </c>
      <c r="R833" s="191">
        <f>Q833*H833</f>
        <v>2.3099999999999999E-2</v>
      </c>
      <c r="S833" s="191">
        <v>0</v>
      </c>
      <c r="T833" s="192">
        <f>S833*H833</f>
        <v>0</v>
      </c>
      <c r="U833" s="38"/>
      <c r="V833" s="38"/>
      <c r="W833" s="38"/>
      <c r="X833" s="38"/>
      <c r="Y833" s="38"/>
      <c r="Z833" s="38"/>
      <c r="AA833" s="38"/>
      <c r="AB833" s="38"/>
      <c r="AC833" s="38"/>
      <c r="AD833" s="38"/>
      <c r="AE833" s="38"/>
      <c r="AR833" s="193" t="s">
        <v>278</v>
      </c>
      <c r="AT833" s="193" t="s">
        <v>171</v>
      </c>
      <c r="AU833" s="193" t="s">
        <v>81</v>
      </c>
      <c r="AY833" s="21" t="s">
        <v>168</v>
      </c>
      <c r="BE833" s="194">
        <f>IF(N833="základní",J833,0)</f>
        <v>0</v>
      </c>
      <c r="BF833" s="194">
        <f>IF(N833="snížená",J833,0)</f>
        <v>0</v>
      </c>
      <c r="BG833" s="194">
        <f>IF(N833="zákl. přenesená",J833,0)</f>
        <v>0</v>
      </c>
      <c r="BH833" s="194">
        <f>IF(N833="sníž. přenesená",J833,0)</f>
        <v>0</v>
      </c>
      <c r="BI833" s="194">
        <f>IF(N833="nulová",J833,0)</f>
        <v>0</v>
      </c>
      <c r="BJ833" s="21" t="s">
        <v>79</v>
      </c>
      <c r="BK833" s="194">
        <f>ROUND(I833*H833,2)</f>
        <v>0</v>
      </c>
      <c r="BL833" s="21" t="s">
        <v>278</v>
      </c>
      <c r="BM833" s="193" t="s">
        <v>1199</v>
      </c>
    </row>
    <row r="834" spans="1:65" s="2" customFormat="1" ht="19.5">
      <c r="A834" s="38"/>
      <c r="B834" s="39"/>
      <c r="C834" s="40"/>
      <c r="D834" s="195" t="s">
        <v>178</v>
      </c>
      <c r="E834" s="40"/>
      <c r="F834" s="196" t="s">
        <v>1200</v>
      </c>
      <c r="G834" s="40"/>
      <c r="H834" s="40"/>
      <c r="I834" s="197"/>
      <c r="J834" s="40"/>
      <c r="K834" s="40"/>
      <c r="L834" s="43"/>
      <c r="M834" s="198"/>
      <c r="N834" s="199"/>
      <c r="O834" s="68"/>
      <c r="P834" s="68"/>
      <c r="Q834" s="68"/>
      <c r="R834" s="68"/>
      <c r="S834" s="68"/>
      <c r="T834" s="69"/>
      <c r="U834" s="38"/>
      <c r="V834" s="38"/>
      <c r="W834" s="38"/>
      <c r="X834" s="38"/>
      <c r="Y834" s="38"/>
      <c r="Z834" s="38"/>
      <c r="AA834" s="38"/>
      <c r="AB834" s="38"/>
      <c r="AC834" s="38"/>
      <c r="AD834" s="38"/>
      <c r="AE834" s="38"/>
      <c r="AT834" s="21" t="s">
        <v>178</v>
      </c>
      <c r="AU834" s="21" t="s">
        <v>81</v>
      </c>
    </row>
    <row r="835" spans="1:65" s="2" customFormat="1" ht="11.25">
      <c r="A835" s="38"/>
      <c r="B835" s="39"/>
      <c r="C835" s="40"/>
      <c r="D835" s="200" t="s">
        <v>180</v>
      </c>
      <c r="E835" s="40"/>
      <c r="F835" s="201" t="s">
        <v>1201</v>
      </c>
      <c r="G835" s="40"/>
      <c r="H835" s="40"/>
      <c r="I835" s="197"/>
      <c r="J835" s="40"/>
      <c r="K835" s="40"/>
      <c r="L835" s="43"/>
      <c r="M835" s="198"/>
      <c r="N835" s="199"/>
      <c r="O835" s="68"/>
      <c r="P835" s="68"/>
      <c r="Q835" s="68"/>
      <c r="R835" s="68"/>
      <c r="S835" s="68"/>
      <c r="T835" s="69"/>
      <c r="U835" s="38"/>
      <c r="V835" s="38"/>
      <c r="W835" s="38"/>
      <c r="X835" s="38"/>
      <c r="Y835" s="38"/>
      <c r="Z835" s="38"/>
      <c r="AA835" s="38"/>
      <c r="AB835" s="38"/>
      <c r="AC835" s="38"/>
      <c r="AD835" s="38"/>
      <c r="AE835" s="38"/>
      <c r="AT835" s="21" t="s">
        <v>180</v>
      </c>
      <c r="AU835" s="21" t="s">
        <v>81</v>
      </c>
    </row>
    <row r="836" spans="1:65" s="2" customFormat="1" ht="19.5">
      <c r="A836" s="38"/>
      <c r="B836" s="39"/>
      <c r="C836" s="40"/>
      <c r="D836" s="195" t="s">
        <v>206</v>
      </c>
      <c r="E836" s="40"/>
      <c r="F836" s="224" t="s">
        <v>1202</v>
      </c>
      <c r="G836" s="40"/>
      <c r="H836" s="40"/>
      <c r="I836" s="197"/>
      <c r="J836" s="40"/>
      <c r="K836" s="40"/>
      <c r="L836" s="43"/>
      <c r="M836" s="198"/>
      <c r="N836" s="199"/>
      <c r="O836" s="68"/>
      <c r="P836" s="68"/>
      <c r="Q836" s="68"/>
      <c r="R836" s="68"/>
      <c r="S836" s="68"/>
      <c r="T836" s="69"/>
      <c r="U836" s="38"/>
      <c r="V836" s="38"/>
      <c r="W836" s="38"/>
      <c r="X836" s="38"/>
      <c r="Y836" s="38"/>
      <c r="Z836" s="38"/>
      <c r="AA836" s="38"/>
      <c r="AB836" s="38"/>
      <c r="AC836" s="38"/>
      <c r="AD836" s="38"/>
      <c r="AE836" s="38"/>
      <c r="AT836" s="21" t="s">
        <v>206</v>
      </c>
      <c r="AU836" s="21" t="s">
        <v>81</v>
      </c>
    </row>
    <row r="837" spans="1:65" s="13" customFormat="1" ht="11.25">
      <c r="B837" s="202"/>
      <c r="C837" s="203"/>
      <c r="D837" s="195" t="s">
        <v>182</v>
      </c>
      <c r="E837" s="204" t="s">
        <v>19</v>
      </c>
      <c r="F837" s="205" t="s">
        <v>1203</v>
      </c>
      <c r="G837" s="203"/>
      <c r="H837" s="206">
        <v>3.6</v>
      </c>
      <c r="I837" s="207"/>
      <c r="J837" s="203"/>
      <c r="K837" s="203"/>
      <c r="L837" s="208"/>
      <c r="M837" s="209"/>
      <c r="N837" s="210"/>
      <c r="O837" s="210"/>
      <c r="P837" s="210"/>
      <c r="Q837" s="210"/>
      <c r="R837" s="210"/>
      <c r="S837" s="210"/>
      <c r="T837" s="211"/>
      <c r="AT837" s="212" t="s">
        <v>182</v>
      </c>
      <c r="AU837" s="212" t="s">
        <v>81</v>
      </c>
      <c r="AV837" s="13" t="s">
        <v>81</v>
      </c>
      <c r="AW837" s="13" t="s">
        <v>33</v>
      </c>
      <c r="AX837" s="13" t="s">
        <v>72</v>
      </c>
      <c r="AY837" s="212" t="s">
        <v>168</v>
      </c>
    </row>
    <row r="838" spans="1:65" s="13" customFormat="1" ht="11.25">
      <c r="B838" s="202"/>
      <c r="C838" s="203"/>
      <c r="D838" s="195" t="s">
        <v>182</v>
      </c>
      <c r="E838" s="204" t="s">
        <v>19</v>
      </c>
      <c r="F838" s="205" t="s">
        <v>1204</v>
      </c>
      <c r="G838" s="203"/>
      <c r="H838" s="206">
        <v>9.6</v>
      </c>
      <c r="I838" s="207"/>
      <c r="J838" s="203"/>
      <c r="K838" s="203"/>
      <c r="L838" s="208"/>
      <c r="M838" s="209"/>
      <c r="N838" s="210"/>
      <c r="O838" s="210"/>
      <c r="P838" s="210"/>
      <c r="Q838" s="210"/>
      <c r="R838" s="210"/>
      <c r="S838" s="210"/>
      <c r="T838" s="211"/>
      <c r="AT838" s="212" t="s">
        <v>182</v>
      </c>
      <c r="AU838" s="212" t="s">
        <v>81</v>
      </c>
      <c r="AV838" s="13" t="s">
        <v>81</v>
      </c>
      <c r="AW838" s="13" t="s">
        <v>33</v>
      </c>
      <c r="AX838" s="13" t="s">
        <v>72</v>
      </c>
      <c r="AY838" s="212" t="s">
        <v>168</v>
      </c>
    </row>
    <row r="839" spans="1:65" s="14" customFormat="1" ht="11.25">
      <c r="B839" s="213"/>
      <c r="C839" s="214"/>
      <c r="D839" s="195" t="s">
        <v>182</v>
      </c>
      <c r="E839" s="215" t="s">
        <v>19</v>
      </c>
      <c r="F839" s="216" t="s">
        <v>185</v>
      </c>
      <c r="G839" s="214"/>
      <c r="H839" s="217">
        <v>13.2</v>
      </c>
      <c r="I839" s="218"/>
      <c r="J839" s="214"/>
      <c r="K839" s="214"/>
      <c r="L839" s="219"/>
      <c r="M839" s="220"/>
      <c r="N839" s="221"/>
      <c r="O839" s="221"/>
      <c r="P839" s="221"/>
      <c r="Q839" s="221"/>
      <c r="R839" s="221"/>
      <c r="S839" s="221"/>
      <c r="T839" s="222"/>
      <c r="AT839" s="223" t="s">
        <v>182</v>
      </c>
      <c r="AU839" s="223" t="s">
        <v>81</v>
      </c>
      <c r="AV839" s="14" t="s">
        <v>176</v>
      </c>
      <c r="AW839" s="14" t="s">
        <v>33</v>
      </c>
      <c r="AX839" s="14" t="s">
        <v>79</v>
      </c>
      <c r="AY839" s="223" t="s">
        <v>168</v>
      </c>
    </row>
    <row r="840" spans="1:65" s="2" customFormat="1" ht="24.2" customHeight="1">
      <c r="A840" s="38"/>
      <c r="B840" s="39"/>
      <c r="C840" s="182" t="s">
        <v>1205</v>
      </c>
      <c r="D840" s="182" t="s">
        <v>171</v>
      </c>
      <c r="E840" s="183" t="s">
        <v>1206</v>
      </c>
      <c r="F840" s="184" t="s">
        <v>1207</v>
      </c>
      <c r="G840" s="185" t="s">
        <v>237</v>
      </c>
      <c r="H840" s="186">
        <v>24</v>
      </c>
      <c r="I840" s="187"/>
      <c r="J840" s="188">
        <f>ROUND(I840*H840,2)</f>
        <v>0</v>
      </c>
      <c r="K840" s="184" t="s">
        <v>175</v>
      </c>
      <c r="L840" s="43"/>
      <c r="M840" s="189" t="s">
        <v>19</v>
      </c>
      <c r="N840" s="190" t="s">
        <v>43</v>
      </c>
      <c r="O840" s="68"/>
      <c r="P840" s="191">
        <f>O840*H840</f>
        <v>0</v>
      </c>
      <c r="Q840" s="191">
        <v>0</v>
      </c>
      <c r="R840" s="191">
        <f>Q840*H840</f>
        <v>0</v>
      </c>
      <c r="S840" s="191">
        <v>0</v>
      </c>
      <c r="T840" s="192">
        <f>S840*H840</f>
        <v>0</v>
      </c>
      <c r="U840" s="38"/>
      <c r="V840" s="38"/>
      <c r="W840" s="38"/>
      <c r="X840" s="38"/>
      <c r="Y840" s="38"/>
      <c r="Z840" s="38"/>
      <c r="AA840" s="38"/>
      <c r="AB840" s="38"/>
      <c r="AC840" s="38"/>
      <c r="AD840" s="38"/>
      <c r="AE840" s="38"/>
      <c r="AR840" s="193" t="s">
        <v>278</v>
      </c>
      <c r="AT840" s="193" t="s">
        <v>171</v>
      </c>
      <c r="AU840" s="193" t="s">
        <v>81</v>
      </c>
      <c r="AY840" s="21" t="s">
        <v>168</v>
      </c>
      <c r="BE840" s="194">
        <f>IF(N840="základní",J840,0)</f>
        <v>0</v>
      </c>
      <c r="BF840" s="194">
        <f>IF(N840="snížená",J840,0)</f>
        <v>0</v>
      </c>
      <c r="BG840" s="194">
        <f>IF(N840="zákl. přenesená",J840,0)</f>
        <v>0</v>
      </c>
      <c r="BH840" s="194">
        <f>IF(N840="sníž. přenesená",J840,0)</f>
        <v>0</v>
      </c>
      <c r="BI840" s="194">
        <f>IF(N840="nulová",J840,0)</f>
        <v>0</v>
      </c>
      <c r="BJ840" s="21" t="s">
        <v>79</v>
      </c>
      <c r="BK840" s="194">
        <f>ROUND(I840*H840,2)</f>
        <v>0</v>
      </c>
      <c r="BL840" s="21" t="s">
        <v>278</v>
      </c>
      <c r="BM840" s="193" t="s">
        <v>1208</v>
      </c>
    </row>
    <row r="841" spans="1:65" s="2" customFormat="1" ht="29.25">
      <c r="A841" s="38"/>
      <c r="B841" s="39"/>
      <c r="C841" s="40"/>
      <c r="D841" s="195" t="s">
        <v>178</v>
      </c>
      <c r="E841" s="40"/>
      <c r="F841" s="196" t="s">
        <v>1209</v>
      </c>
      <c r="G841" s="40"/>
      <c r="H841" s="40"/>
      <c r="I841" s="197"/>
      <c r="J841" s="40"/>
      <c r="K841" s="40"/>
      <c r="L841" s="43"/>
      <c r="M841" s="198"/>
      <c r="N841" s="199"/>
      <c r="O841" s="68"/>
      <c r="P841" s="68"/>
      <c r="Q841" s="68"/>
      <c r="R841" s="68"/>
      <c r="S841" s="68"/>
      <c r="T841" s="69"/>
      <c r="U841" s="38"/>
      <c r="V841" s="38"/>
      <c r="W841" s="38"/>
      <c r="X841" s="38"/>
      <c r="Y841" s="38"/>
      <c r="Z841" s="38"/>
      <c r="AA841" s="38"/>
      <c r="AB841" s="38"/>
      <c r="AC841" s="38"/>
      <c r="AD841" s="38"/>
      <c r="AE841" s="38"/>
      <c r="AT841" s="21" t="s">
        <v>178</v>
      </c>
      <c r="AU841" s="21" t="s">
        <v>81</v>
      </c>
    </row>
    <row r="842" spans="1:65" s="2" customFormat="1" ht="11.25">
      <c r="A842" s="38"/>
      <c r="B842" s="39"/>
      <c r="C842" s="40"/>
      <c r="D842" s="200" t="s">
        <v>180</v>
      </c>
      <c r="E842" s="40"/>
      <c r="F842" s="201" t="s">
        <v>1210</v>
      </c>
      <c r="G842" s="40"/>
      <c r="H842" s="40"/>
      <c r="I842" s="197"/>
      <c r="J842" s="40"/>
      <c r="K842" s="40"/>
      <c r="L842" s="43"/>
      <c r="M842" s="198"/>
      <c r="N842" s="199"/>
      <c r="O842" s="68"/>
      <c r="P842" s="68"/>
      <c r="Q842" s="68"/>
      <c r="R842" s="68"/>
      <c r="S842" s="68"/>
      <c r="T842" s="69"/>
      <c r="U842" s="38"/>
      <c r="V842" s="38"/>
      <c r="W842" s="38"/>
      <c r="X842" s="38"/>
      <c r="Y842" s="38"/>
      <c r="Z842" s="38"/>
      <c r="AA842" s="38"/>
      <c r="AB842" s="38"/>
      <c r="AC842" s="38"/>
      <c r="AD842" s="38"/>
      <c r="AE842" s="38"/>
      <c r="AT842" s="21" t="s">
        <v>180</v>
      </c>
      <c r="AU842" s="21" t="s">
        <v>81</v>
      </c>
    </row>
    <row r="843" spans="1:65" s="13" customFormat="1" ht="11.25">
      <c r="B843" s="202"/>
      <c r="C843" s="203"/>
      <c r="D843" s="195" t="s">
        <v>182</v>
      </c>
      <c r="E843" s="204" t="s">
        <v>19</v>
      </c>
      <c r="F843" s="205" t="s">
        <v>1211</v>
      </c>
      <c r="G843" s="203"/>
      <c r="H843" s="206">
        <v>24</v>
      </c>
      <c r="I843" s="207"/>
      <c r="J843" s="203"/>
      <c r="K843" s="203"/>
      <c r="L843" s="208"/>
      <c r="M843" s="209"/>
      <c r="N843" s="210"/>
      <c r="O843" s="210"/>
      <c r="P843" s="210"/>
      <c r="Q843" s="210"/>
      <c r="R843" s="210"/>
      <c r="S843" s="210"/>
      <c r="T843" s="211"/>
      <c r="AT843" s="212" t="s">
        <v>182</v>
      </c>
      <c r="AU843" s="212" t="s">
        <v>81</v>
      </c>
      <c r="AV843" s="13" t="s">
        <v>81</v>
      </c>
      <c r="AW843" s="13" t="s">
        <v>33</v>
      </c>
      <c r="AX843" s="13" t="s">
        <v>72</v>
      </c>
      <c r="AY843" s="212" t="s">
        <v>168</v>
      </c>
    </row>
    <row r="844" spans="1:65" s="14" customFormat="1" ht="11.25">
      <c r="B844" s="213"/>
      <c r="C844" s="214"/>
      <c r="D844" s="195" t="s">
        <v>182</v>
      </c>
      <c r="E844" s="215" t="s">
        <v>19</v>
      </c>
      <c r="F844" s="216" t="s">
        <v>185</v>
      </c>
      <c r="G844" s="214"/>
      <c r="H844" s="217">
        <v>24</v>
      </c>
      <c r="I844" s="218"/>
      <c r="J844" s="214"/>
      <c r="K844" s="214"/>
      <c r="L844" s="219"/>
      <c r="M844" s="220"/>
      <c r="N844" s="221"/>
      <c r="O844" s="221"/>
      <c r="P844" s="221"/>
      <c r="Q844" s="221"/>
      <c r="R844" s="221"/>
      <c r="S844" s="221"/>
      <c r="T844" s="222"/>
      <c r="AT844" s="223" t="s">
        <v>182</v>
      </c>
      <c r="AU844" s="223" t="s">
        <v>81</v>
      </c>
      <c r="AV844" s="14" t="s">
        <v>176</v>
      </c>
      <c r="AW844" s="14" t="s">
        <v>33</v>
      </c>
      <c r="AX844" s="14" t="s">
        <v>79</v>
      </c>
      <c r="AY844" s="223" t="s">
        <v>168</v>
      </c>
    </row>
    <row r="845" spans="1:65" s="2" customFormat="1" ht="21.75" customHeight="1">
      <c r="A845" s="38"/>
      <c r="B845" s="39"/>
      <c r="C845" s="182" t="s">
        <v>1212</v>
      </c>
      <c r="D845" s="182" t="s">
        <v>171</v>
      </c>
      <c r="E845" s="183" t="s">
        <v>1213</v>
      </c>
      <c r="F845" s="184" t="s">
        <v>1214</v>
      </c>
      <c r="G845" s="185" t="s">
        <v>245</v>
      </c>
      <c r="H845" s="186">
        <v>25.76</v>
      </c>
      <c r="I845" s="187"/>
      <c r="J845" s="188">
        <f>ROUND(I845*H845,2)</f>
        <v>0</v>
      </c>
      <c r="K845" s="184" t="s">
        <v>175</v>
      </c>
      <c r="L845" s="43"/>
      <c r="M845" s="189" t="s">
        <v>19</v>
      </c>
      <c r="N845" s="190" t="s">
        <v>43</v>
      </c>
      <c r="O845" s="68"/>
      <c r="P845" s="191">
        <f>O845*H845</f>
        <v>0</v>
      </c>
      <c r="Q845" s="191">
        <v>9.1E-4</v>
      </c>
      <c r="R845" s="191">
        <f>Q845*H845</f>
        <v>2.34416E-2</v>
      </c>
      <c r="S845" s="191">
        <v>0</v>
      </c>
      <c r="T845" s="192">
        <f>S845*H845</f>
        <v>0</v>
      </c>
      <c r="U845" s="38"/>
      <c r="V845" s="38"/>
      <c r="W845" s="38"/>
      <c r="X845" s="38"/>
      <c r="Y845" s="38"/>
      <c r="Z845" s="38"/>
      <c r="AA845" s="38"/>
      <c r="AB845" s="38"/>
      <c r="AC845" s="38"/>
      <c r="AD845" s="38"/>
      <c r="AE845" s="38"/>
      <c r="AR845" s="193" t="s">
        <v>278</v>
      </c>
      <c r="AT845" s="193" t="s">
        <v>171</v>
      </c>
      <c r="AU845" s="193" t="s">
        <v>81</v>
      </c>
      <c r="AY845" s="21" t="s">
        <v>168</v>
      </c>
      <c r="BE845" s="194">
        <f>IF(N845="základní",J845,0)</f>
        <v>0</v>
      </c>
      <c r="BF845" s="194">
        <f>IF(N845="snížená",J845,0)</f>
        <v>0</v>
      </c>
      <c r="BG845" s="194">
        <f>IF(N845="zákl. přenesená",J845,0)</f>
        <v>0</v>
      </c>
      <c r="BH845" s="194">
        <f>IF(N845="sníž. přenesená",J845,0)</f>
        <v>0</v>
      </c>
      <c r="BI845" s="194">
        <f>IF(N845="nulová",J845,0)</f>
        <v>0</v>
      </c>
      <c r="BJ845" s="21" t="s">
        <v>79</v>
      </c>
      <c r="BK845" s="194">
        <f>ROUND(I845*H845,2)</f>
        <v>0</v>
      </c>
      <c r="BL845" s="21" t="s">
        <v>278</v>
      </c>
      <c r="BM845" s="193" t="s">
        <v>1215</v>
      </c>
    </row>
    <row r="846" spans="1:65" s="2" customFormat="1" ht="19.5">
      <c r="A846" s="38"/>
      <c r="B846" s="39"/>
      <c r="C846" s="40"/>
      <c r="D846" s="195" t="s">
        <v>178</v>
      </c>
      <c r="E846" s="40"/>
      <c r="F846" s="196" t="s">
        <v>1216</v>
      </c>
      <c r="G846" s="40"/>
      <c r="H846" s="40"/>
      <c r="I846" s="197"/>
      <c r="J846" s="40"/>
      <c r="K846" s="40"/>
      <c r="L846" s="43"/>
      <c r="M846" s="198"/>
      <c r="N846" s="199"/>
      <c r="O846" s="68"/>
      <c r="P846" s="68"/>
      <c r="Q846" s="68"/>
      <c r="R846" s="68"/>
      <c r="S846" s="68"/>
      <c r="T846" s="69"/>
      <c r="U846" s="38"/>
      <c r="V846" s="38"/>
      <c r="W846" s="38"/>
      <c r="X846" s="38"/>
      <c r="Y846" s="38"/>
      <c r="Z846" s="38"/>
      <c r="AA846" s="38"/>
      <c r="AB846" s="38"/>
      <c r="AC846" s="38"/>
      <c r="AD846" s="38"/>
      <c r="AE846" s="38"/>
      <c r="AT846" s="21" t="s">
        <v>178</v>
      </c>
      <c r="AU846" s="21" t="s">
        <v>81</v>
      </c>
    </row>
    <row r="847" spans="1:65" s="2" customFormat="1" ht="11.25">
      <c r="A847" s="38"/>
      <c r="B847" s="39"/>
      <c r="C847" s="40"/>
      <c r="D847" s="200" t="s">
        <v>180</v>
      </c>
      <c r="E847" s="40"/>
      <c r="F847" s="201" t="s">
        <v>1217</v>
      </c>
      <c r="G847" s="40"/>
      <c r="H847" s="40"/>
      <c r="I847" s="197"/>
      <c r="J847" s="40"/>
      <c r="K847" s="40"/>
      <c r="L847" s="43"/>
      <c r="M847" s="198"/>
      <c r="N847" s="199"/>
      <c r="O847" s="68"/>
      <c r="P847" s="68"/>
      <c r="Q847" s="68"/>
      <c r="R847" s="68"/>
      <c r="S847" s="68"/>
      <c r="T847" s="69"/>
      <c r="U847" s="38"/>
      <c r="V847" s="38"/>
      <c r="W847" s="38"/>
      <c r="X847" s="38"/>
      <c r="Y847" s="38"/>
      <c r="Z847" s="38"/>
      <c r="AA847" s="38"/>
      <c r="AB847" s="38"/>
      <c r="AC847" s="38"/>
      <c r="AD847" s="38"/>
      <c r="AE847" s="38"/>
      <c r="AT847" s="21" t="s">
        <v>180</v>
      </c>
      <c r="AU847" s="21" t="s">
        <v>81</v>
      </c>
    </row>
    <row r="848" spans="1:65" s="13" customFormat="1" ht="11.25">
      <c r="B848" s="202"/>
      <c r="C848" s="203"/>
      <c r="D848" s="195" t="s">
        <v>182</v>
      </c>
      <c r="E848" s="204" t="s">
        <v>19</v>
      </c>
      <c r="F848" s="205" t="s">
        <v>1218</v>
      </c>
      <c r="G848" s="203"/>
      <c r="H848" s="206">
        <v>25.76</v>
      </c>
      <c r="I848" s="207"/>
      <c r="J848" s="203"/>
      <c r="K848" s="203"/>
      <c r="L848" s="208"/>
      <c r="M848" s="209"/>
      <c r="N848" s="210"/>
      <c r="O848" s="210"/>
      <c r="P848" s="210"/>
      <c r="Q848" s="210"/>
      <c r="R848" s="210"/>
      <c r="S848" s="210"/>
      <c r="T848" s="211"/>
      <c r="AT848" s="212" t="s">
        <v>182</v>
      </c>
      <c r="AU848" s="212" t="s">
        <v>81</v>
      </c>
      <c r="AV848" s="13" t="s">
        <v>81</v>
      </c>
      <c r="AW848" s="13" t="s">
        <v>33</v>
      </c>
      <c r="AX848" s="13" t="s">
        <v>72</v>
      </c>
      <c r="AY848" s="212" t="s">
        <v>168</v>
      </c>
    </row>
    <row r="849" spans="1:65" s="14" customFormat="1" ht="11.25">
      <c r="B849" s="213"/>
      <c r="C849" s="214"/>
      <c r="D849" s="195" t="s">
        <v>182</v>
      </c>
      <c r="E849" s="215" t="s">
        <v>19</v>
      </c>
      <c r="F849" s="216" t="s">
        <v>185</v>
      </c>
      <c r="G849" s="214"/>
      <c r="H849" s="217">
        <v>25.76</v>
      </c>
      <c r="I849" s="218"/>
      <c r="J849" s="214"/>
      <c r="K849" s="214"/>
      <c r="L849" s="219"/>
      <c r="M849" s="220"/>
      <c r="N849" s="221"/>
      <c r="O849" s="221"/>
      <c r="P849" s="221"/>
      <c r="Q849" s="221"/>
      <c r="R849" s="221"/>
      <c r="S849" s="221"/>
      <c r="T849" s="222"/>
      <c r="AT849" s="223" t="s">
        <v>182</v>
      </c>
      <c r="AU849" s="223" t="s">
        <v>81</v>
      </c>
      <c r="AV849" s="14" t="s">
        <v>176</v>
      </c>
      <c r="AW849" s="14" t="s">
        <v>33</v>
      </c>
      <c r="AX849" s="14" t="s">
        <v>79</v>
      </c>
      <c r="AY849" s="223" t="s">
        <v>168</v>
      </c>
    </row>
    <row r="850" spans="1:65" s="2" customFormat="1" ht="24.2" customHeight="1">
      <c r="A850" s="38"/>
      <c r="B850" s="39"/>
      <c r="C850" s="182" t="s">
        <v>1219</v>
      </c>
      <c r="D850" s="182" t="s">
        <v>171</v>
      </c>
      <c r="E850" s="183" t="s">
        <v>1220</v>
      </c>
      <c r="F850" s="184" t="s">
        <v>1221</v>
      </c>
      <c r="G850" s="185" t="s">
        <v>237</v>
      </c>
      <c r="H850" s="186">
        <v>2</v>
      </c>
      <c r="I850" s="187"/>
      <c r="J850" s="188">
        <f>ROUND(I850*H850,2)</f>
        <v>0</v>
      </c>
      <c r="K850" s="184" t="s">
        <v>175</v>
      </c>
      <c r="L850" s="43"/>
      <c r="M850" s="189" t="s">
        <v>19</v>
      </c>
      <c r="N850" s="190" t="s">
        <v>43</v>
      </c>
      <c r="O850" s="68"/>
      <c r="P850" s="191">
        <f>O850*H850</f>
        <v>0</v>
      </c>
      <c r="Q850" s="191">
        <v>1.9000000000000001E-4</v>
      </c>
      <c r="R850" s="191">
        <f>Q850*H850</f>
        <v>3.8000000000000002E-4</v>
      </c>
      <c r="S850" s="191">
        <v>0</v>
      </c>
      <c r="T850" s="192">
        <f>S850*H850</f>
        <v>0</v>
      </c>
      <c r="U850" s="38"/>
      <c r="V850" s="38"/>
      <c r="W850" s="38"/>
      <c r="X850" s="38"/>
      <c r="Y850" s="38"/>
      <c r="Z850" s="38"/>
      <c r="AA850" s="38"/>
      <c r="AB850" s="38"/>
      <c r="AC850" s="38"/>
      <c r="AD850" s="38"/>
      <c r="AE850" s="38"/>
      <c r="AR850" s="193" t="s">
        <v>278</v>
      </c>
      <c r="AT850" s="193" t="s">
        <v>171</v>
      </c>
      <c r="AU850" s="193" t="s">
        <v>81</v>
      </c>
      <c r="AY850" s="21" t="s">
        <v>168</v>
      </c>
      <c r="BE850" s="194">
        <f>IF(N850="základní",J850,0)</f>
        <v>0</v>
      </c>
      <c r="BF850" s="194">
        <f>IF(N850="snížená",J850,0)</f>
        <v>0</v>
      </c>
      <c r="BG850" s="194">
        <f>IF(N850="zákl. přenesená",J850,0)</f>
        <v>0</v>
      </c>
      <c r="BH850" s="194">
        <f>IF(N850="sníž. přenesená",J850,0)</f>
        <v>0</v>
      </c>
      <c r="BI850" s="194">
        <f>IF(N850="nulová",J850,0)</f>
        <v>0</v>
      </c>
      <c r="BJ850" s="21" t="s">
        <v>79</v>
      </c>
      <c r="BK850" s="194">
        <f>ROUND(I850*H850,2)</f>
        <v>0</v>
      </c>
      <c r="BL850" s="21" t="s">
        <v>278</v>
      </c>
      <c r="BM850" s="193" t="s">
        <v>1222</v>
      </c>
    </row>
    <row r="851" spans="1:65" s="2" customFormat="1" ht="19.5">
      <c r="A851" s="38"/>
      <c r="B851" s="39"/>
      <c r="C851" s="40"/>
      <c r="D851" s="195" t="s">
        <v>178</v>
      </c>
      <c r="E851" s="40"/>
      <c r="F851" s="196" t="s">
        <v>1223</v>
      </c>
      <c r="G851" s="40"/>
      <c r="H851" s="40"/>
      <c r="I851" s="197"/>
      <c r="J851" s="40"/>
      <c r="K851" s="40"/>
      <c r="L851" s="43"/>
      <c r="M851" s="198"/>
      <c r="N851" s="199"/>
      <c r="O851" s="68"/>
      <c r="P851" s="68"/>
      <c r="Q851" s="68"/>
      <c r="R851" s="68"/>
      <c r="S851" s="68"/>
      <c r="T851" s="69"/>
      <c r="U851" s="38"/>
      <c r="V851" s="38"/>
      <c r="W851" s="38"/>
      <c r="X851" s="38"/>
      <c r="Y851" s="38"/>
      <c r="Z851" s="38"/>
      <c r="AA851" s="38"/>
      <c r="AB851" s="38"/>
      <c r="AC851" s="38"/>
      <c r="AD851" s="38"/>
      <c r="AE851" s="38"/>
      <c r="AT851" s="21" t="s">
        <v>178</v>
      </c>
      <c r="AU851" s="21" t="s">
        <v>81</v>
      </c>
    </row>
    <row r="852" spans="1:65" s="2" customFormat="1" ht="11.25">
      <c r="A852" s="38"/>
      <c r="B852" s="39"/>
      <c r="C852" s="40"/>
      <c r="D852" s="200" t="s">
        <v>180</v>
      </c>
      <c r="E852" s="40"/>
      <c r="F852" s="201" t="s">
        <v>1224</v>
      </c>
      <c r="G852" s="40"/>
      <c r="H852" s="40"/>
      <c r="I852" s="197"/>
      <c r="J852" s="40"/>
      <c r="K852" s="40"/>
      <c r="L852" s="43"/>
      <c r="M852" s="198"/>
      <c r="N852" s="199"/>
      <c r="O852" s="68"/>
      <c r="P852" s="68"/>
      <c r="Q852" s="68"/>
      <c r="R852" s="68"/>
      <c r="S852" s="68"/>
      <c r="T852" s="69"/>
      <c r="U852" s="38"/>
      <c r="V852" s="38"/>
      <c r="W852" s="38"/>
      <c r="X852" s="38"/>
      <c r="Y852" s="38"/>
      <c r="Z852" s="38"/>
      <c r="AA852" s="38"/>
      <c r="AB852" s="38"/>
      <c r="AC852" s="38"/>
      <c r="AD852" s="38"/>
      <c r="AE852" s="38"/>
      <c r="AT852" s="21" t="s">
        <v>180</v>
      </c>
      <c r="AU852" s="21" t="s">
        <v>81</v>
      </c>
    </row>
    <row r="853" spans="1:65" s="2" customFormat="1" ht="24.2" customHeight="1">
      <c r="A853" s="38"/>
      <c r="B853" s="39"/>
      <c r="C853" s="182" t="s">
        <v>1225</v>
      </c>
      <c r="D853" s="182" t="s">
        <v>171</v>
      </c>
      <c r="E853" s="183" t="s">
        <v>1226</v>
      </c>
      <c r="F853" s="184" t="s">
        <v>1227</v>
      </c>
      <c r="G853" s="185" t="s">
        <v>245</v>
      </c>
      <c r="H853" s="186">
        <v>12</v>
      </c>
      <c r="I853" s="187"/>
      <c r="J853" s="188">
        <f>ROUND(I853*H853,2)</f>
        <v>0</v>
      </c>
      <c r="K853" s="184" t="s">
        <v>175</v>
      </c>
      <c r="L853" s="43"/>
      <c r="M853" s="189" t="s">
        <v>19</v>
      </c>
      <c r="N853" s="190" t="s">
        <v>43</v>
      </c>
      <c r="O853" s="68"/>
      <c r="P853" s="191">
        <f>O853*H853</f>
        <v>0</v>
      </c>
      <c r="Q853" s="191">
        <v>1.08E-3</v>
      </c>
      <c r="R853" s="191">
        <f>Q853*H853</f>
        <v>1.2959999999999999E-2</v>
      </c>
      <c r="S853" s="191">
        <v>0</v>
      </c>
      <c r="T853" s="192">
        <f>S853*H853</f>
        <v>0</v>
      </c>
      <c r="U853" s="38"/>
      <c r="V853" s="38"/>
      <c r="W853" s="38"/>
      <c r="X853" s="38"/>
      <c r="Y853" s="38"/>
      <c r="Z853" s="38"/>
      <c r="AA853" s="38"/>
      <c r="AB853" s="38"/>
      <c r="AC853" s="38"/>
      <c r="AD853" s="38"/>
      <c r="AE853" s="38"/>
      <c r="AR853" s="193" t="s">
        <v>278</v>
      </c>
      <c r="AT853" s="193" t="s">
        <v>171</v>
      </c>
      <c r="AU853" s="193" t="s">
        <v>81</v>
      </c>
      <c r="AY853" s="21" t="s">
        <v>168</v>
      </c>
      <c r="BE853" s="194">
        <f>IF(N853="základní",J853,0)</f>
        <v>0</v>
      </c>
      <c r="BF853" s="194">
        <f>IF(N853="snížená",J853,0)</f>
        <v>0</v>
      </c>
      <c r="BG853" s="194">
        <f>IF(N853="zákl. přenesená",J853,0)</f>
        <v>0</v>
      </c>
      <c r="BH853" s="194">
        <f>IF(N853="sníž. přenesená",J853,0)</f>
        <v>0</v>
      </c>
      <c r="BI853" s="194">
        <f>IF(N853="nulová",J853,0)</f>
        <v>0</v>
      </c>
      <c r="BJ853" s="21" t="s">
        <v>79</v>
      </c>
      <c r="BK853" s="194">
        <f>ROUND(I853*H853,2)</f>
        <v>0</v>
      </c>
      <c r="BL853" s="21" t="s">
        <v>278</v>
      </c>
      <c r="BM853" s="193" t="s">
        <v>1228</v>
      </c>
    </row>
    <row r="854" spans="1:65" s="2" customFormat="1" ht="19.5">
      <c r="A854" s="38"/>
      <c r="B854" s="39"/>
      <c r="C854" s="40"/>
      <c r="D854" s="195" t="s">
        <v>178</v>
      </c>
      <c r="E854" s="40"/>
      <c r="F854" s="196" t="s">
        <v>1229</v>
      </c>
      <c r="G854" s="40"/>
      <c r="H854" s="40"/>
      <c r="I854" s="197"/>
      <c r="J854" s="40"/>
      <c r="K854" s="40"/>
      <c r="L854" s="43"/>
      <c r="M854" s="198"/>
      <c r="N854" s="199"/>
      <c r="O854" s="68"/>
      <c r="P854" s="68"/>
      <c r="Q854" s="68"/>
      <c r="R854" s="68"/>
      <c r="S854" s="68"/>
      <c r="T854" s="69"/>
      <c r="U854" s="38"/>
      <c r="V854" s="38"/>
      <c r="W854" s="38"/>
      <c r="X854" s="38"/>
      <c r="Y854" s="38"/>
      <c r="Z854" s="38"/>
      <c r="AA854" s="38"/>
      <c r="AB854" s="38"/>
      <c r="AC854" s="38"/>
      <c r="AD854" s="38"/>
      <c r="AE854" s="38"/>
      <c r="AT854" s="21" t="s">
        <v>178</v>
      </c>
      <c r="AU854" s="21" t="s">
        <v>81</v>
      </c>
    </row>
    <row r="855" spans="1:65" s="2" customFormat="1" ht="11.25">
      <c r="A855" s="38"/>
      <c r="B855" s="39"/>
      <c r="C855" s="40"/>
      <c r="D855" s="200" t="s">
        <v>180</v>
      </c>
      <c r="E855" s="40"/>
      <c r="F855" s="201" t="s">
        <v>1230</v>
      </c>
      <c r="G855" s="40"/>
      <c r="H855" s="40"/>
      <c r="I855" s="197"/>
      <c r="J855" s="40"/>
      <c r="K855" s="40"/>
      <c r="L855" s="43"/>
      <c r="M855" s="198"/>
      <c r="N855" s="199"/>
      <c r="O855" s="68"/>
      <c r="P855" s="68"/>
      <c r="Q855" s="68"/>
      <c r="R855" s="68"/>
      <c r="S855" s="68"/>
      <c r="T855" s="69"/>
      <c r="U855" s="38"/>
      <c r="V855" s="38"/>
      <c r="W855" s="38"/>
      <c r="X855" s="38"/>
      <c r="Y855" s="38"/>
      <c r="Z855" s="38"/>
      <c r="AA855" s="38"/>
      <c r="AB855" s="38"/>
      <c r="AC855" s="38"/>
      <c r="AD855" s="38"/>
      <c r="AE855" s="38"/>
      <c r="AT855" s="21" t="s">
        <v>180</v>
      </c>
      <c r="AU855" s="21" t="s">
        <v>81</v>
      </c>
    </row>
    <row r="856" spans="1:65" s="13" customFormat="1" ht="11.25">
      <c r="B856" s="202"/>
      <c r="C856" s="203"/>
      <c r="D856" s="195" t="s">
        <v>182</v>
      </c>
      <c r="E856" s="204" t="s">
        <v>19</v>
      </c>
      <c r="F856" s="205" t="s">
        <v>1231</v>
      </c>
      <c r="G856" s="203"/>
      <c r="H856" s="206">
        <v>12</v>
      </c>
      <c r="I856" s="207"/>
      <c r="J856" s="203"/>
      <c r="K856" s="203"/>
      <c r="L856" s="208"/>
      <c r="M856" s="209"/>
      <c r="N856" s="210"/>
      <c r="O856" s="210"/>
      <c r="P856" s="210"/>
      <c r="Q856" s="210"/>
      <c r="R856" s="210"/>
      <c r="S856" s="210"/>
      <c r="T856" s="211"/>
      <c r="AT856" s="212" t="s">
        <v>182</v>
      </c>
      <c r="AU856" s="212" t="s">
        <v>81</v>
      </c>
      <c r="AV856" s="13" t="s">
        <v>81</v>
      </c>
      <c r="AW856" s="13" t="s">
        <v>33</v>
      </c>
      <c r="AX856" s="13" t="s">
        <v>72</v>
      </c>
      <c r="AY856" s="212" t="s">
        <v>168</v>
      </c>
    </row>
    <row r="857" spans="1:65" s="14" customFormat="1" ht="11.25">
      <c r="B857" s="213"/>
      <c r="C857" s="214"/>
      <c r="D857" s="195" t="s">
        <v>182</v>
      </c>
      <c r="E857" s="215" t="s">
        <v>19</v>
      </c>
      <c r="F857" s="216" t="s">
        <v>185</v>
      </c>
      <c r="G857" s="214"/>
      <c r="H857" s="217">
        <v>12</v>
      </c>
      <c r="I857" s="218"/>
      <c r="J857" s="214"/>
      <c r="K857" s="214"/>
      <c r="L857" s="219"/>
      <c r="M857" s="220"/>
      <c r="N857" s="221"/>
      <c r="O857" s="221"/>
      <c r="P857" s="221"/>
      <c r="Q857" s="221"/>
      <c r="R857" s="221"/>
      <c r="S857" s="221"/>
      <c r="T857" s="222"/>
      <c r="AT857" s="223" t="s">
        <v>182</v>
      </c>
      <c r="AU857" s="223" t="s">
        <v>81</v>
      </c>
      <c r="AV857" s="14" t="s">
        <v>176</v>
      </c>
      <c r="AW857" s="14" t="s">
        <v>33</v>
      </c>
      <c r="AX857" s="14" t="s">
        <v>79</v>
      </c>
      <c r="AY857" s="223" t="s">
        <v>168</v>
      </c>
    </row>
    <row r="858" spans="1:65" s="2" customFormat="1" ht="24.2" customHeight="1">
      <c r="A858" s="38"/>
      <c r="B858" s="39"/>
      <c r="C858" s="182" t="s">
        <v>1232</v>
      </c>
      <c r="D858" s="182" t="s">
        <v>171</v>
      </c>
      <c r="E858" s="183" t="s">
        <v>1233</v>
      </c>
      <c r="F858" s="184" t="s">
        <v>1234</v>
      </c>
      <c r="G858" s="185" t="s">
        <v>220</v>
      </c>
      <c r="H858" s="186">
        <v>0.55100000000000005</v>
      </c>
      <c r="I858" s="187"/>
      <c r="J858" s="188">
        <f>ROUND(I858*H858,2)</f>
        <v>0</v>
      </c>
      <c r="K858" s="184" t="s">
        <v>175</v>
      </c>
      <c r="L858" s="43"/>
      <c r="M858" s="189" t="s">
        <v>19</v>
      </c>
      <c r="N858" s="190" t="s">
        <v>43</v>
      </c>
      <c r="O858" s="68"/>
      <c r="P858" s="191">
        <f>O858*H858</f>
        <v>0</v>
      </c>
      <c r="Q858" s="191">
        <v>0</v>
      </c>
      <c r="R858" s="191">
        <f>Q858*H858</f>
        <v>0</v>
      </c>
      <c r="S858" s="191">
        <v>0</v>
      </c>
      <c r="T858" s="192">
        <f>S858*H858</f>
        <v>0</v>
      </c>
      <c r="U858" s="38"/>
      <c r="V858" s="38"/>
      <c r="W858" s="38"/>
      <c r="X858" s="38"/>
      <c r="Y858" s="38"/>
      <c r="Z858" s="38"/>
      <c r="AA858" s="38"/>
      <c r="AB858" s="38"/>
      <c r="AC858" s="38"/>
      <c r="AD858" s="38"/>
      <c r="AE858" s="38"/>
      <c r="AR858" s="193" t="s">
        <v>278</v>
      </c>
      <c r="AT858" s="193" t="s">
        <v>171</v>
      </c>
      <c r="AU858" s="193" t="s">
        <v>81</v>
      </c>
      <c r="AY858" s="21" t="s">
        <v>168</v>
      </c>
      <c r="BE858" s="194">
        <f>IF(N858="základní",J858,0)</f>
        <v>0</v>
      </c>
      <c r="BF858" s="194">
        <f>IF(N858="snížená",J858,0)</f>
        <v>0</v>
      </c>
      <c r="BG858" s="194">
        <f>IF(N858="zákl. přenesená",J858,0)</f>
        <v>0</v>
      </c>
      <c r="BH858" s="194">
        <f>IF(N858="sníž. přenesená",J858,0)</f>
        <v>0</v>
      </c>
      <c r="BI858" s="194">
        <f>IF(N858="nulová",J858,0)</f>
        <v>0</v>
      </c>
      <c r="BJ858" s="21" t="s">
        <v>79</v>
      </c>
      <c r="BK858" s="194">
        <f>ROUND(I858*H858,2)</f>
        <v>0</v>
      </c>
      <c r="BL858" s="21" t="s">
        <v>278</v>
      </c>
      <c r="BM858" s="193" t="s">
        <v>1235</v>
      </c>
    </row>
    <row r="859" spans="1:65" s="2" customFormat="1" ht="29.25">
      <c r="A859" s="38"/>
      <c r="B859" s="39"/>
      <c r="C859" s="40"/>
      <c r="D859" s="195" t="s">
        <v>178</v>
      </c>
      <c r="E859" s="40"/>
      <c r="F859" s="196" t="s">
        <v>1236</v>
      </c>
      <c r="G859" s="40"/>
      <c r="H859" s="40"/>
      <c r="I859" s="197"/>
      <c r="J859" s="40"/>
      <c r="K859" s="40"/>
      <c r="L859" s="43"/>
      <c r="M859" s="198"/>
      <c r="N859" s="199"/>
      <c r="O859" s="68"/>
      <c r="P859" s="68"/>
      <c r="Q859" s="68"/>
      <c r="R859" s="68"/>
      <c r="S859" s="68"/>
      <c r="T859" s="69"/>
      <c r="U859" s="38"/>
      <c r="V859" s="38"/>
      <c r="W859" s="38"/>
      <c r="X859" s="38"/>
      <c r="Y859" s="38"/>
      <c r="Z859" s="38"/>
      <c r="AA859" s="38"/>
      <c r="AB859" s="38"/>
      <c r="AC859" s="38"/>
      <c r="AD859" s="38"/>
      <c r="AE859" s="38"/>
      <c r="AT859" s="21" t="s">
        <v>178</v>
      </c>
      <c r="AU859" s="21" t="s">
        <v>81</v>
      </c>
    </row>
    <row r="860" spans="1:65" s="2" customFormat="1" ht="11.25">
      <c r="A860" s="38"/>
      <c r="B860" s="39"/>
      <c r="C860" s="40"/>
      <c r="D860" s="200" t="s">
        <v>180</v>
      </c>
      <c r="E860" s="40"/>
      <c r="F860" s="201" t="s">
        <v>1237</v>
      </c>
      <c r="G860" s="40"/>
      <c r="H860" s="40"/>
      <c r="I860" s="197"/>
      <c r="J860" s="40"/>
      <c r="K860" s="40"/>
      <c r="L860" s="43"/>
      <c r="M860" s="198"/>
      <c r="N860" s="199"/>
      <c r="O860" s="68"/>
      <c r="P860" s="68"/>
      <c r="Q860" s="68"/>
      <c r="R860" s="68"/>
      <c r="S860" s="68"/>
      <c r="T860" s="69"/>
      <c r="U860" s="38"/>
      <c r="V860" s="38"/>
      <c r="W860" s="38"/>
      <c r="X860" s="38"/>
      <c r="Y860" s="38"/>
      <c r="Z860" s="38"/>
      <c r="AA860" s="38"/>
      <c r="AB860" s="38"/>
      <c r="AC860" s="38"/>
      <c r="AD860" s="38"/>
      <c r="AE860" s="38"/>
      <c r="AT860" s="21" t="s">
        <v>180</v>
      </c>
      <c r="AU860" s="21" t="s">
        <v>81</v>
      </c>
    </row>
    <row r="861" spans="1:65" s="12" customFormat="1" ht="22.9" customHeight="1">
      <c r="B861" s="166"/>
      <c r="C861" s="167"/>
      <c r="D861" s="168" t="s">
        <v>71</v>
      </c>
      <c r="E861" s="180" t="s">
        <v>1238</v>
      </c>
      <c r="F861" s="180" t="s">
        <v>1239</v>
      </c>
      <c r="G861" s="167"/>
      <c r="H861" s="167"/>
      <c r="I861" s="170"/>
      <c r="J861" s="181">
        <f>BK861</f>
        <v>0</v>
      </c>
      <c r="K861" s="167"/>
      <c r="L861" s="172"/>
      <c r="M861" s="173"/>
      <c r="N861" s="174"/>
      <c r="O861" s="174"/>
      <c r="P861" s="175">
        <f>SUM(P862:P883)</f>
        <v>0</v>
      </c>
      <c r="Q861" s="174"/>
      <c r="R861" s="175">
        <f>SUM(R862:R883)</f>
        <v>3.7400000000000003E-2</v>
      </c>
      <c r="S861" s="174"/>
      <c r="T861" s="176">
        <f>SUM(T862:T883)</f>
        <v>0</v>
      </c>
      <c r="AR861" s="177" t="s">
        <v>81</v>
      </c>
      <c r="AT861" s="178" t="s">
        <v>71</v>
      </c>
      <c r="AU861" s="178" t="s">
        <v>79</v>
      </c>
      <c r="AY861" s="177" t="s">
        <v>168</v>
      </c>
      <c r="BK861" s="179">
        <f>SUM(BK862:BK883)</f>
        <v>0</v>
      </c>
    </row>
    <row r="862" spans="1:65" s="2" customFormat="1" ht="24.2" customHeight="1">
      <c r="A862" s="38"/>
      <c r="B862" s="39"/>
      <c r="C862" s="182" t="s">
        <v>1240</v>
      </c>
      <c r="D862" s="182" t="s">
        <v>171</v>
      </c>
      <c r="E862" s="183" t="s">
        <v>1241</v>
      </c>
      <c r="F862" s="184" t="s">
        <v>1242</v>
      </c>
      <c r="G862" s="185" t="s">
        <v>237</v>
      </c>
      <c r="H862" s="186">
        <v>1</v>
      </c>
      <c r="I862" s="187"/>
      <c r="J862" s="188">
        <f>ROUND(I862*H862,2)</f>
        <v>0</v>
      </c>
      <c r="K862" s="184" t="s">
        <v>175</v>
      </c>
      <c r="L862" s="43"/>
      <c r="M862" s="189" t="s">
        <v>19</v>
      </c>
      <c r="N862" s="190" t="s">
        <v>43</v>
      </c>
      <c r="O862" s="68"/>
      <c r="P862" s="191">
        <f>O862*H862</f>
        <v>0</v>
      </c>
      <c r="Q862" s="191">
        <v>0</v>
      </c>
      <c r="R862" s="191">
        <f>Q862*H862</f>
        <v>0</v>
      </c>
      <c r="S862" s="191">
        <v>0</v>
      </c>
      <c r="T862" s="192">
        <f>S862*H862</f>
        <v>0</v>
      </c>
      <c r="U862" s="38"/>
      <c r="V862" s="38"/>
      <c r="W862" s="38"/>
      <c r="X862" s="38"/>
      <c r="Y862" s="38"/>
      <c r="Z862" s="38"/>
      <c r="AA862" s="38"/>
      <c r="AB862" s="38"/>
      <c r="AC862" s="38"/>
      <c r="AD862" s="38"/>
      <c r="AE862" s="38"/>
      <c r="AR862" s="193" t="s">
        <v>278</v>
      </c>
      <c r="AT862" s="193" t="s">
        <v>171</v>
      </c>
      <c r="AU862" s="193" t="s">
        <v>81</v>
      </c>
      <c r="AY862" s="21" t="s">
        <v>168</v>
      </c>
      <c r="BE862" s="194">
        <f>IF(N862="základní",J862,0)</f>
        <v>0</v>
      </c>
      <c r="BF862" s="194">
        <f>IF(N862="snížená",J862,0)</f>
        <v>0</v>
      </c>
      <c r="BG862" s="194">
        <f>IF(N862="zákl. přenesená",J862,0)</f>
        <v>0</v>
      </c>
      <c r="BH862" s="194">
        <f>IF(N862="sníž. přenesená",J862,0)</f>
        <v>0</v>
      </c>
      <c r="BI862" s="194">
        <f>IF(N862="nulová",J862,0)</f>
        <v>0</v>
      </c>
      <c r="BJ862" s="21" t="s">
        <v>79</v>
      </c>
      <c r="BK862" s="194">
        <f>ROUND(I862*H862,2)</f>
        <v>0</v>
      </c>
      <c r="BL862" s="21" t="s">
        <v>278</v>
      </c>
      <c r="BM862" s="193" t="s">
        <v>1243</v>
      </c>
    </row>
    <row r="863" spans="1:65" s="2" customFormat="1" ht="29.25">
      <c r="A863" s="38"/>
      <c r="B863" s="39"/>
      <c r="C863" s="40"/>
      <c r="D863" s="195" t="s">
        <v>178</v>
      </c>
      <c r="E863" s="40"/>
      <c r="F863" s="196" t="s">
        <v>1244</v>
      </c>
      <c r="G863" s="40"/>
      <c r="H863" s="40"/>
      <c r="I863" s="197"/>
      <c r="J863" s="40"/>
      <c r="K863" s="40"/>
      <c r="L863" s="43"/>
      <c r="M863" s="198"/>
      <c r="N863" s="199"/>
      <c r="O863" s="68"/>
      <c r="P863" s="68"/>
      <c r="Q863" s="68"/>
      <c r="R863" s="68"/>
      <c r="S863" s="68"/>
      <c r="T863" s="69"/>
      <c r="U863" s="38"/>
      <c r="V863" s="38"/>
      <c r="W863" s="38"/>
      <c r="X863" s="38"/>
      <c r="Y863" s="38"/>
      <c r="Z863" s="38"/>
      <c r="AA863" s="38"/>
      <c r="AB863" s="38"/>
      <c r="AC863" s="38"/>
      <c r="AD863" s="38"/>
      <c r="AE863" s="38"/>
      <c r="AT863" s="21" t="s">
        <v>178</v>
      </c>
      <c r="AU863" s="21" t="s">
        <v>81</v>
      </c>
    </row>
    <row r="864" spans="1:65" s="2" customFormat="1" ht="11.25">
      <c r="A864" s="38"/>
      <c r="B864" s="39"/>
      <c r="C864" s="40"/>
      <c r="D864" s="200" t="s">
        <v>180</v>
      </c>
      <c r="E864" s="40"/>
      <c r="F864" s="201" t="s">
        <v>1245</v>
      </c>
      <c r="G864" s="40"/>
      <c r="H864" s="40"/>
      <c r="I864" s="197"/>
      <c r="J864" s="40"/>
      <c r="K864" s="40"/>
      <c r="L864" s="43"/>
      <c r="M864" s="198"/>
      <c r="N864" s="199"/>
      <c r="O864" s="68"/>
      <c r="P864" s="68"/>
      <c r="Q864" s="68"/>
      <c r="R864" s="68"/>
      <c r="S864" s="68"/>
      <c r="T864" s="69"/>
      <c r="U864" s="38"/>
      <c r="V864" s="38"/>
      <c r="W864" s="38"/>
      <c r="X864" s="38"/>
      <c r="Y864" s="38"/>
      <c r="Z864" s="38"/>
      <c r="AA864" s="38"/>
      <c r="AB864" s="38"/>
      <c r="AC864" s="38"/>
      <c r="AD864" s="38"/>
      <c r="AE864" s="38"/>
      <c r="AT864" s="21" t="s">
        <v>180</v>
      </c>
      <c r="AU864" s="21" t="s">
        <v>81</v>
      </c>
    </row>
    <row r="865" spans="1:65" s="2" customFormat="1" ht="24.2" customHeight="1">
      <c r="A865" s="38"/>
      <c r="B865" s="39"/>
      <c r="C865" s="225" t="s">
        <v>1246</v>
      </c>
      <c r="D865" s="225" t="s">
        <v>234</v>
      </c>
      <c r="E865" s="226" t="s">
        <v>1247</v>
      </c>
      <c r="F865" s="227" t="s">
        <v>1248</v>
      </c>
      <c r="G865" s="228" t="s">
        <v>237</v>
      </c>
      <c r="H865" s="229">
        <v>1</v>
      </c>
      <c r="I865" s="230"/>
      <c r="J865" s="231">
        <f>ROUND(I865*H865,2)</f>
        <v>0</v>
      </c>
      <c r="K865" s="227" t="s">
        <v>420</v>
      </c>
      <c r="L865" s="232"/>
      <c r="M865" s="233" t="s">
        <v>19</v>
      </c>
      <c r="N865" s="234" t="s">
        <v>43</v>
      </c>
      <c r="O865" s="68"/>
      <c r="P865" s="191">
        <f>O865*H865</f>
        <v>0</v>
      </c>
      <c r="Q865" s="191">
        <v>1.6E-2</v>
      </c>
      <c r="R865" s="191">
        <f>Q865*H865</f>
        <v>1.6E-2</v>
      </c>
      <c r="S865" s="191">
        <v>0</v>
      </c>
      <c r="T865" s="192">
        <f>S865*H865</f>
        <v>0</v>
      </c>
      <c r="U865" s="38"/>
      <c r="V865" s="38"/>
      <c r="W865" s="38"/>
      <c r="X865" s="38"/>
      <c r="Y865" s="38"/>
      <c r="Z865" s="38"/>
      <c r="AA865" s="38"/>
      <c r="AB865" s="38"/>
      <c r="AC865" s="38"/>
      <c r="AD865" s="38"/>
      <c r="AE865" s="38"/>
      <c r="AR865" s="193" t="s">
        <v>786</v>
      </c>
      <c r="AT865" s="193" t="s">
        <v>234</v>
      </c>
      <c r="AU865" s="193" t="s">
        <v>81</v>
      </c>
      <c r="AY865" s="21" t="s">
        <v>168</v>
      </c>
      <c r="BE865" s="194">
        <f>IF(N865="základní",J865,0)</f>
        <v>0</v>
      </c>
      <c r="BF865" s="194">
        <f>IF(N865="snížená",J865,0)</f>
        <v>0</v>
      </c>
      <c r="BG865" s="194">
        <f>IF(N865="zákl. přenesená",J865,0)</f>
        <v>0</v>
      </c>
      <c r="BH865" s="194">
        <f>IF(N865="sníž. přenesená",J865,0)</f>
        <v>0</v>
      </c>
      <c r="BI865" s="194">
        <f>IF(N865="nulová",J865,0)</f>
        <v>0</v>
      </c>
      <c r="BJ865" s="21" t="s">
        <v>79</v>
      </c>
      <c r="BK865" s="194">
        <f>ROUND(I865*H865,2)</f>
        <v>0</v>
      </c>
      <c r="BL865" s="21" t="s">
        <v>278</v>
      </c>
      <c r="BM865" s="193" t="s">
        <v>1249</v>
      </c>
    </row>
    <row r="866" spans="1:65" s="2" customFormat="1" ht="19.5">
      <c r="A866" s="38"/>
      <c r="B866" s="39"/>
      <c r="C866" s="40"/>
      <c r="D866" s="195" t="s">
        <v>178</v>
      </c>
      <c r="E866" s="40"/>
      <c r="F866" s="196" t="s">
        <v>1248</v>
      </c>
      <c r="G866" s="40"/>
      <c r="H866" s="40"/>
      <c r="I866" s="197"/>
      <c r="J866" s="40"/>
      <c r="K866" s="40"/>
      <c r="L866" s="43"/>
      <c r="M866" s="198"/>
      <c r="N866" s="199"/>
      <c r="O866" s="68"/>
      <c r="P866" s="68"/>
      <c r="Q866" s="68"/>
      <c r="R866" s="68"/>
      <c r="S866" s="68"/>
      <c r="T866" s="69"/>
      <c r="U866" s="38"/>
      <c r="V866" s="38"/>
      <c r="W866" s="38"/>
      <c r="X866" s="38"/>
      <c r="Y866" s="38"/>
      <c r="Z866" s="38"/>
      <c r="AA866" s="38"/>
      <c r="AB866" s="38"/>
      <c r="AC866" s="38"/>
      <c r="AD866" s="38"/>
      <c r="AE866" s="38"/>
      <c r="AT866" s="21" t="s">
        <v>178</v>
      </c>
      <c r="AU866" s="21" t="s">
        <v>81</v>
      </c>
    </row>
    <row r="867" spans="1:65" s="2" customFormat="1" ht="19.5">
      <c r="A867" s="38"/>
      <c r="B867" s="39"/>
      <c r="C867" s="40"/>
      <c r="D867" s="195" t="s">
        <v>206</v>
      </c>
      <c r="E867" s="40"/>
      <c r="F867" s="224" t="s">
        <v>1250</v>
      </c>
      <c r="G867" s="40"/>
      <c r="H867" s="40"/>
      <c r="I867" s="197"/>
      <c r="J867" s="40"/>
      <c r="K867" s="40"/>
      <c r="L867" s="43"/>
      <c r="M867" s="198"/>
      <c r="N867" s="199"/>
      <c r="O867" s="68"/>
      <c r="P867" s="68"/>
      <c r="Q867" s="68"/>
      <c r="R867" s="68"/>
      <c r="S867" s="68"/>
      <c r="T867" s="69"/>
      <c r="U867" s="38"/>
      <c r="V867" s="38"/>
      <c r="W867" s="38"/>
      <c r="X867" s="38"/>
      <c r="Y867" s="38"/>
      <c r="Z867" s="38"/>
      <c r="AA867" s="38"/>
      <c r="AB867" s="38"/>
      <c r="AC867" s="38"/>
      <c r="AD867" s="38"/>
      <c r="AE867" s="38"/>
      <c r="AT867" s="21" t="s">
        <v>206</v>
      </c>
      <c r="AU867" s="21" t="s">
        <v>81</v>
      </c>
    </row>
    <row r="868" spans="1:65" s="2" customFormat="1" ht="33" customHeight="1">
      <c r="A868" s="38"/>
      <c r="B868" s="39"/>
      <c r="C868" s="182" t="s">
        <v>1251</v>
      </c>
      <c r="D868" s="182" t="s">
        <v>171</v>
      </c>
      <c r="E868" s="183" t="s">
        <v>1252</v>
      </c>
      <c r="F868" s="184" t="s">
        <v>1253</v>
      </c>
      <c r="G868" s="185" t="s">
        <v>237</v>
      </c>
      <c r="H868" s="186">
        <v>1</v>
      </c>
      <c r="I868" s="187"/>
      <c r="J868" s="188">
        <f>ROUND(I868*H868,2)</f>
        <v>0</v>
      </c>
      <c r="K868" s="184" t="s">
        <v>175</v>
      </c>
      <c r="L868" s="43"/>
      <c r="M868" s="189" t="s">
        <v>19</v>
      </c>
      <c r="N868" s="190" t="s">
        <v>43</v>
      </c>
      <c r="O868" s="68"/>
      <c r="P868" s="191">
        <f>O868*H868</f>
        <v>0</v>
      </c>
      <c r="Q868" s="191">
        <v>0</v>
      </c>
      <c r="R868" s="191">
        <f>Q868*H868</f>
        <v>0</v>
      </c>
      <c r="S868" s="191">
        <v>0</v>
      </c>
      <c r="T868" s="192">
        <f>S868*H868</f>
        <v>0</v>
      </c>
      <c r="U868" s="38"/>
      <c r="V868" s="38"/>
      <c r="W868" s="38"/>
      <c r="X868" s="38"/>
      <c r="Y868" s="38"/>
      <c r="Z868" s="38"/>
      <c r="AA868" s="38"/>
      <c r="AB868" s="38"/>
      <c r="AC868" s="38"/>
      <c r="AD868" s="38"/>
      <c r="AE868" s="38"/>
      <c r="AR868" s="193" t="s">
        <v>278</v>
      </c>
      <c r="AT868" s="193" t="s">
        <v>171</v>
      </c>
      <c r="AU868" s="193" t="s">
        <v>81</v>
      </c>
      <c r="AY868" s="21" t="s">
        <v>168</v>
      </c>
      <c r="BE868" s="194">
        <f>IF(N868="základní",J868,0)</f>
        <v>0</v>
      </c>
      <c r="BF868" s="194">
        <f>IF(N868="snížená",J868,0)</f>
        <v>0</v>
      </c>
      <c r="BG868" s="194">
        <f>IF(N868="zákl. přenesená",J868,0)</f>
        <v>0</v>
      </c>
      <c r="BH868" s="194">
        <f>IF(N868="sníž. přenesená",J868,0)</f>
        <v>0</v>
      </c>
      <c r="BI868" s="194">
        <f>IF(N868="nulová",J868,0)</f>
        <v>0</v>
      </c>
      <c r="BJ868" s="21" t="s">
        <v>79</v>
      </c>
      <c r="BK868" s="194">
        <f>ROUND(I868*H868,2)</f>
        <v>0</v>
      </c>
      <c r="BL868" s="21" t="s">
        <v>278</v>
      </c>
      <c r="BM868" s="193" t="s">
        <v>1254</v>
      </c>
    </row>
    <row r="869" spans="1:65" s="2" customFormat="1" ht="29.25">
      <c r="A869" s="38"/>
      <c r="B869" s="39"/>
      <c r="C869" s="40"/>
      <c r="D869" s="195" t="s">
        <v>178</v>
      </c>
      <c r="E869" s="40"/>
      <c r="F869" s="196" t="s">
        <v>1255</v>
      </c>
      <c r="G869" s="40"/>
      <c r="H869" s="40"/>
      <c r="I869" s="197"/>
      <c r="J869" s="40"/>
      <c r="K869" s="40"/>
      <c r="L869" s="43"/>
      <c r="M869" s="198"/>
      <c r="N869" s="199"/>
      <c r="O869" s="68"/>
      <c r="P869" s="68"/>
      <c r="Q869" s="68"/>
      <c r="R869" s="68"/>
      <c r="S869" s="68"/>
      <c r="T869" s="69"/>
      <c r="U869" s="38"/>
      <c r="V869" s="38"/>
      <c r="W869" s="38"/>
      <c r="X869" s="38"/>
      <c r="Y869" s="38"/>
      <c r="Z869" s="38"/>
      <c r="AA869" s="38"/>
      <c r="AB869" s="38"/>
      <c r="AC869" s="38"/>
      <c r="AD869" s="38"/>
      <c r="AE869" s="38"/>
      <c r="AT869" s="21" t="s">
        <v>178</v>
      </c>
      <c r="AU869" s="21" t="s">
        <v>81</v>
      </c>
    </row>
    <row r="870" spans="1:65" s="2" customFormat="1" ht="11.25">
      <c r="A870" s="38"/>
      <c r="B870" s="39"/>
      <c r="C870" s="40"/>
      <c r="D870" s="200" t="s">
        <v>180</v>
      </c>
      <c r="E870" s="40"/>
      <c r="F870" s="201" t="s">
        <v>1256</v>
      </c>
      <c r="G870" s="40"/>
      <c r="H870" s="40"/>
      <c r="I870" s="197"/>
      <c r="J870" s="40"/>
      <c r="K870" s="40"/>
      <c r="L870" s="43"/>
      <c r="M870" s="198"/>
      <c r="N870" s="199"/>
      <c r="O870" s="68"/>
      <c r="P870" s="68"/>
      <c r="Q870" s="68"/>
      <c r="R870" s="68"/>
      <c r="S870" s="68"/>
      <c r="T870" s="69"/>
      <c r="U870" s="38"/>
      <c r="V870" s="38"/>
      <c r="W870" s="38"/>
      <c r="X870" s="38"/>
      <c r="Y870" s="38"/>
      <c r="Z870" s="38"/>
      <c r="AA870" s="38"/>
      <c r="AB870" s="38"/>
      <c r="AC870" s="38"/>
      <c r="AD870" s="38"/>
      <c r="AE870" s="38"/>
      <c r="AT870" s="21" t="s">
        <v>180</v>
      </c>
      <c r="AU870" s="21" t="s">
        <v>81</v>
      </c>
    </row>
    <row r="871" spans="1:65" s="2" customFormat="1" ht="24.2" customHeight="1">
      <c r="A871" s="38"/>
      <c r="B871" s="39"/>
      <c r="C871" s="225" t="s">
        <v>1257</v>
      </c>
      <c r="D871" s="225" t="s">
        <v>234</v>
      </c>
      <c r="E871" s="226" t="s">
        <v>1258</v>
      </c>
      <c r="F871" s="227" t="s">
        <v>1259</v>
      </c>
      <c r="G871" s="228" t="s">
        <v>237</v>
      </c>
      <c r="H871" s="229">
        <v>1</v>
      </c>
      <c r="I871" s="230"/>
      <c r="J871" s="231">
        <f>ROUND(I871*H871,2)</f>
        <v>0</v>
      </c>
      <c r="K871" s="227" t="s">
        <v>420</v>
      </c>
      <c r="L871" s="232"/>
      <c r="M871" s="233" t="s">
        <v>19</v>
      </c>
      <c r="N871" s="234" t="s">
        <v>43</v>
      </c>
      <c r="O871" s="68"/>
      <c r="P871" s="191">
        <f>O871*H871</f>
        <v>0</v>
      </c>
      <c r="Q871" s="191">
        <v>1.7000000000000001E-2</v>
      </c>
      <c r="R871" s="191">
        <f>Q871*H871</f>
        <v>1.7000000000000001E-2</v>
      </c>
      <c r="S871" s="191">
        <v>0</v>
      </c>
      <c r="T871" s="192">
        <f>S871*H871</f>
        <v>0</v>
      </c>
      <c r="U871" s="38"/>
      <c r="V871" s="38"/>
      <c r="W871" s="38"/>
      <c r="X871" s="38"/>
      <c r="Y871" s="38"/>
      <c r="Z871" s="38"/>
      <c r="AA871" s="38"/>
      <c r="AB871" s="38"/>
      <c r="AC871" s="38"/>
      <c r="AD871" s="38"/>
      <c r="AE871" s="38"/>
      <c r="AR871" s="193" t="s">
        <v>786</v>
      </c>
      <c r="AT871" s="193" t="s">
        <v>234</v>
      </c>
      <c r="AU871" s="193" t="s">
        <v>81</v>
      </c>
      <c r="AY871" s="21" t="s">
        <v>168</v>
      </c>
      <c r="BE871" s="194">
        <f>IF(N871="základní",J871,0)</f>
        <v>0</v>
      </c>
      <c r="BF871" s="194">
        <f>IF(N871="snížená",J871,0)</f>
        <v>0</v>
      </c>
      <c r="BG871" s="194">
        <f>IF(N871="zákl. přenesená",J871,0)</f>
        <v>0</v>
      </c>
      <c r="BH871" s="194">
        <f>IF(N871="sníž. přenesená",J871,0)</f>
        <v>0</v>
      </c>
      <c r="BI871" s="194">
        <f>IF(N871="nulová",J871,0)</f>
        <v>0</v>
      </c>
      <c r="BJ871" s="21" t="s">
        <v>79</v>
      </c>
      <c r="BK871" s="194">
        <f>ROUND(I871*H871,2)</f>
        <v>0</v>
      </c>
      <c r="BL871" s="21" t="s">
        <v>278</v>
      </c>
      <c r="BM871" s="193" t="s">
        <v>1260</v>
      </c>
    </row>
    <row r="872" spans="1:65" s="2" customFormat="1" ht="19.5">
      <c r="A872" s="38"/>
      <c r="B872" s="39"/>
      <c r="C872" s="40"/>
      <c r="D872" s="195" t="s">
        <v>178</v>
      </c>
      <c r="E872" s="40"/>
      <c r="F872" s="196" t="s">
        <v>1259</v>
      </c>
      <c r="G872" s="40"/>
      <c r="H872" s="40"/>
      <c r="I872" s="197"/>
      <c r="J872" s="40"/>
      <c r="K872" s="40"/>
      <c r="L872" s="43"/>
      <c r="M872" s="198"/>
      <c r="N872" s="199"/>
      <c r="O872" s="68"/>
      <c r="P872" s="68"/>
      <c r="Q872" s="68"/>
      <c r="R872" s="68"/>
      <c r="S872" s="68"/>
      <c r="T872" s="69"/>
      <c r="U872" s="38"/>
      <c r="V872" s="38"/>
      <c r="W872" s="38"/>
      <c r="X872" s="38"/>
      <c r="Y872" s="38"/>
      <c r="Z872" s="38"/>
      <c r="AA872" s="38"/>
      <c r="AB872" s="38"/>
      <c r="AC872" s="38"/>
      <c r="AD872" s="38"/>
      <c r="AE872" s="38"/>
      <c r="AT872" s="21" t="s">
        <v>178</v>
      </c>
      <c r="AU872" s="21" t="s">
        <v>81</v>
      </c>
    </row>
    <row r="873" spans="1:65" s="2" customFormat="1" ht="19.5">
      <c r="A873" s="38"/>
      <c r="B873" s="39"/>
      <c r="C873" s="40"/>
      <c r="D873" s="195" t="s">
        <v>206</v>
      </c>
      <c r="E873" s="40"/>
      <c r="F873" s="224" t="s">
        <v>1261</v>
      </c>
      <c r="G873" s="40"/>
      <c r="H873" s="40"/>
      <c r="I873" s="197"/>
      <c r="J873" s="40"/>
      <c r="K873" s="40"/>
      <c r="L873" s="43"/>
      <c r="M873" s="198"/>
      <c r="N873" s="199"/>
      <c r="O873" s="68"/>
      <c r="P873" s="68"/>
      <c r="Q873" s="68"/>
      <c r="R873" s="68"/>
      <c r="S873" s="68"/>
      <c r="T873" s="69"/>
      <c r="U873" s="38"/>
      <c r="V873" s="38"/>
      <c r="W873" s="38"/>
      <c r="X873" s="38"/>
      <c r="Y873" s="38"/>
      <c r="Z873" s="38"/>
      <c r="AA873" s="38"/>
      <c r="AB873" s="38"/>
      <c r="AC873" s="38"/>
      <c r="AD873" s="38"/>
      <c r="AE873" s="38"/>
      <c r="AT873" s="21" t="s">
        <v>206</v>
      </c>
      <c r="AU873" s="21" t="s">
        <v>81</v>
      </c>
    </row>
    <row r="874" spans="1:65" s="2" customFormat="1" ht="21.75" customHeight="1">
      <c r="A874" s="38"/>
      <c r="B874" s="39"/>
      <c r="C874" s="182" t="s">
        <v>1262</v>
      </c>
      <c r="D874" s="182" t="s">
        <v>171</v>
      </c>
      <c r="E874" s="183" t="s">
        <v>1263</v>
      </c>
      <c r="F874" s="184" t="s">
        <v>1264</v>
      </c>
      <c r="G874" s="185" t="s">
        <v>237</v>
      </c>
      <c r="H874" s="186">
        <v>2</v>
      </c>
      <c r="I874" s="187"/>
      <c r="J874" s="188">
        <f>ROUND(I874*H874,2)</f>
        <v>0</v>
      </c>
      <c r="K874" s="184" t="s">
        <v>175</v>
      </c>
      <c r="L874" s="43"/>
      <c r="M874" s="189" t="s">
        <v>19</v>
      </c>
      <c r="N874" s="190" t="s">
        <v>43</v>
      </c>
      <c r="O874" s="68"/>
      <c r="P874" s="191">
        <f>O874*H874</f>
        <v>0</v>
      </c>
      <c r="Q874" s="191">
        <v>0</v>
      </c>
      <c r="R874" s="191">
        <f>Q874*H874</f>
        <v>0</v>
      </c>
      <c r="S874" s="191">
        <v>0</v>
      </c>
      <c r="T874" s="192">
        <f>S874*H874</f>
        <v>0</v>
      </c>
      <c r="U874" s="38"/>
      <c r="V874" s="38"/>
      <c r="W874" s="38"/>
      <c r="X874" s="38"/>
      <c r="Y874" s="38"/>
      <c r="Z874" s="38"/>
      <c r="AA874" s="38"/>
      <c r="AB874" s="38"/>
      <c r="AC874" s="38"/>
      <c r="AD874" s="38"/>
      <c r="AE874" s="38"/>
      <c r="AR874" s="193" t="s">
        <v>278</v>
      </c>
      <c r="AT874" s="193" t="s">
        <v>171</v>
      </c>
      <c r="AU874" s="193" t="s">
        <v>81</v>
      </c>
      <c r="AY874" s="21" t="s">
        <v>168</v>
      </c>
      <c r="BE874" s="194">
        <f>IF(N874="základní",J874,0)</f>
        <v>0</v>
      </c>
      <c r="BF874" s="194">
        <f>IF(N874="snížená",J874,0)</f>
        <v>0</v>
      </c>
      <c r="BG874" s="194">
        <f>IF(N874="zákl. přenesená",J874,0)</f>
        <v>0</v>
      </c>
      <c r="BH874" s="194">
        <f>IF(N874="sníž. přenesená",J874,0)</f>
        <v>0</v>
      </c>
      <c r="BI874" s="194">
        <f>IF(N874="nulová",J874,0)</f>
        <v>0</v>
      </c>
      <c r="BJ874" s="21" t="s">
        <v>79</v>
      </c>
      <c r="BK874" s="194">
        <f>ROUND(I874*H874,2)</f>
        <v>0</v>
      </c>
      <c r="BL874" s="21" t="s">
        <v>278</v>
      </c>
      <c r="BM874" s="193" t="s">
        <v>1265</v>
      </c>
    </row>
    <row r="875" spans="1:65" s="2" customFormat="1" ht="19.5">
      <c r="A875" s="38"/>
      <c r="B875" s="39"/>
      <c r="C875" s="40"/>
      <c r="D875" s="195" t="s">
        <v>178</v>
      </c>
      <c r="E875" s="40"/>
      <c r="F875" s="196" t="s">
        <v>1266</v>
      </c>
      <c r="G875" s="40"/>
      <c r="H875" s="40"/>
      <c r="I875" s="197"/>
      <c r="J875" s="40"/>
      <c r="K875" s="40"/>
      <c r="L875" s="43"/>
      <c r="M875" s="198"/>
      <c r="N875" s="199"/>
      <c r="O875" s="68"/>
      <c r="P875" s="68"/>
      <c r="Q875" s="68"/>
      <c r="R875" s="68"/>
      <c r="S875" s="68"/>
      <c r="T875" s="69"/>
      <c r="U875" s="38"/>
      <c r="V875" s="38"/>
      <c r="W875" s="38"/>
      <c r="X875" s="38"/>
      <c r="Y875" s="38"/>
      <c r="Z875" s="38"/>
      <c r="AA875" s="38"/>
      <c r="AB875" s="38"/>
      <c r="AC875" s="38"/>
      <c r="AD875" s="38"/>
      <c r="AE875" s="38"/>
      <c r="AT875" s="21" t="s">
        <v>178</v>
      </c>
      <c r="AU875" s="21" t="s">
        <v>81</v>
      </c>
    </row>
    <row r="876" spans="1:65" s="2" customFormat="1" ht="11.25">
      <c r="A876" s="38"/>
      <c r="B876" s="39"/>
      <c r="C876" s="40"/>
      <c r="D876" s="200" t="s">
        <v>180</v>
      </c>
      <c r="E876" s="40"/>
      <c r="F876" s="201" t="s">
        <v>1267</v>
      </c>
      <c r="G876" s="40"/>
      <c r="H876" s="40"/>
      <c r="I876" s="197"/>
      <c r="J876" s="40"/>
      <c r="K876" s="40"/>
      <c r="L876" s="43"/>
      <c r="M876" s="198"/>
      <c r="N876" s="199"/>
      <c r="O876" s="68"/>
      <c r="P876" s="68"/>
      <c r="Q876" s="68"/>
      <c r="R876" s="68"/>
      <c r="S876" s="68"/>
      <c r="T876" s="69"/>
      <c r="U876" s="38"/>
      <c r="V876" s="38"/>
      <c r="W876" s="38"/>
      <c r="X876" s="38"/>
      <c r="Y876" s="38"/>
      <c r="Z876" s="38"/>
      <c r="AA876" s="38"/>
      <c r="AB876" s="38"/>
      <c r="AC876" s="38"/>
      <c r="AD876" s="38"/>
      <c r="AE876" s="38"/>
      <c r="AT876" s="21" t="s">
        <v>180</v>
      </c>
      <c r="AU876" s="21" t="s">
        <v>81</v>
      </c>
    </row>
    <row r="877" spans="1:65" s="2" customFormat="1" ht="16.5" customHeight="1">
      <c r="A877" s="38"/>
      <c r="B877" s="39"/>
      <c r="C877" s="225" t="s">
        <v>1268</v>
      </c>
      <c r="D877" s="225" t="s">
        <v>234</v>
      </c>
      <c r="E877" s="226" t="s">
        <v>1269</v>
      </c>
      <c r="F877" s="227" t="s">
        <v>1270</v>
      </c>
      <c r="G877" s="228" t="s">
        <v>237</v>
      </c>
      <c r="H877" s="229">
        <v>1</v>
      </c>
      <c r="I877" s="230"/>
      <c r="J877" s="231">
        <f>ROUND(I877*H877,2)</f>
        <v>0</v>
      </c>
      <c r="K877" s="227" t="s">
        <v>420</v>
      </c>
      <c r="L877" s="232"/>
      <c r="M877" s="233" t="s">
        <v>19</v>
      </c>
      <c r="N877" s="234" t="s">
        <v>43</v>
      </c>
      <c r="O877" s="68"/>
      <c r="P877" s="191">
        <f>O877*H877</f>
        <v>0</v>
      </c>
      <c r="Q877" s="191">
        <v>2.2000000000000001E-3</v>
      </c>
      <c r="R877" s="191">
        <f>Q877*H877</f>
        <v>2.2000000000000001E-3</v>
      </c>
      <c r="S877" s="191">
        <v>0</v>
      </c>
      <c r="T877" s="192">
        <f>S877*H877</f>
        <v>0</v>
      </c>
      <c r="U877" s="38"/>
      <c r="V877" s="38"/>
      <c r="W877" s="38"/>
      <c r="X877" s="38"/>
      <c r="Y877" s="38"/>
      <c r="Z877" s="38"/>
      <c r="AA877" s="38"/>
      <c r="AB877" s="38"/>
      <c r="AC877" s="38"/>
      <c r="AD877" s="38"/>
      <c r="AE877" s="38"/>
      <c r="AR877" s="193" t="s">
        <v>786</v>
      </c>
      <c r="AT877" s="193" t="s">
        <v>234</v>
      </c>
      <c r="AU877" s="193" t="s">
        <v>81</v>
      </c>
      <c r="AY877" s="21" t="s">
        <v>168</v>
      </c>
      <c r="BE877" s="194">
        <f>IF(N877="základní",J877,0)</f>
        <v>0</v>
      </c>
      <c r="BF877" s="194">
        <f>IF(N877="snížená",J877,0)</f>
        <v>0</v>
      </c>
      <c r="BG877" s="194">
        <f>IF(N877="zákl. přenesená",J877,0)</f>
        <v>0</v>
      </c>
      <c r="BH877" s="194">
        <f>IF(N877="sníž. přenesená",J877,0)</f>
        <v>0</v>
      </c>
      <c r="BI877" s="194">
        <f>IF(N877="nulová",J877,0)</f>
        <v>0</v>
      </c>
      <c r="BJ877" s="21" t="s">
        <v>79</v>
      </c>
      <c r="BK877" s="194">
        <f>ROUND(I877*H877,2)</f>
        <v>0</v>
      </c>
      <c r="BL877" s="21" t="s">
        <v>278</v>
      </c>
      <c r="BM877" s="193" t="s">
        <v>1271</v>
      </c>
    </row>
    <row r="878" spans="1:65" s="2" customFormat="1" ht="11.25">
      <c r="A878" s="38"/>
      <c r="B878" s="39"/>
      <c r="C878" s="40"/>
      <c r="D878" s="195" t="s">
        <v>178</v>
      </c>
      <c r="E878" s="40"/>
      <c r="F878" s="196" t="s">
        <v>1270</v>
      </c>
      <c r="G878" s="40"/>
      <c r="H878" s="40"/>
      <c r="I878" s="197"/>
      <c r="J878" s="40"/>
      <c r="K878" s="40"/>
      <c r="L878" s="43"/>
      <c r="M878" s="198"/>
      <c r="N878" s="199"/>
      <c r="O878" s="68"/>
      <c r="P878" s="68"/>
      <c r="Q878" s="68"/>
      <c r="R878" s="68"/>
      <c r="S878" s="68"/>
      <c r="T878" s="69"/>
      <c r="U878" s="38"/>
      <c r="V878" s="38"/>
      <c r="W878" s="38"/>
      <c r="X878" s="38"/>
      <c r="Y878" s="38"/>
      <c r="Z878" s="38"/>
      <c r="AA878" s="38"/>
      <c r="AB878" s="38"/>
      <c r="AC878" s="38"/>
      <c r="AD878" s="38"/>
      <c r="AE878" s="38"/>
      <c r="AT878" s="21" t="s">
        <v>178</v>
      </c>
      <c r="AU878" s="21" t="s">
        <v>81</v>
      </c>
    </row>
    <row r="879" spans="1:65" s="2" customFormat="1" ht="16.5" customHeight="1">
      <c r="A879" s="38"/>
      <c r="B879" s="39"/>
      <c r="C879" s="225" t="s">
        <v>1272</v>
      </c>
      <c r="D879" s="225" t="s">
        <v>234</v>
      </c>
      <c r="E879" s="226" t="s">
        <v>1273</v>
      </c>
      <c r="F879" s="227" t="s">
        <v>1274</v>
      </c>
      <c r="G879" s="228" t="s">
        <v>237</v>
      </c>
      <c r="H879" s="229">
        <v>1</v>
      </c>
      <c r="I879" s="230"/>
      <c r="J879" s="231">
        <f>ROUND(I879*H879,2)</f>
        <v>0</v>
      </c>
      <c r="K879" s="227" t="s">
        <v>420</v>
      </c>
      <c r="L879" s="232"/>
      <c r="M879" s="233" t="s">
        <v>19</v>
      </c>
      <c r="N879" s="234" t="s">
        <v>43</v>
      </c>
      <c r="O879" s="68"/>
      <c r="P879" s="191">
        <f>O879*H879</f>
        <v>0</v>
      </c>
      <c r="Q879" s="191">
        <v>2.2000000000000001E-3</v>
      </c>
      <c r="R879" s="191">
        <f>Q879*H879</f>
        <v>2.2000000000000001E-3</v>
      </c>
      <c r="S879" s="191">
        <v>0</v>
      </c>
      <c r="T879" s="192">
        <f>S879*H879</f>
        <v>0</v>
      </c>
      <c r="U879" s="38"/>
      <c r="V879" s="38"/>
      <c r="W879" s="38"/>
      <c r="X879" s="38"/>
      <c r="Y879" s="38"/>
      <c r="Z879" s="38"/>
      <c r="AA879" s="38"/>
      <c r="AB879" s="38"/>
      <c r="AC879" s="38"/>
      <c r="AD879" s="38"/>
      <c r="AE879" s="38"/>
      <c r="AR879" s="193" t="s">
        <v>786</v>
      </c>
      <c r="AT879" s="193" t="s">
        <v>234</v>
      </c>
      <c r="AU879" s="193" t="s">
        <v>81</v>
      </c>
      <c r="AY879" s="21" t="s">
        <v>168</v>
      </c>
      <c r="BE879" s="194">
        <f>IF(N879="základní",J879,0)</f>
        <v>0</v>
      </c>
      <c r="BF879" s="194">
        <f>IF(N879="snížená",J879,0)</f>
        <v>0</v>
      </c>
      <c r="BG879" s="194">
        <f>IF(N879="zákl. přenesená",J879,0)</f>
        <v>0</v>
      </c>
      <c r="BH879" s="194">
        <f>IF(N879="sníž. přenesená",J879,0)</f>
        <v>0</v>
      </c>
      <c r="BI879" s="194">
        <f>IF(N879="nulová",J879,0)</f>
        <v>0</v>
      </c>
      <c r="BJ879" s="21" t="s">
        <v>79</v>
      </c>
      <c r="BK879" s="194">
        <f>ROUND(I879*H879,2)</f>
        <v>0</v>
      </c>
      <c r="BL879" s="21" t="s">
        <v>278</v>
      </c>
      <c r="BM879" s="193" t="s">
        <v>1275</v>
      </c>
    </row>
    <row r="880" spans="1:65" s="2" customFormat="1" ht="11.25">
      <c r="A880" s="38"/>
      <c r="B880" s="39"/>
      <c r="C880" s="40"/>
      <c r="D880" s="195" t="s">
        <v>178</v>
      </c>
      <c r="E880" s="40"/>
      <c r="F880" s="196" t="s">
        <v>1274</v>
      </c>
      <c r="G880" s="40"/>
      <c r="H880" s="40"/>
      <c r="I880" s="197"/>
      <c r="J880" s="40"/>
      <c r="K880" s="40"/>
      <c r="L880" s="43"/>
      <c r="M880" s="198"/>
      <c r="N880" s="199"/>
      <c r="O880" s="68"/>
      <c r="P880" s="68"/>
      <c r="Q880" s="68"/>
      <c r="R880" s="68"/>
      <c r="S880" s="68"/>
      <c r="T880" s="69"/>
      <c r="U880" s="38"/>
      <c r="V880" s="38"/>
      <c r="W880" s="38"/>
      <c r="X880" s="38"/>
      <c r="Y880" s="38"/>
      <c r="Z880" s="38"/>
      <c r="AA880" s="38"/>
      <c r="AB880" s="38"/>
      <c r="AC880" s="38"/>
      <c r="AD880" s="38"/>
      <c r="AE880" s="38"/>
      <c r="AT880" s="21" t="s">
        <v>178</v>
      </c>
      <c r="AU880" s="21" t="s">
        <v>81</v>
      </c>
    </row>
    <row r="881" spans="1:65" s="2" customFormat="1" ht="24.2" customHeight="1">
      <c r="A881" s="38"/>
      <c r="B881" s="39"/>
      <c r="C881" s="182" t="s">
        <v>1276</v>
      </c>
      <c r="D881" s="182" t="s">
        <v>171</v>
      </c>
      <c r="E881" s="183" t="s">
        <v>1277</v>
      </c>
      <c r="F881" s="184" t="s">
        <v>1278</v>
      </c>
      <c r="G881" s="185" t="s">
        <v>220</v>
      </c>
      <c r="H881" s="186">
        <v>3.6999999999999998E-2</v>
      </c>
      <c r="I881" s="187"/>
      <c r="J881" s="188">
        <f>ROUND(I881*H881,2)</f>
        <v>0</v>
      </c>
      <c r="K881" s="184" t="s">
        <v>175</v>
      </c>
      <c r="L881" s="43"/>
      <c r="M881" s="189" t="s">
        <v>19</v>
      </c>
      <c r="N881" s="190" t="s">
        <v>43</v>
      </c>
      <c r="O881" s="68"/>
      <c r="P881" s="191">
        <f>O881*H881</f>
        <v>0</v>
      </c>
      <c r="Q881" s="191">
        <v>0</v>
      </c>
      <c r="R881" s="191">
        <f>Q881*H881</f>
        <v>0</v>
      </c>
      <c r="S881" s="191">
        <v>0</v>
      </c>
      <c r="T881" s="192">
        <f>S881*H881</f>
        <v>0</v>
      </c>
      <c r="U881" s="38"/>
      <c r="V881" s="38"/>
      <c r="W881" s="38"/>
      <c r="X881" s="38"/>
      <c r="Y881" s="38"/>
      <c r="Z881" s="38"/>
      <c r="AA881" s="38"/>
      <c r="AB881" s="38"/>
      <c r="AC881" s="38"/>
      <c r="AD881" s="38"/>
      <c r="AE881" s="38"/>
      <c r="AR881" s="193" t="s">
        <v>278</v>
      </c>
      <c r="AT881" s="193" t="s">
        <v>171</v>
      </c>
      <c r="AU881" s="193" t="s">
        <v>81</v>
      </c>
      <c r="AY881" s="21" t="s">
        <v>168</v>
      </c>
      <c r="BE881" s="194">
        <f>IF(N881="základní",J881,0)</f>
        <v>0</v>
      </c>
      <c r="BF881" s="194">
        <f>IF(N881="snížená",J881,0)</f>
        <v>0</v>
      </c>
      <c r="BG881" s="194">
        <f>IF(N881="zákl. přenesená",J881,0)</f>
        <v>0</v>
      </c>
      <c r="BH881" s="194">
        <f>IF(N881="sníž. přenesená",J881,0)</f>
        <v>0</v>
      </c>
      <c r="BI881" s="194">
        <f>IF(N881="nulová",J881,0)</f>
        <v>0</v>
      </c>
      <c r="BJ881" s="21" t="s">
        <v>79</v>
      </c>
      <c r="BK881" s="194">
        <f>ROUND(I881*H881,2)</f>
        <v>0</v>
      </c>
      <c r="BL881" s="21" t="s">
        <v>278</v>
      </c>
      <c r="BM881" s="193" t="s">
        <v>1279</v>
      </c>
    </row>
    <row r="882" spans="1:65" s="2" customFormat="1" ht="29.25">
      <c r="A882" s="38"/>
      <c r="B882" s="39"/>
      <c r="C882" s="40"/>
      <c r="D882" s="195" t="s">
        <v>178</v>
      </c>
      <c r="E882" s="40"/>
      <c r="F882" s="196" t="s">
        <v>1280</v>
      </c>
      <c r="G882" s="40"/>
      <c r="H882" s="40"/>
      <c r="I882" s="197"/>
      <c r="J882" s="40"/>
      <c r="K882" s="40"/>
      <c r="L882" s="43"/>
      <c r="M882" s="198"/>
      <c r="N882" s="199"/>
      <c r="O882" s="68"/>
      <c r="P882" s="68"/>
      <c r="Q882" s="68"/>
      <c r="R882" s="68"/>
      <c r="S882" s="68"/>
      <c r="T882" s="69"/>
      <c r="U882" s="38"/>
      <c r="V882" s="38"/>
      <c r="W882" s="38"/>
      <c r="X882" s="38"/>
      <c r="Y882" s="38"/>
      <c r="Z882" s="38"/>
      <c r="AA882" s="38"/>
      <c r="AB882" s="38"/>
      <c r="AC882" s="38"/>
      <c r="AD882" s="38"/>
      <c r="AE882" s="38"/>
      <c r="AT882" s="21" t="s">
        <v>178</v>
      </c>
      <c r="AU882" s="21" t="s">
        <v>81</v>
      </c>
    </row>
    <row r="883" spans="1:65" s="2" customFormat="1" ht="11.25">
      <c r="A883" s="38"/>
      <c r="B883" s="39"/>
      <c r="C883" s="40"/>
      <c r="D883" s="200" t="s">
        <v>180</v>
      </c>
      <c r="E883" s="40"/>
      <c r="F883" s="201" t="s">
        <v>1281</v>
      </c>
      <c r="G883" s="40"/>
      <c r="H883" s="40"/>
      <c r="I883" s="197"/>
      <c r="J883" s="40"/>
      <c r="K883" s="40"/>
      <c r="L883" s="43"/>
      <c r="M883" s="198"/>
      <c r="N883" s="199"/>
      <c r="O883" s="68"/>
      <c r="P883" s="68"/>
      <c r="Q883" s="68"/>
      <c r="R883" s="68"/>
      <c r="S883" s="68"/>
      <c r="T883" s="69"/>
      <c r="U883" s="38"/>
      <c r="V883" s="38"/>
      <c r="W883" s="38"/>
      <c r="X883" s="38"/>
      <c r="Y883" s="38"/>
      <c r="Z883" s="38"/>
      <c r="AA883" s="38"/>
      <c r="AB883" s="38"/>
      <c r="AC883" s="38"/>
      <c r="AD883" s="38"/>
      <c r="AE883" s="38"/>
      <c r="AT883" s="21" t="s">
        <v>180</v>
      </c>
      <c r="AU883" s="21" t="s">
        <v>81</v>
      </c>
    </row>
    <row r="884" spans="1:65" s="12" customFormat="1" ht="22.9" customHeight="1">
      <c r="B884" s="166"/>
      <c r="C884" s="167"/>
      <c r="D884" s="168" t="s">
        <v>71</v>
      </c>
      <c r="E884" s="180" t="s">
        <v>1282</v>
      </c>
      <c r="F884" s="180" t="s">
        <v>1283</v>
      </c>
      <c r="G884" s="167"/>
      <c r="H884" s="167"/>
      <c r="I884" s="170"/>
      <c r="J884" s="181">
        <f>BK884</f>
        <v>0</v>
      </c>
      <c r="K884" s="167"/>
      <c r="L884" s="172"/>
      <c r="M884" s="173"/>
      <c r="N884" s="174"/>
      <c r="O884" s="174"/>
      <c r="P884" s="175">
        <f>SUM(P885:P996)</f>
        <v>0</v>
      </c>
      <c r="Q884" s="174"/>
      <c r="R884" s="175">
        <f>SUM(R885:R996)</f>
        <v>1.9071484600000002</v>
      </c>
      <c r="S884" s="174"/>
      <c r="T884" s="176">
        <f>SUM(T885:T996)</f>
        <v>1.0379</v>
      </c>
      <c r="AR884" s="177" t="s">
        <v>81</v>
      </c>
      <c r="AT884" s="178" t="s">
        <v>71</v>
      </c>
      <c r="AU884" s="178" t="s">
        <v>79</v>
      </c>
      <c r="AY884" s="177" t="s">
        <v>168</v>
      </c>
      <c r="BK884" s="179">
        <f>SUM(BK885:BK996)</f>
        <v>0</v>
      </c>
    </row>
    <row r="885" spans="1:65" s="2" customFormat="1" ht="24.2" customHeight="1">
      <c r="A885" s="38"/>
      <c r="B885" s="39"/>
      <c r="C885" s="182" t="s">
        <v>1284</v>
      </c>
      <c r="D885" s="182" t="s">
        <v>171</v>
      </c>
      <c r="E885" s="183" t="s">
        <v>1285</v>
      </c>
      <c r="F885" s="184" t="s">
        <v>1286</v>
      </c>
      <c r="G885" s="185" t="s">
        <v>1287</v>
      </c>
      <c r="H885" s="186">
        <v>2243.7860000000001</v>
      </c>
      <c r="I885" s="187"/>
      <c r="J885" s="188">
        <f>ROUND(I885*H885,2)</f>
        <v>0</v>
      </c>
      <c r="K885" s="184" t="s">
        <v>19</v>
      </c>
      <c r="L885" s="43"/>
      <c r="M885" s="189" t="s">
        <v>19</v>
      </c>
      <c r="N885" s="190" t="s">
        <v>43</v>
      </c>
      <c r="O885" s="68"/>
      <c r="P885" s="191">
        <f>O885*H885</f>
        <v>0</v>
      </c>
      <c r="Q885" s="191">
        <v>5.0000000000000002E-5</v>
      </c>
      <c r="R885" s="191">
        <f>Q885*H885</f>
        <v>0.11218930000000001</v>
      </c>
      <c r="S885" s="191">
        <v>0</v>
      </c>
      <c r="T885" s="192">
        <f>S885*H885</f>
        <v>0</v>
      </c>
      <c r="U885" s="38"/>
      <c r="V885" s="38"/>
      <c r="W885" s="38"/>
      <c r="X885" s="38"/>
      <c r="Y885" s="38"/>
      <c r="Z885" s="38"/>
      <c r="AA885" s="38"/>
      <c r="AB885" s="38"/>
      <c r="AC885" s="38"/>
      <c r="AD885" s="38"/>
      <c r="AE885" s="38"/>
      <c r="AR885" s="193" t="s">
        <v>278</v>
      </c>
      <c r="AT885" s="193" t="s">
        <v>171</v>
      </c>
      <c r="AU885" s="193" t="s">
        <v>81</v>
      </c>
      <c r="AY885" s="21" t="s">
        <v>168</v>
      </c>
      <c r="BE885" s="194">
        <f>IF(N885="základní",J885,0)</f>
        <v>0</v>
      </c>
      <c r="BF885" s="194">
        <f>IF(N885="snížená",J885,0)</f>
        <v>0</v>
      </c>
      <c r="BG885" s="194">
        <f>IF(N885="zákl. přenesená",J885,0)</f>
        <v>0</v>
      </c>
      <c r="BH885" s="194">
        <f>IF(N885="sníž. přenesená",J885,0)</f>
        <v>0</v>
      </c>
      <c r="BI885" s="194">
        <f>IF(N885="nulová",J885,0)</f>
        <v>0</v>
      </c>
      <c r="BJ885" s="21" t="s">
        <v>79</v>
      </c>
      <c r="BK885" s="194">
        <f>ROUND(I885*H885,2)</f>
        <v>0</v>
      </c>
      <c r="BL885" s="21" t="s">
        <v>278</v>
      </c>
      <c r="BM885" s="193" t="s">
        <v>1288</v>
      </c>
    </row>
    <row r="886" spans="1:65" s="2" customFormat="1" ht="19.5">
      <c r="A886" s="38"/>
      <c r="B886" s="39"/>
      <c r="C886" s="40"/>
      <c r="D886" s="195" t="s">
        <v>178</v>
      </c>
      <c r="E886" s="40"/>
      <c r="F886" s="196" t="s">
        <v>1286</v>
      </c>
      <c r="G886" s="40"/>
      <c r="H886" s="40"/>
      <c r="I886" s="197"/>
      <c r="J886" s="40"/>
      <c r="K886" s="40"/>
      <c r="L886" s="43"/>
      <c r="M886" s="198"/>
      <c r="N886" s="199"/>
      <c r="O886" s="68"/>
      <c r="P886" s="68"/>
      <c r="Q886" s="68"/>
      <c r="R886" s="68"/>
      <c r="S886" s="68"/>
      <c r="T886" s="69"/>
      <c r="U886" s="38"/>
      <c r="V886" s="38"/>
      <c r="W886" s="38"/>
      <c r="X886" s="38"/>
      <c r="Y886" s="38"/>
      <c r="Z886" s="38"/>
      <c r="AA886" s="38"/>
      <c r="AB886" s="38"/>
      <c r="AC886" s="38"/>
      <c r="AD886" s="38"/>
      <c r="AE886" s="38"/>
      <c r="AT886" s="21" t="s">
        <v>178</v>
      </c>
      <c r="AU886" s="21" t="s">
        <v>81</v>
      </c>
    </row>
    <row r="887" spans="1:65" s="2" customFormat="1" ht="29.25">
      <c r="A887" s="38"/>
      <c r="B887" s="39"/>
      <c r="C887" s="40"/>
      <c r="D887" s="195" t="s">
        <v>206</v>
      </c>
      <c r="E887" s="40"/>
      <c r="F887" s="224" t="s">
        <v>1289</v>
      </c>
      <c r="G887" s="40"/>
      <c r="H887" s="40"/>
      <c r="I887" s="197"/>
      <c r="J887" s="40"/>
      <c r="K887" s="40"/>
      <c r="L887" s="43"/>
      <c r="M887" s="198"/>
      <c r="N887" s="199"/>
      <c r="O887" s="68"/>
      <c r="P887" s="68"/>
      <c r="Q887" s="68"/>
      <c r="R887" s="68"/>
      <c r="S887" s="68"/>
      <c r="T887" s="69"/>
      <c r="U887" s="38"/>
      <c r="V887" s="38"/>
      <c r="W887" s="38"/>
      <c r="X887" s="38"/>
      <c r="Y887" s="38"/>
      <c r="Z887" s="38"/>
      <c r="AA887" s="38"/>
      <c r="AB887" s="38"/>
      <c r="AC887" s="38"/>
      <c r="AD887" s="38"/>
      <c r="AE887" s="38"/>
      <c r="AT887" s="21" t="s">
        <v>206</v>
      </c>
      <c r="AU887" s="21" t="s">
        <v>81</v>
      </c>
    </row>
    <row r="888" spans="1:65" s="13" customFormat="1" ht="11.25">
      <c r="B888" s="202"/>
      <c r="C888" s="203"/>
      <c r="D888" s="195" t="s">
        <v>182</v>
      </c>
      <c r="E888" s="204" t="s">
        <v>19</v>
      </c>
      <c r="F888" s="205" t="s">
        <v>1290</v>
      </c>
      <c r="G888" s="203"/>
      <c r="H888" s="206">
        <v>759</v>
      </c>
      <c r="I888" s="207"/>
      <c r="J888" s="203"/>
      <c r="K888" s="203"/>
      <c r="L888" s="208"/>
      <c r="M888" s="209"/>
      <c r="N888" s="210"/>
      <c r="O888" s="210"/>
      <c r="P888" s="210"/>
      <c r="Q888" s="210"/>
      <c r="R888" s="210"/>
      <c r="S888" s="210"/>
      <c r="T888" s="211"/>
      <c r="AT888" s="212" t="s">
        <v>182</v>
      </c>
      <c r="AU888" s="212" t="s">
        <v>81</v>
      </c>
      <c r="AV888" s="13" t="s">
        <v>81</v>
      </c>
      <c r="AW888" s="13" t="s">
        <v>33</v>
      </c>
      <c r="AX888" s="13" t="s">
        <v>72</v>
      </c>
      <c r="AY888" s="212" t="s">
        <v>168</v>
      </c>
    </row>
    <row r="889" spans="1:65" s="13" customFormat="1" ht="11.25">
      <c r="B889" s="202"/>
      <c r="C889" s="203"/>
      <c r="D889" s="195" t="s">
        <v>182</v>
      </c>
      <c r="E889" s="204" t="s">
        <v>19</v>
      </c>
      <c r="F889" s="205" t="s">
        <v>1291</v>
      </c>
      <c r="G889" s="203"/>
      <c r="H889" s="206">
        <v>422.41</v>
      </c>
      <c r="I889" s="207"/>
      <c r="J889" s="203"/>
      <c r="K889" s="203"/>
      <c r="L889" s="208"/>
      <c r="M889" s="209"/>
      <c r="N889" s="210"/>
      <c r="O889" s="210"/>
      <c r="P889" s="210"/>
      <c r="Q889" s="210"/>
      <c r="R889" s="210"/>
      <c r="S889" s="210"/>
      <c r="T889" s="211"/>
      <c r="AT889" s="212" t="s">
        <v>182</v>
      </c>
      <c r="AU889" s="212" t="s">
        <v>81</v>
      </c>
      <c r="AV889" s="13" t="s">
        <v>81</v>
      </c>
      <c r="AW889" s="13" t="s">
        <v>33</v>
      </c>
      <c r="AX889" s="13" t="s">
        <v>72</v>
      </c>
      <c r="AY889" s="212" t="s">
        <v>168</v>
      </c>
    </row>
    <row r="890" spans="1:65" s="13" customFormat="1" ht="11.25">
      <c r="B890" s="202"/>
      <c r="C890" s="203"/>
      <c r="D890" s="195" t="s">
        <v>182</v>
      </c>
      <c r="E890" s="204" t="s">
        <v>19</v>
      </c>
      <c r="F890" s="205" t="s">
        <v>1292</v>
      </c>
      <c r="G890" s="203"/>
      <c r="H890" s="206">
        <v>385.05599999999998</v>
      </c>
      <c r="I890" s="207"/>
      <c r="J890" s="203"/>
      <c r="K890" s="203"/>
      <c r="L890" s="208"/>
      <c r="M890" s="209"/>
      <c r="N890" s="210"/>
      <c r="O890" s="210"/>
      <c r="P890" s="210"/>
      <c r="Q890" s="210"/>
      <c r="R890" s="210"/>
      <c r="S890" s="210"/>
      <c r="T890" s="211"/>
      <c r="AT890" s="212" t="s">
        <v>182</v>
      </c>
      <c r="AU890" s="212" t="s">
        <v>81</v>
      </c>
      <c r="AV890" s="13" t="s">
        <v>81</v>
      </c>
      <c r="AW890" s="13" t="s">
        <v>33</v>
      </c>
      <c r="AX890" s="13" t="s">
        <v>72</v>
      </c>
      <c r="AY890" s="212" t="s">
        <v>168</v>
      </c>
    </row>
    <row r="891" spans="1:65" s="13" customFormat="1" ht="11.25">
      <c r="B891" s="202"/>
      <c r="C891" s="203"/>
      <c r="D891" s="195" t="s">
        <v>182</v>
      </c>
      <c r="E891" s="204" t="s">
        <v>19</v>
      </c>
      <c r="F891" s="205" t="s">
        <v>1293</v>
      </c>
      <c r="G891" s="203"/>
      <c r="H891" s="206">
        <v>362.88</v>
      </c>
      <c r="I891" s="207"/>
      <c r="J891" s="203"/>
      <c r="K891" s="203"/>
      <c r="L891" s="208"/>
      <c r="M891" s="209"/>
      <c r="N891" s="210"/>
      <c r="O891" s="210"/>
      <c r="P891" s="210"/>
      <c r="Q891" s="210"/>
      <c r="R891" s="210"/>
      <c r="S891" s="210"/>
      <c r="T891" s="211"/>
      <c r="AT891" s="212" t="s">
        <v>182</v>
      </c>
      <c r="AU891" s="212" t="s">
        <v>81</v>
      </c>
      <c r="AV891" s="13" t="s">
        <v>81</v>
      </c>
      <c r="AW891" s="13" t="s">
        <v>33</v>
      </c>
      <c r="AX891" s="13" t="s">
        <v>72</v>
      </c>
      <c r="AY891" s="212" t="s">
        <v>168</v>
      </c>
    </row>
    <row r="892" spans="1:65" s="13" customFormat="1" ht="11.25">
      <c r="B892" s="202"/>
      <c r="C892" s="203"/>
      <c r="D892" s="195" t="s">
        <v>182</v>
      </c>
      <c r="E892" s="204" t="s">
        <v>19</v>
      </c>
      <c r="F892" s="205" t="s">
        <v>1294</v>
      </c>
      <c r="G892" s="203"/>
      <c r="H892" s="206">
        <v>314.44</v>
      </c>
      <c r="I892" s="207"/>
      <c r="J892" s="203"/>
      <c r="K892" s="203"/>
      <c r="L892" s="208"/>
      <c r="M892" s="209"/>
      <c r="N892" s="210"/>
      <c r="O892" s="210"/>
      <c r="P892" s="210"/>
      <c r="Q892" s="210"/>
      <c r="R892" s="210"/>
      <c r="S892" s="210"/>
      <c r="T892" s="211"/>
      <c r="AT892" s="212" t="s">
        <v>182</v>
      </c>
      <c r="AU892" s="212" t="s">
        <v>81</v>
      </c>
      <c r="AV892" s="13" t="s">
        <v>81</v>
      </c>
      <c r="AW892" s="13" t="s">
        <v>33</v>
      </c>
      <c r="AX892" s="13" t="s">
        <v>72</v>
      </c>
      <c r="AY892" s="212" t="s">
        <v>168</v>
      </c>
    </row>
    <row r="893" spans="1:65" s="14" customFormat="1" ht="11.25">
      <c r="B893" s="213"/>
      <c r="C893" s="214"/>
      <c r="D893" s="195" t="s">
        <v>182</v>
      </c>
      <c r="E893" s="215" t="s">
        <v>19</v>
      </c>
      <c r="F893" s="216" t="s">
        <v>185</v>
      </c>
      <c r="G893" s="214"/>
      <c r="H893" s="217">
        <v>2243.7860000000001</v>
      </c>
      <c r="I893" s="218"/>
      <c r="J893" s="214"/>
      <c r="K893" s="214"/>
      <c r="L893" s="219"/>
      <c r="M893" s="220"/>
      <c r="N893" s="221"/>
      <c r="O893" s="221"/>
      <c r="P893" s="221"/>
      <c r="Q893" s="221"/>
      <c r="R893" s="221"/>
      <c r="S893" s="221"/>
      <c r="T893" s="222"/>
      <c r="AT893" s="223" t="s">
        <v>182</v>
      </c>
      <c r="AU893" s="223" t="s">
        <v>81</v>
      </c>
      <c r="AV893" s="14" t="s">
        <v>176</v>
      </c>
      <c r="AW893" s="14" t="s">
        <v>33</v>
      </c>
      <c r="AX893" s="14" t="s">
        <v>79</v>
      </c>
      <c r="AY893" s="223" t="s">
        <v>168</v>
      </c>
    </row>
    <row r="894" spans="1:65" s="2" customFormat="1" ht="24.2" customHeight="1">
      <c r="A894" s="38"/>
      <c r="B894" s="39"/>
      <c r="C894" s="182" t="s">
        <v>1295</v>
      </c>
      <c r="D894" s="182" t="s">
        <v>171</v>
      </c>
      <c r="E894" s="183" t="s">
        <v>1296</v>
      </c>
      <c r="F894" s="184" t="s">
        <v>1297</v>
      </c>
      <c r="G894" s="185" t="s">
        <v>1287</v>
      </c>
      <c r="H894" s="186">
        <v>166.9</v>
      </c>
      <c r="I894" s="187"/>
      <c r="J894" s="188">
        <f>ROUND(I894*H894,2)</f>
        <v>0</v>
      </c>
      <c r="K894" s="184" t="s">
        <v>19</v>
      </c>
      <c r="L894" s="43"/>
      <c r="M894" s="189" t="s">
        <v>19</v>
      </c>
      <c r="N894" s="190" t="s">
        <v>43</v>
      </c>
      <c r="O894" s="68"/>
      <c r="P894" s="191">
        <f>O894*H894</f>
        <v>0</v>
      </c>
      <c r="Q894" s="191">
        <v>6.0000000000000002E-5</v>
      </c>
      <c r="R894" s="191">
        <f>Q894*H894</f>
        <v>1.0014E-2</v>
      </c>
      <c r="S894" s="191">
        <v>0</v>
      </c>
      <c r="T894" s="192">
        <f>S894*H894</f>
        <v>0</v>
      </c>
      <c r="U894" s="38"/>
      <c r="V894" s="38"/>
      <c r="W894" s="38"/>
      <c r="X894" s="38"/>
      <c r="Y894" s="38"/>
      <c r="Z894" s="38"/>
      <c r="AA894" s="38"/>
      <c r="AB894" s="38"/>
      <c r="AC894" s="38"/>
      <c r="AD894" s="38"/>
      <c r="AE894" s="38"/>
      <c r="AR894" s="193" t="s">
        <v>278</v>
      </c>
      <c r="AT894" s="193" t="s">
        <v>171</v>
      </c>
      <c r="AU894" s="193" t="s">
        <v>81</v>
      </c>
      <c r="AY894" s="21" t="s">
        <v>168</v>
      </c>
      <c r="BE894" s="194">
        <f>IF(N894="základní",J894,0)</f>
        <v>0</v>
      </c>
      <c r="BF894" s="194">
        <f>IF(N894="snížená",J894,0)</f>
        <v>0</v>
      </c>
      <c r="BG894" s="194">
        <f>IF(N894="zákl. přenesená",J894,0)</f>
        <v>0</v>
      </c>
      <c r="BH894" s="194">
        <f>IF(N894="sníž. přenesená",J894,0)</f>
        <v>0</v>
      </c>
      <c r="BI894" s="194">
        <f>IF(N894="nulová",J894,0)</f>
        <v>0</v>
      </c>
      <c r="BJ894" s="21" t="s">
        <v>79</v>
      </c>
      <c r="BK894" s="194">
        <f>ROUND(I894*H894,2)</f>
        <v>0</v>
      </c>
      <c r="BL894" s="21" t="s">
        <v>278</v>
      </c>
      <c r="BM894" s="193" t="s">
        <v>1298</v>
      </c>
    </row>
    <row r="895" spans="1:65" s="2" customFormat="1" ht="19.5">
      <c r="A895" s="38"/>
      <c r="B895" s="39"/>
      <c r="C895" s="40"/>
      <c r="D895" s="195" t="s">
        <v>178</v>
      </c>
      <c r="E895" s="40"/>
      <c r="F895" s="196" t="s">
        <v>1297</v>
      </c>
      <c r="G895" s="40"/>
      <c r="H895" s="40"/>
      <c r="I895" s="197"/>
      <c r="J895" s="40"/>
      <c r="K895" s="40"/>
      <c r="L895" s="43"/>
      <c r="M895" s="198"/>
      <c r="N895" s="199"/>
      <c r="O895" s="68"/>
      <c r="P895" s="68"/>
      <c r="Q895" s="68"/>
      <c r="R895" s="68"/>
      <c r="S895" s="68"/>
      <c r="T895" s="69"/>
      <c r="U895" s="38"/>
      <c r="V895" s="38"/>
      <c r="W895" s="38"/>
      <c r="X895" s="38"/>
      <c r="Y895" s="38"/>
      <c r="Z895" s="38"/>
      <c r="AA895" s="38"/>
      <c r="AB895" s="38"/>
      <c r="AC895" s="38"/>
      <c r="AD895" s="38"/>
      <c r="AE895" s="38"/>
      <c r="AT895" s="21" t="s">
        <v>178</v>
      </c>
      <c r="AU895" s="21" t="s">
        <v>81</v>
      </c>
    </row>
    <row r="896" spans="1:65" s="13" customFormat="1" ht="11.25">
      <c r="B896" s="202"/>
      <c r="C896" s="203"/>
      <c r="D896" s="195" t="s">
        <v>182</v>
      </c>
      <c r="E896" s="204" t="s">
        <v>19</v>
      </c>
      <c r="F896" s="205" t="s">
        <v>1299</v>
      </c>
      <c r="G896" s="203"/>
      <c r="H896" s="206">
        <v>25.5</v>
      </c>
      <c r="I896" s="207"/>
      <c r="J896" s="203"/>
      <c r="K896" s="203"/>
      <c r="L896" s="208"/>
      <c r="M896" s="209"/>
      <c r="N896" s="210"/>
      <c r="O896" s="210"/>
      <c r="P896" s="210"/>
      <c r="Q896" s="210"/>
      <c r="R896" s="210"/>
      <c r="S896" s="210"/>
      <c r="T896" s="211"/>
      <c r="AT896" s="212" t="s">
        <v>182</v>
      </c>
      <c r="AU896" s="212" t="s">
        <v>81</v>
      </c>
      <c r="AV896" s="13" t="s">
        <v>81</v>
      </c>
      <c r="AW896" s="13" t="s">
        <v>33</v>
      </c>
      <c r="AX896" s="13" t="s">
        <v>72</v>
      </c>
      <c r="AY896" s="212" t="s">
        <v>168</v>
      </c>
    </row>
    <row r="897" spans="1:65" s="13" customFormat="1" ht="11.25">
      <c r="B897" s="202"/>
      <c r="C897" s="203"/>
      <c r="D897" s="195" t="s">
        <v>182</v>
      </c>
      <c r="E897" s="204" t="s">
        <v>19</v>
      </c>
      <c r="F897" s="205" t="s">
        <v>1300</v>
      </c>
      <c r="G897" s="203"/>
      <c r="H897" s="206">
        <v>99</v>
      </c>
      <c r="I897" s="207"/>
      <c r="J897" s="203"/>
      <c r="K897" s="203"/>
      <c r="L897" s="208"/>
      <c r="M897" s="209"/>
      <c r="N897" s="210"/>
      <c r="O897" s="210"/>
      <c r="P897" s="210"/>
      <c r="Q897" s="210"/>
      <c r="R897" s="210"/>
      <c r="S897" s="210"/>
      <c r="T897" s="211"/>
      <c r="AT897" s="212" t="s">
        <v>182</v>
      </c>
      <c r="AU897" s="212" t="s">
        <v>81</v>
      </c>
      <c r="AV897" s="13" t="s">
        <v>81</v>
      </c>
      <c r="AW897" s="13" t="s">
        <v>33</v>
      </c>
      <c r="AX897" s="13" t="s">
        <v>72</v>
      </c>
      <c r="AY897" s="212" t="s">
        <v>168</v>
      </c>
    </row>
    <row r="898" spans="1:65" s="13" customFormat="1" ht="11.25">
      <c r="B898" s="202"/>
      <c r="C898" s="203"/>
      <c r="D898" s="195" t="s">
        <v>182</v>
      </c>
      <c r="E898" s="204" t="s">
        <v>19</v>
      </c>
      <c r="F898" s="205" t="s">
        <v>1301</v>
      </c>
      <c r="G898" s="203"/>
      <c r="H898" s="206">
        <v>42.4</v>
      </c>
      <c r="I898" s="207"/>
      <c r="J898" s="203"/>
      <c r="K898" s="203"/>
      <c r="L898" s="208"/>
      <c r="M898" s="209"/>
      <c r="N898" s="210"/>
      <c r="O898" s="210"/>
      <c r="P898" s="210"/>
      <c r="Q898" s="210"/>
      <c r="R898" s="210"/>
      <c r="S898" s="210"/>
      <c r="T898" s="211"/>
      <c r="AT898" s="212" t="s">
        <v>182</v>
      </c>
      <c r="AU898" s="212" t="s">
        <v>81</v>
      </c>
      <c r="AV898" s="13" t="s">
        <v>81</v>
      </c>
      <c r="AW898" s="13" t="s">
        <v>33</v>
      </c>
      <c r="AX898" s="13" t="s">
        <v>72</v>
      </c>
      <c r="AY898" s="212" t="s">
        <v>168</v>
      </c>
    </row>
    <row r="899" spans="1:65" s="14" customFormat="1" ht="11.25">
      <c r="B899" s="213"/>
      <c r="C899" s="214"/>
      <c r="D899" s="195" t="s">
        <v>182</v>
      </c>
      <c r="E899" s="215" t="s">
        <v>19</v>
      </c>
      <c r="F899" s="216" t="s">
        <v>185</v>
      </c>
      <c r="G899" s="214"/>
      <c r="H899" s="217">
        <v>166.9</v>
      </c>
      <c r="I899" s="218"/>
      <c r="J899" s="214"/>
      <c r="K899" s="214"/>
      <c r="L899" s="219"/>
      <c r="M899" s="220"/>
      <c r="N899" s="221"/>
      <c r="O899" s="221"/>
      <c r="P899" s="221"/>
      <c r="Q899" s="221"/>
      <c r="R899" s="221"/>
      <c r="S899" s="221"/>
      <c r="T899" s="222"/>
      <c r="AT899" s="223" t="s">
        <v>182</v>
      </c>
      <c r="AU899" s="223" t="s">
        <v>81</v>
      </c>
      <c r="AV899" s="14" t="s">
        <v>176</v>
      </c>
      <c r="AW899" s="14" t="s">
        <v>33</v>
      </c>
      <c r="AX899" s="14" t="s">
        <v>79</v>
      </c>
      <c r="AY899" s="223" t="s">
        <v>168</v>
      </c>
    </row>
    <row r="900" spans="1:65" s="2" customFormat="1" ht="21.75" customHeight="1">
      <c r="A900" s="38"/>
      <c r="B900" s="39"/>
      <c r="C900" s="225" t="s">
        <v>1302</v>
      </c>
      <c r="D900" s="225" t="s">
        <v>234</v>
      </c>
      <c r="E900" s="226" t="s">
        <v>1303</v>
      </c>
      <c r="F900" s="227" t="s">
        <v>1304</v>
      </c>
      <c r="G900" s="228" t="s">
        <v>220</v>
      </c>
      <c r="H900" s="229">
        <v>2.5999999999999999E-2</v>
      </c>
      <c r="I900" s="230"/>
      <c r="J900" s="231">
        <f>ROUND(I900*H900,2)</f>
        <v>0</v>
      </c>
      <c r="K900" s="227" t="s">
        <v>19</v>
      </c>
      <c r="L900" s="232"/>
      <c r="M900" s="233" t="s">
        <v>19</v>
      </c>
      <c r="N900" s="234" t="s">
        <v>43</v>
      </c>
      <c r="O900" s="68"/>
      <c r="P900" s="191">
        <f>O900*H900</f>
        <v>0</v>
      </c>
      <c r="Q900" s="191">
        <v>1</v>
      </c>
      <c r="R900" s="191">
        <f>Q900*H900</f>
        <v>2.5999999999999999E-2</v>
      </c>
      <c r="S900" s="191">
        <v>0</v>
      </c>
      <c r="T900" s="192">
        <f>S900*H900</f>
        <v>0</v>
      </c>
      <c r="U900" s="38"/>
      <c r="V900" s="38"/>
      <c r="W900" s="38"/>
      <c r="X900" s="38"/>
      <c r="Y900" s="38"/>
      <c r="Z900" s="38"/>
      <c r="AA900" s="38"/>
      <c r="AB900" s="38"/>
      <c r="AC900" s="38"/>
      <c r="AD900" s="38"/>
      <c r="AE900" s="38"/>
      <c r="AR900" s="193" t="s">
        <v>786</v>
      </c>
      <c r="AT900" s="193" t="s">
        <v>234</v>
      </c>
      <c r="AU900" s="193" t="s">
        <v>81</v>
      </c>
      <c r="AY900" s="21" t="s">
        <v>168</v>
      </c>
      <c r="BE900" s="194">
        <f>IF(N900="základní",J900,0)</f>
        <v>0</v>
      </c>
      <c r="BF900" s="194">
        <f>IF(N900="snížená",J900,0)</f>
        <v>0</v>
      </c>
      <c r="BG900" s="194">
        <f>IF(N900="zákl. přenesená",J900,0)</f>
        <v>0</v>
      </c>
      <c r="BH900" s="194">
        <f>IF(N900="sníž. přenesená",J900,0)</f>
        <v>0</v>
      </c>
      <c r="BI900" s="194">
        <f>IF(N900="nulová",J900,0)</f>
        <v>0</v>
      </c>
      <c r="BJ900" s="21" t="s">
        <v>79</v>
      </c>
      <c r="BK900" s="194">
        <f>ROUND(I900*H900,2)</f>
        <v>0</v>
      </c>
      <c r="BL900" s="21" t="s">
        <v>278</v>
      </c>
      <c r="BM900" s="193" t="s">
        <v>1305</v>
      </c>
    </row>
    <row r="901" spans="1:65" s="2" customFormat="1" ht="11.25">
      <c r="A901" s="38"/>
      <c r="B901" s="39"/>
      <c r="C901" s="40"/>
      <c r="D901" s="195" t="s">
        <v>178</v>
      </c>
      <c r="E901" s="40"/>
      <c r="F901" s="196" t="s">
        <v>1304</v>
      </c>
      <c r="G901" s="40"/>
      <c r="H901" s="40"/>
      <c r="I901" s="197"/>
      <c r="J901" s="40"/>
      <c r="K901" s="40"/>
      <c r="L901" s="43"/>
      <c r="M901" s="198"/>
      <c r="N901" s="199"/>
      <c r="O901" s="68"/>
      <c r="P901" s="68"/>
      <c r="Q901" s="68"/>
      <c r="R901" s="68"/>
      <c r="S901" s="68"/>
      <c r="T901" s="69"/>
      <c r="U901" s="38"/>
      <c r="V901" s="38"/>
      <c r="W901" s="38"/>
      <c r="X901" s="38"/>
      <c r="Y901" s="38"/>
      <c r="Z901" s="38"/>
      <c r="AA901" s="38"/>
      <c r="AB901" s="38"/>
      <c r="AC901" s="38"/>
      <c r="AD901" s="38"/>
      <c r="AE901" s="38"/>
      <c r="AT901" s="21" t="s">
        <v>178</v>
      </c>
      <c r="AU901" s="21" t="s">
        <v>81</v>
      </c>
    </row>
    <row r="902" spans="1:65" s="2" customFormat="1" ht="24.2" customHeight="1">
      <c r="A902" s="38"/>
      <c r="B902" s="39"/>
      <c r="C902" s="182" t="s">
        <v>1306</v>
      </c>
      <c r="D902" s="182" t="s">
        <v>171</v>
      </c>
      <c r="E902" s="183" t="s">
        <v>1307</v>
      </c>
      <c r="F902" s="184" t="s">
        <v>1308</v>
      </c>
      <c r="G902" s="185" t="s">
        <v>1309</v>
      </c>
      <c r="H902" s="186">
        <v>8</v>
      </c>
      <c r="I902" s="187"/>
      <c r="J902" s="188">
        <f>ROUND(I902*H902,2)</f>
        <v>0</v>
      </c>
      <c r="K902" s="184" t="s">
        <v>175</v>
      </c>
      <c r="L902" s="43"/>
      <c r="M902" s="189" t="s">
        <v>19</v>
      </c>
      <c r="N902" s="190" t="s">
        <v>43</v>
      </c>
      <c r="O902" s="68"/>
      <c r="P902" s="191">
        <f>O902*H902</f>
        <v>0</v>
      </c>
      <c r="Q902" s="191">
        <v>0</v>
      </c>
      <c r="R902" s="191">
        <f>Q902*H902</f>
        <v>0</v>
      </c>
      <c r="S902" s="191">
        <v>0</v>
      </c>
      <c r="T902" s="192">
        <f>S902*H902</f>
        <v>0</v>
      </c>
      <c r="U902" s="38"/>
      <c r="V902" s="38"/>
      <c r="W902" s="38"/>
      <c r="X902" s="38"/>
      <c r="Y902" s="38"/>
      <c r="Z902" s="38"/>
      <c r="AA902" s="38"/>
      <c r="AB902" s="38"/>
      <c r="AC902" s="38"/>
      <c r="AD902" s="38"/>
      <c r="AE902" s="38"/>
      <c r="AR902" s="193" t="s">
        <v>176</v>
      </c>
      <c r="AT902" s="193" t="s">
        <v>171</v>
      </c>
      <c r="AU902" s="193" t="s">
        <v>81</v>
      </c>
      <c r="AY902" s="21" t="s">
        <v>168</v>
      </c>
      <c r="BE902" s="194">
        <f>IF(N902="základní",J902,0)</f>
        <v>0</v>
      </c>
      <c r="BF902" s="194">
        <f>IF(N902="snížená",J902,0)</f>
        <v>0</v>
      </c>
      <c r="BG902" s="194">
        <f>IF(N902="zákl. přenesená",J902,0)</f>
        <v>0</v>
      </c>
      <c r="BH902" s="194">
        <f>IF(N902="sníž. přenesená",J902,0)</f>
        <v>0</v>
      </c>
      <c r="BI902" s="194">
        <f>IF(N902="nulová",J902,0)</f>
        <v>0</v>
      </c>
      <c r="BJ902" s="21" t="s">
        <v>79</v>
      </c>
      <c r="BK902" s="194">
        <f>ROUND(I902*H902,2)</f>
        <v>0</v>
      </c>
      <c r="BL902" s="21" t="s">
        <v>176</v>
      </c>
      <c r="BM902" s="193" t="s">
        <v>1310</v>
      </c>
    </row>
    <row r="903" spans="1:65" s="2" customFormat="1" ht="19.5">
      <c r="A903" s="38"/>
      <c r="B903" s="39"/>
      <c r="C903" s="40"/>
      <c r="D903" s="195" t="s">
        <v>178</v>
      </c>
      <c r="E903" s="40"/>
      <c r="F903" s="196" t="s">
        <v>1311</v>
      </c>
      <c r="G903" s="40"/>
      <c r="H903" s="40"/>
      <c r="I903" s="197"/>
      <c r="J903" s="40"/>
      <c r="K903" s="40"/>
      <c r="L903" s="43"/>
      <c r="M903" s="198"/>
      <c r="N903" s="199"/>
      <c r="O903" s="68"/>
      <c r="P903" s="68"/>
      <c r="Q903" s="68"/>
      <c r="R903" s="68"/>
      <c r="S903" s="68"/>
      <c r="T903" s="69"/>
      <c r="U903" s="38"/>
      <c r="V903" s="38"/>
      <c r="W903" s="38"/>
      <c r="X903" s="38"/>
      <c r="Y903" s="38"/>
      <c r="Z903" s="38"/>
      <c r="AA903" s="38"/>
      <c r="AB903" s="38"/>
      <c r="AC903" s="38"/>
      <c r="AD903" s="38"/>
      <c r="AE903" s="38"/>
      <c r="AT903" s="21" t="s">
        <v>178</v>
      </c>
      <c r="AU903" s="21" t="s">
        <v>81</v>
      </c>
    </row>
    <row r="904" spans="1:65" s="2" customFormat="1" ht="11.25">
      <c r="A904" s="38"/>
      <c r="B904" s="39"/>
      <c r="C904" s="40"/>
      <c r="D904" s="200" t="s">
        <v>180</v>
      </c>
      <c r="E904" s="40"/>
      <c r="F904" s="201" t="s">
        <v>1312</v>
      </c>
      <c r="G904" s="40"/>
      <c r="H904" s="40"/>
      <c r="I904" s="197"/>
      <c r="J904" s="40"/>
      <c r="K904" s="40"/>
      <c r="L904" s="43"/>
      <c r="M904" s="198"/>
      <c r="N904" s="199"/>
      <c r="O904" s="68"/>
      <c r="P904" s="68"/>
      <c r="Q904" s="68"/>
      <c r="R904" s="68"/>
      <c r="S904" s="68"/>
      <c r="T904" s="69"/>
      <c r="U904" s="38"/>
      <c r="V904" s="38"/>
      <c r="W904" s="38"/>
      <c r="X904" s="38"/>
      <c r="Y904" s="38"/>
      <c r="Z904" s="38"/>
      <c r="AA904" s="38"/>
      <c r="AB904" s="38"/>
      <c r="AC904" s="38"/>
      <c r="AD904" s="38"/>
      <c r="AE904" s="38"/>
      <c r="AT904" s="21" t="s">
        <v>180</v>
      </c>
      <c r="AU904" s="21" t="s">
        <v>81</v>
      </c>
    </row>
    <row r="905" spans="1:65" s="2" customFormat="1" ht="24.2" customHeight="1">
      <c r="A905" s="38"/>
      <c r="B905" s="39"/>
      <c r="C905" s="182" t="s">
        <v>1313</v>
      </c>
      <c r="D905" s="182" t="s">
        <v>171</v>
      </c>
      <c r="E905" s="183" t="s">
        <v>1314</v>
      </c>
      <c r="F905" s="184" t="s">
        <v>1315</v>
      </c>
      <c r="G905" s="185" t="s">
        <v>545</v>
      </c>
      <c r="H905" s="186">
        <v>1</v>
      </c>
      <c r="I905" s="187"/>
      <c r="J905" s="188">
        <f>ROUND(I905*H905,2)</f>
        <v>0</v>
      </c>
      <c r="K905" s="184" t="s">
        <v>19</v>
      </c>
      <c r="L905" s="43"/>
      <c r="M905" s="189" t="s">
        <v>19</v>
      </c>
      <c r="N905" s="190" t="s">
        <v>43</v>
      </c>
      <c r="O905" s="68"/>
      <c r="P905" s="191">
        <f>O905*H905</f>
        <v>0</v>
      </c>
      <c r="Q905" s="191">
        <v>0</v>
      </c>
      <c r="R905" s="191">
        <f>Q905*H905</f>
        <v>0</v>
      </c>
      <c r="S905" s="191">
        <v>0</v>
      </c>
      <c r="T905" s="192">
        <f>S905*H905</f>
        <v>0</v>
      </c>
      <c r="U905" s="38"/>
      <c r="V905" s="38"/>
      <c r="W905" s="38"/>
      <c r="X905" s="38"/>
      <c r="Y905" s="38"/>
      <c r="Z905" s="38"/>
      <c r="AA905" s="38"/>
      <c r="AB905" s="38"/>
      <c r="AC905" s="38"/>
      <c r="AD905" s="38"/>
      <c r="AE905" s="38"/>
      <c r="AR905" s="193" t="s">
        <v>278</v>
      </c>
      <c r="AT905" s="193" t="s">
        <v>171</v>
      </c>
      <c r="AU905" s="193" t="s">
        <v>81</v>
      </c>
      <c r="AY905" s="21" t="s">
        <v>168</v>
      </c>
      <c r="BE905" s="194">
        <f>IF(N905="základní",J905,0)</f>
        <v>0</v>
      </c>
      <c r="BF905" s="194">
        <f>IF(N905="snížená",J905,0)</f>
        <v>0</v>
      </c>
      <c r="BG905" s="194">
        <f>IF(N905="zákl. přenesená",J905,0)</f>
        <v>0</v>
      </c>
      <c r="BH905" s="194">
        <f>IF(N905="sníž. přenesená",J905,0)</f>
        <v>0</v>
      </c>
      <c r="BI905" s="194">
        <f>IF(N905="nulová",J905,0)</f>
        <v>0</v>
      </c>
      <c r="BJ905" s="21" t="s">
        <v>79</v>
      </c>
      <c r="BK905" s="194">
        <f>ROUND(I905*H905,2)</f>
        <v>0</v>
      </c>
      <c r="BL905" s="21" t="s">
        <v>278</v>
      </c>
      <c r="BM905" s="193" t="s">
        <v>1316</v>
      </c>
    </row>
    <row r="906" spans="1:65" s="2" customFormat="1" ht="19.5">
      <c r="A906" s="38"/>
      <c r="B906" s="39"/>
      <c r="C906" s="40"/>
      <c r="D906" s="195" t="s">
        <v>178</v>
      </c>
      <c r="E906" s="40"/>
      <c r="F906" s="196" t="s">
        <v>1317</v>
      </c>
      <c r="G906" s="40"/>
      <c r="H906" s="40"/>
      <c r="I906" s="197"/>
      <c r="J906" s="40"/>
      <c r="K906" s="40"/>
      <c r="L906" s="43"/>
      <c r="M906" s="198"/>
      <c r="N906" s="199"/>
      <c r="O906" s="68"/>
      <c r="P906" s="68"/>
      <c r="Q906" s="68"/>
      <c r="R906" s="68"/>
      <c r="S906" s="68"/>
      <c r="T906" s="69"/>
      <c r="U906" s="38"/>
      <c r="V906" s="38"/>
      <c r="W906" s="38"/>
      <c r="X906" s="38"/>
      <c r="Y906" s="38"/>
      <c r="Z906" s="38"/>
      <c r="AA906" s="38"/>
      <c r="AB906" s="38"/>
      <c r="AC906" s="38"/>
      <c r="AD906" s="38"/>
      <c r="AE906" s="38"/>
      <c r="AT906" s="21" t="s">
        <v>178</v>
      </c>
      <c r="AU906" s="21" t="s">
        <v>81</v>
      </c>
    </row>
    <row r="907" spans="1:65" s="2" customFormat="1" ht="19.5">
      <c r="A907" s="38"/>
      <c r="B907" s="39"/>
      <c r="C907" s="40"/>
      <c r="D907" s="195" t="s">
        <v>206</v>
      </c>
      <c r="E907" s="40"/>
      <c r="F907" s="224" t="s">
        <v>1318</v>
      </c>
      <c r="G907" s="40"/>
      <c r="H907" s="40"/>
      <c r="I907" s="197"/>
      <c r="J907" s="40"/>
      <c r="K907" s="40"/>
      <c r="L907" s="43"/>
      <c r="M907" s="198"/>
      <c r="N907" s="199"/>
      <c r="O907" s="68"/>
      <c r="P907" s="68"/>
      <c r="Q907" s="68"/>
      <c r="R907" s="68"/>
      <c r="S907" s="68"/>
      <c r="T907" s="69"/>
      <c r="U907" s="38"/>
      <c r="V907" s="38"/>
      <c r="W907" s="38"/>
      <c r="X907" s="38"/>
      <c r="Y907" s="38"/>
      <c r="Z907" s="38"/>
      <c r="AA907" s="38"/>
      <c r="AB907" s="38"/>
      <c r="AC907" s="38"/>
      <c r="AD907" s="38"/>
      <c r="AE907" s="38"/>
      <c r="AT907" s="21" t="s">
        <v>206</v>
      </c>
      <c r="AU907" s="21" t="s">
        <v>81</v>
      </c>
    </row>
    <row r="908" spans="1:65" s="2" customFormat="1" ht="24.2" customHeight="1">
      <c r="A908" s="38"/>
      <c r="B908" s="39"/>
      <c r="C908" s="182" t="s">
        <v>1319</v>
      </c>
      <c r="D908" s="182" t="s">
        <v>171</v>
      </c>
      <c r="E908" s="183" t="s">
        <v>1320</v>
      </c>
      <c r="F908" s="184" t="s">
        <v>1321</v>
      </c>
      <c r="G908" s="185" t="s">
        <v>545</v>
      </c>
      <c r="H908" s="186">
        <v>1</v>
      </c>
      <c r="I908" s="187"/>
      <c r="J908" s="188">
        <f>ROUND(I908*H908,2)</f>
        <v>0</v>
      </c>
      <c r="K908" s="184" t="s">
        <v>19</v>
      </c>
      <c r="L908" s="43"/>
      <c r="M908" s="189" t="s">
        <v>19</v>
      </c>
      <c r="N908" s="190" t="s">
        <v>43</v>
      </c>
      <c r="O908" s="68"/>
      <c r="P908" s="191">
        <f>O908*H908</f>
        <v>0</v>
      </c>
      <c r="Q908" s="191">
        <v>1.1E-4</v>
      </c>
      <c r="R908" s="191">
        <f>Q908*H908</f>
        <v>1.1E-4</v>
      </c>
      <c r="S908" s="191">
        <v>0</v>
      </c>
      <c r="T908" s="192">
        <f>S908*H908</f>
        <v>0</v>
      </c>
      <c r="U908" s="38"/>
      <c r="V908" s="38"/>
      <c r="W908" s="38"/>
      <c r="X908" s="38"/>
      <c r="Y908" s="38"/>
      <c r="Z908" s="38"/>
      <c r="AA908" s="38"/>
      <c r="AB908" s="38"/>
      <c r="AC908" s="38"/>
      <c r="AD908" s="38"/>
      <c r="AE908" s="38"/>
      <c r="AR908" s="193" t="s">
        <v>278</v>
      </c>
      <c r="AT908" s="193" t="s">
        <v>171</v>
      </c>
      <c r="AU908" s="193" t="s">
        <v>81</v>
      </c>
      <c r="AY908" s="21" t="s">
        <v>168</v>
      </c>
      <c r="BE908" s="194">
        <f>IF(N908="základní",J908,0)</f>
        <v>0</v>
      </c>
      <c r="BF908" s="194">
        <f>IF(N908="snížená",J908,0)</f>
        <v>0</v>
      </c>
      <c r="BG908" s="194">
        <f>IF(N908="zákl. přenesená",J908,0)</f>
        <v>0</v>
      </c>
      <c r="BH908" s="194">
        <f>IF(N908="sníž. přenesená",J908,0)</f>
        <v>0</v>
      </c>
      <c r="BI908" s="194">
        <f>IF(N908="nulová",J908,0)</f>
        <v>0</v>
      </c>
      <c r="BJ908" s="21" t="s">
        <v>79</v>
      </c>
      <c r="BK908" s="194">
        <f>ROUND(I908*H908,2)</f>
        <v>0</v>
      </c>
      <c r="BL908" s="21" t="s">
        <v>278</v>
      </c>
      <c r="BM908" s="193" t="s">
        <v>1322</v>
      </c>
    </row>
    <row r="909" spans="1:65" s="2" customFormat="1" ht="19.5">
      <c r="A909" s="38"/>
      <c r="B909" s="39"/>
      <c r="C909" s="40"/>
      <c r="D909" s="195" t="s">
        <v>178</v>
      </c>
      <c r="E909" s="40"/>
      <c r="F909" s="196" t="s">
        <v>1321</v>
      </c>
      <c r="G909" s="40"/>
      <c r="H909" s="40"/>
      <c r="I909" s="197"/>
      <c r="J909" s="40"/>
      <c r="K909" s="40"/>
      <c r="L909" s="43"/>
      <c r="M909" s="198"/>
      <c r="N909" s="199"/>
      <c r="O909" s="68"/>
      <c r="P909" s="68"/>
      <c r="Q909" s="68"/>
      <c r="R909" s="68"/>
      <c r="S909" s="68"/>
      <c r="T909" s="69"/>
      <c r="U909" s="38"/>
      <c r="V909" s="38"/>
      <c r="W909" s="38"/>
      <c r="X909" s="38"/>
      <c r="Y909" s="38"/>
      <c r="Z909" s="38"/>
      <c r="AA909" s="38"/>
      <c r="AB909" s="38"/>
      <c r="AC909" s="38"/>
      <c r="AD909" s="38"/>
      <c r="AE909" s="38"/>
      <c r="AT909" s="21" t="s">
        <v>178</v>
      </c>
      <c r="AU909" s="21" t="s">
        <v>81</v>
      </c>
    </row>
    <row r="910" spans="1:65" s="2" customFormat="1" ht="24.2" customHeight="1">
      <c r="A910" s="38"/>
      <c r="B910" s="39"/>
      <c r="C910" s="182" t="s">
        <v>1323</v>
      </c>
      <c r="D910" s="182" t="s">
        <v>171</v>
      </c>
      <c r="E910" s="183" t="s">
        <v>1324</v>
      </c>
      <c r="F910" s="184" t="s">
        <v>1325</v>
      </c>
      <c r="G910" s="185" t="s">
        <v>237</v>
      </c>
      <c r="H910" s="186">
        <v>2</v>
      </c>
      <c r="I910" s="187"/>
      <c r="J910" s="188">
        <f>ROUND(I910*H910,2)</f>
        <v>0</v>
      </c>
      <c r="K910" s="184" t="s">
        <v>19</v>
      </c>
      <c r="L910" s="43"/>
      <c r="M910" s="189" t="s">
        <v>19</v>
      </c>
      <c r="N910" s="190" t="s">
        <v>43</v>
      </c>
      <c r="O910" s="68"/>
      <c r="P910" s="191">
        <f>O910*H910</f>
        <v>0</v>
      </c>
      <c r="Q910" s="191">
        <v>6.0000000000000001E-3</v>
      </c>
      <c r="R910" s="191">
        <f>Q910*H910</f>
        <v>1.2E-2</v>
      </c>
      <c r="S910" s="191">
        <v>0</v>
      </c>
      <c r="T910" s="192">
        <f>S910*H910</f>
        <v>0</v>
      </c>
      <c r="U910" s="38"/>
      <c r="V910" s="38"/>
      <c r="W910" s="38"/>
      <c r="X910" s="38"/>
      <c r="Y910" s="38"/>
      <c r="Z910" s="38"/>
      <c r="AA910" s="38"/>
      <c r="AB910" s="38"/>
      <c r="AC910" s="38"/>
      <c r="AD910" s="38"/>
      <c r="AE910" s="38"/>
      <c r="AR910" s="193" t="s">
        <v>278</v>
      </c>
      <c r="AT910" s="193" t="s">
        <v>171</v>
      </c>
      <c r="AU910" s="193" t="s">
        <v>81</v>
      </c>
      <c r="AY910" s="21" t="s">
        <v>168</v>
      </c>
      <c r="BE910" s="194">
        <f>IF(N910="základní",J910,0)</f>
        <v>0</v>
      </c>
      <c r="BF910" s="194">
        <f>IF(N910="snížená",J910,0)</f>
        <v>0</v>
      </c>
      <c r="BG910" s="194">
        <f>IF(N910="zákl. přenesená",J910,0)</f>
        <v>0</v>
      </c>
      <c r="BH910" s="194">
        <f>IF(N910="sníž. přenesená",J910,0)</f>
        <v>0</v>
      </c>
      <c r="BI910" s="194">
        <f>IF(N910="nulová",J910,0)</f>
        <v>0</v>
      </c>
      <c r="BJ910" s="21" t="s">
        <v>79</v>
      </c>
      <c r="BK910" s="194">
        <f>ROUND(I910*H910,2)</f>
        <v>0</v>
      </c>
      <c r="BL910" s="21" t="s">
        <v>278</v>
      </c>
      <c r="BM910" s="193" t="s">
        <v>1326</v>
      </c>
    </row>
    <row r="911" spans="1:65" s="2" customFormat="1" ht="11.25">
      <c r="A911" s="38"/>
      <c r="B911" s="39"/>
      <c r="C911" s="40"/>
      <c r="D911" s="195" t="s">
        <v>178</v>
      </c>
      <c r="E911" s="40"/>
      <c r="F911" s="196" t="s">
        <v>1327</v>
      </c>
      <c r="G911" s="40"/>
      <c r="H911" s="40"/>
      <c r="I911" s="197"/>
      <c r="J911" s="40"/>
      <c r="K911" s="40"/>
      <c r="L911" s="43"/>
      <c r="M911" s="198"/>
      <c r="N911" s="199"/>
      <c r="O911" s="68"/>
      <c r="P911" s="68"/>
      <c r="Q911" s="68"/>
      <c r="R911" s="68"/>
      <c r="S911" s="68"/>
      <c r="T911" s="69"/>
      <c r="U911" s="38"/>
      <c r="V911" s="38"/>
      <c r="W911" s="38"/>
      <c r="X911" s="38"/>
      <c r="Y911" s="38"/>
      <c r="Z911" s="38"/>
      <c r="AA911" s="38"/>
      <c r="AB911" s="38"/>
      <c r="AC911" s="38"/>
      <c r="AD911" s="38"/>
      <c r="AE911" s="38"/>
      <c r="AT911" s="21" t="s">
        <v>178</v>
      </c>
      <c r="AU911" s="21" t="s">
        <v>81</v>
      </c>
    </row>
    <row r="912" spans="1:65" s="2" customFormat="1" ht="24.2" customHeight="1">
      <c r="A912" s="38"/>
      <c r="B912" s="39"/>
      <c r="C912" s="182" t="s">
        <v>1328</v>
      </c>
      <c r="D912" s="182" t="s">
        <v>171</v>
      </c>
      <c r="E912" s="183" t="s">
        <v>1329</v>
      </c>
      <c r="F912" s="184" t="s">
        <v>1330</v>
      </c>
      <c r="G912" s="185" t="s">
        <v>1287</v>
      </c>
      <c r="H912" s="186">
        <v>944.98400000000004</v>
      </c>
      <c r="I912" s="187"/>
      <c r="J912" s="188">
        <f>ROUND(I912*H912,2)</f>
        <v>0</v>
      </c>
      <c r="K912" s="184" t="s">
        <v>19</v>
      </c>
      <c r="L912" s="43"/>
      <c r="M912" s="189" t="s">
        <v>19</v>
      </c>
      <c r="N912" s="190" t="s">
        <v>43</v>
      </c>
      <c r="O912" s="68"/>
      <c r="P912" s="191">
        <f>O912*H912</f>
        <v>0</v>
      </c>
      <c r="Q912" s="191">
        <v>5.0000000000000002E-5</v>
      </c>
      <c r="R912" s="191">
        <f>Q912*H912</f>
        <v>4.7249200000000005E-2</v>
      </c>
      <c r="S912" s="191">
        <v>0</v>
      </c>
      <c r="T912" s="192">
        <f>S912*H912</f>
        <v>0</v>
      </c>
      <c r="U912" s="38"/>
      <c r="V912" s="38"/>
      <c r="W912" s="38"/>
      <c r="X912" s="38"/>
      <c r="Y912" s="38"/>
      <c r="Z912" s="38"/>
      <c r="AA912" s="38"/>
      <c r="AB912" s="38"/>
      <c r="AC912" s="38"/>
      <c r="AD912" s="38"/>
      <c r="AE912" s="38"/>
      <c r="AR912" s="193" t="s">
        <v>278</v>
      </c>
      <c r="AT912" s="193" t="s">
        <v>171</v>
      </c>
      <c r="AU912" s="193" t="s">
        <v>81</v>
      </c>
      <c r="AY912" s="21" t="s">
        <v>168</v>
      </c>
      <c r="BE912" s="194">
        <f>IF(N912="základní",J912,0)</f>
        <v>0</v>
      </c>
      <c r="BF912" s="194">
        <f>IF(N912="snížená",J912,0)</f>
        <v>0</v>
      </c>
      <c r="BG912" s="194">
        <f>IF(N912="zákl. přenesená",J912,0)</f>
        <v>0</v>
      </c>
      <c r="BH912" s="194">
        <f>IF(N912="sníž. přenesená",J912,0)</f>
        <v>0</v>
      </c>
      <c r="BI912" s="194">
        <f>IF(N912="nulová",J912,0)</f>
        <v>0</v>
      </c>
      <c r="BJ912" s="21" t="s">
        <v>79</v>
      </c>
      <c r="BK912" s="194">
        <f>ROUND(I912*H912,2)</f>
        <v>0</v>
      </c>
      <c r="BL912" s="21" t="s">
        <v>278</v>
      </c>
      <c r="BM912" s="193" t="s">
        <v>1331</v>
      </c>
    </row>
    <row r="913" spans="1:65" s="2" customFormat="1" ht="19.5">
      <c r="A913" s="38"/>
      <c r="B913" s="39"/>
      <c r="C913" s="40"/>
      <c r="D913" s="195" t="s">
        <v>178</v>
      </c>
      <c r="E913" s="40"/>
      <c r="F913" s="196" t="s">
        <v>1332</v>
      </c>
      <c r="G913" s="40"/>
      <c r="H913" s="40"/>
      <c r="I913" s="197"/>
      <c r="J913" s="40"/>
      <c r="K913" s="40"/>
      <c r="L913" s="43"/>
      <c r="M913" s="198"/>
      <c r="N913" s="199"/>
      <c r="O913" s="68"/>
      <c r="P913" s="68"/>
      <c r="Q913" s="68"/>
      <c r="R913" s="68"/>
      <c r="S913" s="68"/>
      <c r="T913" s="69"/>
      <c r="U913" s="38"/>
      <c r="V913" s="38"/>
      <c r="W913" s="38"/>
      <c r="X913" s="38"/>
      <c r="Y913" s="38"/>
      <c r="Z913" s="38"/>
      <c r="AA913" s="38"/>
      <c r="AB913" s="38"/>
      <c r="AC913" s="38"/>
      <c r="AD913" s="38"/>
      <c r="AE913" s="38"/>
      <c r="AT913" s="21" t="s">
        <v>178</v>
      </c>
      <c r="AU913" s="21" t="s">
        <v>81</v>
      </c>
    </row>
    <row r="914" spans="1:65" s="2" customFormat="1" ht="29.25">
      <c r="A914" s="38"/>
      <c r="B914" s="39"/>
      <c r="C914" s="40"/>
      <c r="D914" s="195" t="s">
        <v>206</v>
      </c>
      <c r="E914" s="40"/>
      <c r="F914" s="224" t="s">
        <v>1333</v>
      </c>
      <c r="G914" s="40"/>
      <c r="H914" s="40"/>
      <c r="I914" s="197"/>
      <c r="J914" s="40"/>
      <c r="K914" s="40"/>
      <c r="L914" s="43"/>
      <c r="M914" s="198"/>
      <c r="N914" s="199"/>
      <c r="O914" s="68"/>
      <c r="P914" s="68"/>
      <c r="Q914" s="68"/>
      <c r="R914" s="68"/>
      <c r="S914" s="68"/>
      <c r="T914" s="69"/>
      <c r="U914" s="38"/>
      <c r="V914" s="38"/>
      <c r="W914" s="38"/>
      <c r="X914" s="38"/>
      <c r="Y914" s="38"/>
      <c r="Z914" s="38"/>
      <c r="AA914" s="38"/>
      <c r="AB914" s="38"/>
      <c r="AC914" s="38"/>
      <c r="AD914" s="38"/>
      <c r="AE914" s="38"/>
      <c r="AT914" s="21" t="s">
        <v>206</v>
      </c>
      <c r="AU914" s="21" t="s">
        <v>81</v>
      </c>
    </row>
    <row r="915" spans="1:65" s="13" customFormat="1" ht="11.25">
      <c r="B915" s="202"/>
      <c r="C915" s="203"/>
      <c r="D915" s="195" t="s">
        <v>182</v>
      </c>
      <c r="E915" s="204" t="s">
        <v>19</v>
      </c>
      <c r="F915" s="205" t="s">
        <v>1334</v>
      </c>
      <c r="G915" s="203"/>
      <c r="H915" s="206">
        <v>600.75</v>
      </c>
      <c r="I915" s="207"/>
      <c r="J915" s="203"/>
      <c r="K915" s="203"/>
      <c r="L915" s="208"/>
      <c r="M915" s="209"/>
      <c r="N915" s="210"/>
      <c r="O915" s="210"/>
      <c r="P915" s="210"/>
      <c r="Q915" s="210"/>
      <c r="R915" s="210"/>
      <c r="S915" s="210"/>
      <c r="T915" s="211"/>
      <c r="AT915" s="212" t="s">
        <v>182</v>
      </c>
      <c r="AU915" s="212" t="s">
        <v>81</v>
      </c>
      <c r="AV915" s="13" t="s">
        <v>81</v>
      </c>
      <c r="AW915" s="13" t="s">
        <v>33</v>
      </c>
      <c r="AX915" s="13" t="s">
        <v>72</v>
      </c>
      <c r="AY915" s="212" t="s">
        <v>168</v>
      </c>
    </row>
    <row r="916" spans="1:65" s="13" customFormat="1" ht="11.25">
      <c r="B916" s="202"/>
      <c r="C916" s="203"/>
      <c r="D916" s="195" t="s">
        <v>182</v>
      </c>
      <c r="E916" s="204" t="s">
        <v>19</v>
      </c>
      <c r="F916" s="205" t="s">
        <v>1335</v>
      </c>
      <c r="G916" s="203"/>
      <c r="H916" s="206">
        <v>198.66</v>
      </c>
      <c r="I916" s="207"/>
      <c r="J916" s="203"/>
      <c r="K916" s="203"/>
      <c r="L916" s="208"/>
      <c r="M916" s="209"/>
      <c r="N916" s="210"/>
      <c r="O916" s="210"/>
      <c r="P916" s="210"/>
      <c r="Q916" s="210"/>
      <c r="R916" s="210"/>
      <c r="S916" s="210"/>
      <c r="T916" s="211"/>
      <c r="AT916" s="212" t="s">
        <v>182</v>
      </c>
      <c r="AU916" s="212" t="s">
        <v>81</v>
      </c>
      <c r="AV916" s="13" t="s">
        <v>81</v>
      </c>
      <c r="AW916" s="13" t="s">
        <v>33</v>
      </c>
      <c r="AX916" s="13" t="s">
        <v>72</v>
      </c>
      <c r="AY916" s="212" t="s">
        <v>168</v>
      </c>
    </row>
    <row r="917" spans="1:65" s="13" customFormat="1" ht="11.25">
      <c r="B917" s="202"/>
      <c r="C917" s="203"/>
      <c r="D917" s="195" t="s">
        <v>182</v>
      </c>
      <c r="E917" s="204" t="s">
        <v>19</v>
      </c>
      <c r="F917" s="205" t="s">
        <v>1336</v>
      </c>
      <c r="G917" s="203"/>
      <c r="H917" s="206">
        <v>19.739999999999998</v>
      </c>
      <c r="I917" s="207"/>
      <c r="J917" s="203"/>
      <c r="K917" s="203"/>
      <c r="L917" s="208"/>
      <c r="M917" s="209"/>
      <c r="N917" s="210"/>
      <c r="O917" s="210"/>
      <c r="P917" s="210"/>
      <c r="Q917" s="210"/>
      <c r="R917" s="210"/>
      <c r="S917" s="210"/>
      <c r="T917" s="211"/>
      <c r="AT917" s="212" t="s">
        <v>182</v>
      </c>
      <c r="AU917" s="212" t="s">
        <v>81</v>
      </c>
      <c r="AV917" s="13" t="s">
        <v>81</v>
      </c>
      <c r="AW917" s="13" t="s">
        <v>33</v>
      </c>
      <c r="AX917" s="13" t="s">
        <v>72</v>
      </c>
      <c r="AY917" s="212" t="s">
        <v>168</v>
      </c>
    </row>
    <row r="918" spans="1:65" s="13" customFormat="1" ht="11.25">
      <c r="B918" s="202"/>
      <c r="C918" s="203"/>
      <c r="D918" s="195" t="s">
        <v>182</v>
      </c>
      <c r="E918" s="204" t="s">
        <v>19</v>
      </c>
      <c r="F918" s="205" t="s">
        <v>1337</v>
      </c>
      <c r="G918" s="203"/>
      <c r="H918" s="206">
        <v>125.834</v>
      </c>
      <c r="I918" s="207"/>
      <c r="J918" s="203"/>
      <c r="K918" s="203"/>
      <c r="L918" s="208"/>
      <c r="M918" s="209"/>
      <c r="N918" s="210"/>
      <c r="O918" s="210"/>
      <c r="P918" s="210"/>
      <c r="Q918" s="210"/>
      <c r="R918" s="210"/>
      <c r="S918" s="210"/>
      <c r="T918" s="211"/>
      <c r="AT918" s="212" t="s">
        <v>182</v>
      </c>
      <c r="AU918" s="212" t="s">
        <v>81</v>
      </c>
      <c r="AV918" s="13" t="s">
        <v>81</v>
      </c>
      <c r="AW918" s="13" t="s">
        <v>33</v>
      </c>
      <c r="AX918" s="13" t="s">
        <v>72</v>
      </c>
      <c r="AY918" s="212" t="s">
        <v>168</v>
      </c>
    </row>
    <row r="919" spans="1:65" s="14" customFormat="1" ht="11.25">
      <c r="B919" s="213"/>
      <c r="C919" s="214"/>
      <c r="D919" s="195" t="s">
        <v>182</v>
      </c>
      <c r="E919" s="215" t="s">
        <v>19</v>
      </c>
      <c r="F919" s="216" t="s">
        <v>185</v>
      </c>
      <c r="G919" s="214"/>
      <c r="H919" s="217">
        <v>944.98400000000004</v>
      </c>
      <c r="I919" s="218"/>
      <c r="J919" s="214"/>
      <c r="K919" s="214"/>
      <c r="L919" s="219"/>
      <c r="M919" s="220"/>
      <c r="N919" s="221"/>
      <c r="O919" s="221"/>
      <c r="P919" s="221"/>
      <c r="Q919" s="221"/>
      <c r="R919" s="221"/>
      <c r="S919" s="221"/>
      <c r="T919" s="222"/>
      <c r="AT919" s="223" t="s">
        <v>182</v>
      </c>
      <c r="AU919" s="223" t="s">
        <v>81</v>
      </c>
      <c r="AV919" s="14" t="s">
        <v>176</v>
      </c>
      <c r="AW919" s="14" t="s">
        <v>33</v>
      </c>
      <c r="AX919" s="14" t="s">
        <v>79</v>
      </c>
      <c r="AY919" s="223" t="s">
        <v>168</v>
      </c>
    </row>
    <row r="920" spans="1:65" s="2" customFormat="1" ht="21.75" customHeight="1">
      <c r="A920" s="38"/>
      <c r="B920" s="39"/>
      <c r="C920" s="225" t="s">
        <v>1338</v>
      </c>
      <c r="D920" s="225" t="s">
        <v>234</v>
      </c>
      <c r="E920" s="226" t="s">
        <v>1339</v>
      </c>
      <c r="F920" s="227" t="s">
        <v>1340</v>
      </c>
      <c r="G920" s="228" t="s">
        <v>220</v>
      </c>
      <c r="H920" s="229">
        <v>0.81</v>
      </c>
      <c r="I920" s="230"/>
      <c r="J920" s="231">
        <f>ROUND(I920*H920,2)</f>
        <v>0</v>
      </c>
      <c r="K920" s="227" t="s">
        <v>420</v>
      </c>
      <c r="L920" s="232"/>
      <c r="M920" s="233" t="s">
        <v>19</v>
      </c>
      <c r="N920" s="234" t="s">
        <v>43</v>
      </c>
      <c r="O920" s="68"/>
      <c r="P920" s="191">
        <f>O920*H920</f>
        <v>0</v>
      </c>
      <c r="Q920" s="191">
        <v>1</v>
      </c>
      <c r="R920" s="191">
        <f>Q920*H920</f>
        <v>0.81</v>
      </c>
      <c r="S920" s="191">
        <v>0</v>
      </c>
      <c r="T920" s="192">
        <f>S920*H920</f>
        <v>0</v>
      </c>
      <c r="U920" s="38"/>
      <c r="V920" s="38"/>
      <c r="W920" s="38"/>
      <c r="X920" s="38"/>
      <c r="Y920" s="38"/>
      <c r="Z920" s="38"/>
      <c r="AA920" s="38"/>
      <c r="AB920" s="38"/>
      <c r="AC920" s="38"/>
      <c r="AD920" s="38"/>
      <c r="AE920" s="38"/>
      <c r="AR920" s="193" t="s">
        <v>786</v>
      </c>
      <c r="AT920" s="193" t="s">
        <v>234</v>
      </c>
      <c r="AU920" s="193" t="s">
        <v>81</v>
      </c>
      <c r="AY920" s="21" t="s">
        <v>168</v>
      </c>
      <c r="BE920" s="194">
        <f>IF(N920="základní",J920,0)</f>
        <v>0</v>
      </c>
      <c r="BF920" s="194">
        <f>IF(N920="snížená",J920,0)</f>
        <v>0</v>
      </c>
      <c r="BG920" s="194">
        <f>IF(N920="zákl. přenesená",J920,0)</f>
        <v>0</v>
      </c>
      <c r="BH920" s="194">
        <f>IF(N920="sníž. přenesená",J920,0)</f>
        <v>0</v>
      </c>
      <c r="BI920" s="194">
        <f>IF(N920="nulová",J920,0)</f>
        <v>0</v>
      </c>
      <c r="BJ920" s="21" t="s">
        <v>79</v>
      </c>
      <c r="BK920" s="194">
        <f>ROUND(I920*H920,2)</f>
        <v>0</v>
      </c>
      <c r="BL920" s="21" t="s">
        <v>278</v>
      </c>
      <c r="BM920" s="193" t="s">
        <v>1341</v>
      </c>
    </row>
    <row r="921" spans="1:65" s="2" customFormat="1" ht="11.25">
      <c r="A921" s="38"/>
      <c r="B921" s="39"/>
      <c r="C921" s="40"/>
      <c r="D921" s="195" t="s">
        <v>178</v>
      </c>
      <c r="E921" s="40"/>
      <c r="F921" s="196" t="s">
        <v>1340</v>
      </c>
      <c r="G921" s="40"/>
      <c r="H921" s="40"/>
      <c r="I921" s="197"/>
      <c r="J921" s="40"/>
      <c r="K921" s="40"/>
      <c r="L921" s="43"/>
      <c r="M921" s="198"/>
      <c r="N921" s="199"/>
      <c r="O921" s="68"/>
      <c r="P921" s="68"/>
      <c r="Q921" s="68"/>
      <c r="R921" s="68"/>
      <c r="S921" s="68"/>
      <c r="T921" s="69"/>
      <c r="U921" s="38"/>
      <c r="V921" s="38"/>
      <c r="W921" s="38"/>
      <c r="X921" s="38"/>
      <c r="Y921" s="38"/>
      <c r="Z921" s="38"/>
      <c r="AA921" s="38"/>
      <c r="AB921" s="38"/>
      <c r="AC921" s="38"/>
      <c r="AD921" s="38"/>
      <c r="AE921" s="38"/>
      <c r="AT921" s="21" t="s">
        <v>178</v>
      </c>
      <c r="AU921" s="21" t="s">
        <v>81</v>
      </c>
    </row>
    <row r="922" spans="1:65" s="2" customFormat="1" ht="21.75" customHeight="1">
      <c r="A922" s="38"/>
      <c r="B922" s="39"/>
      <c r="C922" s="225" t="s">
        <v>1342</v>
      </c>
      <c r="D922" s="225" t="s">
        <v>234</v>
      </c>
      <c r="E922" s="226" t="s">
        <v>1343</v>
      </c>
      <c r="F922" s="227" t="s">
        <v>1344</v>
      </c>
      <c r="G922" s="228" t="s">
        <v>220</v>
      </c>
      <c r="H922" s="229">
        <v>0.16700000000000001</v>
      </c>
      <c r="I922" s="230"/>
      <c r="J922" s="231">
        <f>ROUND(I922*H922,2)</f>
        <v>0</v>
      </c>
      <c r="K922" s="227" t="s">
        <v>420</v>
      </c>
      <c r="L922" s="232"/>
      <c r="M922" s="233" t="s">
        <v>19</v>
      </c>
      <c r="N922" s="234" t="s">
        <v>43</v>
      </c>
      <c r="O922" s="68"/>
      <c r="P922" s="191">
        <f>O922*H922</f>
        <v>0</v>
      </c>
      <c r="Q922" s="191">
        <v>1</v>
      </c>
      <c r="R922" s="191">
        <f>Q922*H922</f>
        <v>0.16700000000000001</v>
      </c>
      <c r="S922" s="191">
        <v>0</v>
      </c>
      <c r="T922" s="192">
        <f>S922*H922</f>
        <v>0</v>
      </c>
      <c r="U922" s="38"/>
      <c r="V922" s="38"/>
      <c r="W922" s="38"/>
      <c r="X922" s="38"/>
      <c r="Y922" s="38"/>
      <c r="Z922" s="38"/>
      <c r="AA922" s="38"/>
      <c r="AB922" s="38"/>
      <c r="AC922" s="38"/>
      <c r="AD922" s="38"/>
      <c r="AE922" s="38"/>
      <c r="AR922" s="193" t="s">
        <v>786</v>
      </c>
      <c r="AT922" s="193" t="s">
        <v>234</v>
      </c>
      <c r="AU922" s="193" t="s">
        <v>81</v>
      </c>
      <c r="AY922" s="21" t="s">
        <v>168</v>
      </c>
      <c r="BE922" s="194">
        <f>IF(N922="základní",J922,0)</f>
        <v>0</v>
      </c>
      <c r="BF922" s="194">
        <f>IF(N922="snížená",J922,0)</f>
        <v>0</v>
      </c>
      <c r="BG922" s="194">
        <f>IF(N922="zákl. přenesená",J922,0)</f>
        <v>0</v>
      </c>
      <c r="BH922" s="194">
        <f>IF(N922="sníž. přenesená",J922,0)</f>
        <v>0</v>
      </c>
      <c r="BI922" s="194">
        <f>IF(N922="nulová",J922,0)</f>
        <v>0</v>
      </c>
      <c r="BJ922" s="21" t="s">
        <v>79</v>
      </c>
      <c r="BK922" s="194">
        <f>ROUND(I922*H922,2)</f>
        <v>0</v>
      </c>
      <c r="BL922" s="21" t="s">
        <v>278</v>
      </c>
      <c r="BM922" s="193" t="s">
        <v>1345</v>
      </c>
    </row>
    <row r="923" spans="1:65" s="2" customFormat="1" ht="11.25">
      <c r="A923" s="38"/>
      <c r="B923" s="39"/>
      <c r="C923" s="40"/>
      <c r="D923" s="195" t="s">
        <v>178</v>
      </c>
      <c r="E923" s="40"/>
      <c r="F923" s="196" t="s">
        <v>1344</v>
      </c>
      <c r="G923" s="40"/>
      <c r="H923" s="40"/>
      <c r="I923" s="197"/>
      <c r="J923" s="40"/>
      <c r="K923" s="40"/>
      <c r="L923" s="43"/>
      <c r="M923" s="198"/>
      <c r="N923" s="199"/>
      <c r="O923" s="68"/>
      <c r="P923" s="68"/>
      <c r="Q923" s="68"/>
      <c r="R923" s="68"/>
      <c r="S923" s="68"/>
      <c r="T923" s="69"/>
      <c r="U923" s="38"/>
      <c r="V923" s="38"/>
      <c r="W923" s="38"/>
      <c r="X923" s="38"/>
      <c r="Y923" s="38"/>
      <c r="Z923" s="38"/>
      <c r="AA923" s="38"/>
      <c r="AB923" s="38"/>
      <c r="AC923" s="38"/>
      <c r="AD923" s="38"/>
      <c r="AE923" s="38"/>
      <c r="AT923" s="21" t="s">
        <v>178</v>
      </c>
      <c r="AU923" s="21" t="s">
        <v>81</v>
      </c>
    </row>
    <row r="924" spans="1:65" s="2" customFormat="1" ht="21.75" customHeight="1">
      <c r="A924" s="38"/>
      <c r="B924" s="39"/>
      <c r="C924" s="225" t="s">
        <v>1346</v>
      </c>
      <c r="D924" s="225" t="s">
        <v>234</v>
      </c>
      <c r="E924" s="226" t="s">
        <v>1347</v>
      </c>
      <c r="F924" s="227" t="s">
        <v>1304</v>
      </c>
      <c r="G924" s="228" t="s">
        <v>220</v>
      </c>
      <c r="H924" s="229">
        <v>8.7999999999999995E-2</v>
      </c>
      <c r="I924" s="230"/>
      <c r="J924" s="231">
        <f>ROUND(I924*H924,2)</f>
        <v>0</v>
      </c>
      <c r="K924" s="227" t="s">
        <v>420</v>
      </c>
      <c r="L924" s="232"/>
      <c r="M924" s="233" t="s">
        <v>19</v>
      </c>
      <c r="N924" s="234" t="s">
        <v>43</v>
      </c>
      <c r="O924" s="68"/>
      <c r="P924" s="191">
        <f>O924*H924</f>
        <v>0</v>
      </c>
      <c r="Q924" s="191">
        <v>1</v>
      </c>
      <c r="R924" s="191">
        <f>Q924*H924</f>
        <v>8.7999999999999995E-2</v>
      </c>
      <c r="S924" s="191">
        <v>0</v>
      </c>
      <c r="T924" s="192">
        <f>S924*H924</f>
        <v>0</v>
      </c>
      <c r="U924" s="38"/>
      <c r="V924" s="38"/>
      <c r="W924" s="38"/>
      <c r="X924" s="38"/>
      <c r="Y924" s="38"/>
      <c r="Z924" s="38"/>
      <c r="AA924" s="38"/>
      <c r="AB924" s="38"/>
      <c r="AC924" s="38"/>
      <c r="AD924" s="38"/>
      <c r="AE924" s="38"/>
      <c r="AR924" s="193" t="s">
        <v>786</v>
      </c>
      <c r="AT924" s="193" t="s">
        <v>234</v>
      </c>
      <c r="AU924" s="193" t="s">
        <v>81</v>
      </c>
      <c r="AY924" s="21" t="s">
        <v>168</v>
      </c>
      <c r="BE924" s="194">
        <f>IF(N924="základní",J924,0)</f>
        <v>0</v>
      </c>
      <c r="BF924" s="194">
        <f>IF(N924="snížená",J924,0)</f>
        <v>0</v>
      </c>
      <c r="BG924" s="194">
        <f>IF(N924="zákl. přenesená",J924,0)</f>
        <v>0</v>
      </c>
      <c r="BH924" s="194">
        <f>IF(N924="sníž. přenesená",J924,0)</f>
        <v>0</v>
      </c>
      <c r="BI924" s="194">
        <f>IF(N924="nulová",J924,0)</f>
        <v>0</v>
      </c>
      <c r="BJ924" s="21" t="s">
        <v>79</v>
      </c>
      <c r="BK924" s="194">
        <f>ROUND(I924*H924,2)</f>
        <v>0</v>
      </c>
      <c r="BL924" s="21" t="s">
        <v>278</v>
      </c>
      <c r="BM924" s="193" t="s">
        <v>1348</v>
      </c>
    </row>
    <row r="925" spans="1:65" s="2" customFormat="1" ht="11.25">
      <c r="A925" s="38"/>
      <c r="B925" s="39"/>
      <c r="C925" s="40"/>
      <c r="D925" s="195" t="s">
        <v>178</v>
      </c>
      <c r="E925" s="40"/>
      <c r="F925" s="196" t="s">
        <v>1304</v>
      </c>
      <c r="G925" s="40"/>
      <c r="H925" s="40"/>
      <c r="I925" s="197"/>
      <c r="J925" s="40"/>
      <c r="K925" s="40"/>
      <c r="L925" s="43"/>
      <c r="M925" s="198"/>
      <c r="N925" s="199"/>
      <c r="O925" s="68"/>
      <c r="P925" s="68"/>
      <c r="Q925" s="68"/>
      <c r="R925" s="68"/>
      <c r="S925" s="68"/>
      <c r="T925" s="69"/>
      <c r="U925" s="38"/>
      <c r="V925" s="38"/>
      <c r="W925" s="38"/>
      <c r="X925" s="38"/>
      <c r="Y925" s="38"/>
      <c r="Z925" s="38"/>
      <c r="AA925" s="38"/>
      <c r="AB925" s="38"/>
      <c r="AC925" s="38"/>
      <c r="AD925" s="38"/>
      <c r="AE925" s="38"/>
      <c r="AT925" s="21" t="s">
        <v>178</v>
      </c>
      <c r="AU925" s="21" t="s">
        <v>81</v>
      </c>
    </row>
    <row r="926" spans="1:65" s="2" customFormat="1" ht="24.2" customHeight="1">
      <c r="A926" s="38"/>
      <c r="B926" s="39"/>
      <c r="C926" s="182" t="s">
        <v>1349</v>
      </c>
      <c r="D926" s="182" t="s">
        <v>171</v>
      </c>
      <c r="E926" s="183" t="s">
        <v>1350</v>
      </c>
      <c r="F926" s="184" t="s">
        <v>1351</v>
      </c>
      <c r="G926" s="185" t="s">
        <v>245</v>
      </c>
      <c r="H926" s="186">
        <v>3.0670000000000002</v>
      </c>
      <c r="I926" s="187"/>
      <c r="J926" s="188">
        <f>ROUND(I926*H926,2)</f>
        <v>0</v>
      </c>
      <c r="K926" s="184" t="s">
        <v>175</v>
      </c>
      <c r="L926" s="43"/>
      <c r="M926" s="189" t="s">
        <v>19</v>
      </c>
      <c r="N926" s="190" t="s">
        <v>43</v>
      </c>
      <c r="O926" s="68"/>
      <c r="P926" s="191">
        <f>O926*H926</f>
        <v>0</v>
      </c>
      <c r="Q926" s="191">
        <v>0</v>
      </c>
      <c r="R926" s="191">
        <f>Q926*H926</f>
        <v>0</v>
      </c>
      <c r="S926" s="191">
        <v>0</v>
      </c>
      <c r="T926" s="192">
        <f>S926*H926</f>
        <v>0</v>
      </c>
      <c r="U926" s="38"/>
      <c r="V926" s="38"/>
      <c r="W926" s="38"/>
      <c r="X926" s="38"/>
      <c r="Y926" s="38"/>
      <c r="Z926" s="38"/>
      <c r="AA926" s="38"/>
      <c r="AB926" s="38"/>
      <c r="AC926" s="38"/>
      <c r="AD926" s="38"/>
      <c r="AE926" s="38"/>
      <c r="AR926" s="193" t="s">
        <v>278</v>
      </c>
      <c r="AT926" s="193" t="s">
        <v>171</v>
      </c>
      <c r="AU926" s="193" t="s">
        <v>81</v>
      </c>
      <c r="AY926" s="21" t="s">
        <v>168</v>
      </c>
      <c r="BE926" s="194">
        <f>IF(N926="základní",J926,0)</f>
        <v>0</v>
      </c>
      <c r="BF926" s="194">
        <f>IF(N926="snížená",J926,0)</f>
        <v>0</v>
      </c>
      <c r="BG926" s="194">
        <f>IF(N926="zákl. přenesená",J926,0)</f>
        <v>0</v>
      </c>
      <c r="BH926" s="194">
        <f>IF(N926="sníž. přenesená",J926,0)</f>
        <v>0</v>
      </c>
      <c r="BI926" s="194">
        <f>IF(N926="nulová",J926,0)</f>
        <v>0</v>
      </c>
      <c r="BJ926" s="21" t="s">
        <v>79</v>
      </c>
      <c r="BK926" s="194">
        <f>ROUND(I926*H926,2)</f>
        <v>0</v>
      </c>
      <c r="BL926" s="21" t="s">
        <v>278</v>
      </c>
      <c r="BM926" s="193" t="s">
        <v>1352</v>
      </c>
    </row>
    <row r="927" spans="1:65" s="2" customFormat="1" ht="11.25">
      <c r="A927" s="38"/>
      <c r="B927" s="39"/>
      <c r="C927" s="40"/>
      <c r="D927" s="195" t="s">
        <v>178</v>
      </c>
      <c r="E927" s="40"/>
      <c r="F927" s="196" t="s">
        <v>1351</v>
      </c>
      <c r="G927" s="40"/>
      <c r="H927" s="40"/>
      <c r="I927" s="197"/>
      <c r="J927" s="40"/>
      <c r="K927" s="40"/>
      <c r="L927" s="43"/>
      <c r="M927" s="198"/>
      <c r="N927" s="199"/>
      <c r="O927" s="68"/>
      <c r="P927" s="68"/>
      <c r="Q927" s="68"/>
      <c r="R927" s="68"/>
      <c r="S927" s="68"/>
      <c r="T927" s="69"/>
      <c r="U927" s="38"/>
      <c r="V927" s="38"/>
      <c r="W927" s="38"/>
      <c r="X927" s="38"/>
      <c r="Y927" s="38"/>
      <c r="Z927" s="38"/>
      <c r="AA927" s="38"/>
      <c r="AB927" s="38"/>
      <c r="AC927" s="38"/>
      <c r="AD927" s="38"/>
      <c r="AE927" s="38"/>
      <c r="AT927" s="21" t="s">
        <v>178</v>
      </c>
      <c r="AU927" s="21" t="s">
        <v>81</v>
      </c>
    </row>
    <row r="928" spans="1:65" s="2" customFormat="1" ht="11.25">
      <c r="A928" s="38"/>
      <c r="B928" s="39"/>
      <c r="C928" s="40"/>
      <c r="D928" s="200" t="s">
        <v>180</v>
      </c>
      <c r="E928" s="40"/>
      <c r="F928" s="201" t="s">
        <v>1353</v>
      </c>
      <c r="G928" s="40"/>
      <c r="H928" s="40"/>
      <c r="I928" s="197"/>
      <c r="J928" s="40"/>
      <c r="K928" s="40"/>
      <c r="L928" s="43"/>
      <c r="M928" s="198"/>
      <c r="N928" s="199"/>
      <c r="O928" s="68"/>
      <c r="P928" s="68"/>
      <c r="Q928" s="68"/>
      <c r="R928" s="68"/>
      <c r="S928" s="68"/>
      <c r="T928" s="69"/>
      <c r="U928" s="38"/>
      <c r="V928" s="38"/>
      <c r="W928" s="38"/>
      <c r="X928" s="38"/>
      <c r="Y928" s="38"/>
      <c r="Z928" s="38"/>
      <c r="AA928" s="38"/>
      <c r="AB928" s="38"/>
      <c r="AC928" s="38"/>
      <c r="AD928" s="38"/>
      <c r="AE928" s="38"/>
      <c r="AT928" s="21" t="s">
        <v>180</v>
      </c>
      <c r="AU928" s="21" t="s">
        <v>81</v>
      </c>
    </row>
    <row r="929" spans="1:65" s="13" customFormat="1" ht="11.25">
      <c r="B929" s="202"/>
      <c r="C929" s="203"/>
      <c r="D929" s="195" t="s">
        <v>182</v>
      </c>
      <c r="E929" s="204" t="s">
        <v>19</v>
      </c>
      <c r="F929" s="205" t="s">
        <v>1354</v>
      </c>
      <c r="G929" s="203"/>
      <c r="H929" s="206">
        <v>3.0670000000000002</v>
      </c>
      <c r="I929" s="207"/>
      <c r="J929" s="203"/>
      <c r="K929" s="203"/>
      <c r="L929" s="208"/>
      <c r="M929" s="209"/>
      <c r="N929" s="210"/>
      <c r="O929" s="210"/>
      <c r="P929" s="210"/>
      <c r="Q929" s="210"/>
      <c r="R929" s="210"/>
      <c r="S929" s="210"/>
      <c r="T929" s="211"/>
      <c r="AT929" s="212" t="s">
        <v>182</v>
      </c>
      <c r="AU929" s="212" t="s">
        <v>81</v>
      </c>
      <c r="AV929" s="13" t="s">
        <v>81</v>
      </c>
      <c r="AW929" s="13" t="s">
        <v>33</v>
      </c>
      <c r="AX929" s="13" t="s">
        <v>72</v>
      </c>
      <c r="AY929" s="212" t="s">
        <v>168</v>
      </c>
    </row>
    <row r="930" spans="1:65" s="14" customFormat="1" ht="11.25">
      <c r="B930" s="213"/>
      <c r="C930" s="214"/>
      <c r="D930" s="195" t="s">
        <v>182</v>
      </c>
      <c r="E930" s="215" t="s">
        <v>19</v>
      </c>
      <c r="F930" s="216" t="s">
        <v>185</v>
      </c>
      <c r="G930" s="214"/>
      <c r="H930" s="217">
        <v>3.0670000000000002</v>
      </c>
      <c r="I930" s="218"/>
      <c r="J930" s="214"/>
      <c r="K930" s="214"/>
      <c r="L930" s="219"/>
      <c r="M930" s="220"/>
      <c r="N930" s="221"/>
      <c r="O930" s="221"/>
      <c r="P930" s="221"/>
      <c r="Q930" s="221"/>
      <c r="R930" s="221"/>
      <c r="S930" s="221"/>
      <c r="T930" s="222"/>
      <c r="AT930" s="223" t="s">
        <v>182</v>
      </c>
      <c r="AU930" s="223" t="s">
        <v>81</v>
      </c>
      <c r="AV930" s="14" t="s">
        <v>176</v>
      </c>
      <c r="AW930" s="14" t="s">
        <v>33</v>
      </c>
      <c r="AX930" s="14" t="s">
        <v>79</v>
      </c>
      <c r="AY930" s="223" t="s">
        <v>168</v>
      </c>
    </row>
    <row r="931" spans="1:65" s="2" customFormat="1" ht="21.75" customHeight="1">
      <c r="A931" s="38"/>
      <c r="B931" s="39"/>
      <c r="C931" s="225" t="s">
        <v>1355</v>
      </c>
      <c r="D931" s="225" t="s">
        <v>234</v>
      </c>
      <c r="E931" s="226" t="s">
        <v>1356</v>
      </c>
      <c r="F931" s="227" t="s">
        <v>1357</v>
      </c>
      <c r="G931" s="228" t="s">
        <v>245</v>
      </c>
      <c r="H931" s="229">
        <v>3.68</v>
      </c>
      <c r="I931" s="230"/>
      <c r="J931" s="231">
        <f>ROUND(I931*H931,2)</f>
        <v>0</v>
      </c>
      <c r="K931" s="227" t="s">
        <v>420</v>
      </c>
      <c r="L931" s="232"/>
      <c r="M931" s="233" t="s">
        <v>19</v>
      </c>
      <c r="N931" s="234" t="s">
        <v>43</v>
      </c>
      <c r="O931" s="68"/>
      <c r="P931" s="191">
        <f>O931*H931</f>
        <v>0</v>
      </c>
      <c r="Q931" s="191">
        <v>3.5000000000000001E-3</v>
      </c>
      <c r="R931" s="191">
        <f>Q931*H931</f>
        <v>1.2880000000000001E-2</v>
      </c>
      <c r="S931" s="191">
        <v>0</v>
      </c>
      <c r="T931" s="192">
        <f>S931*H931</f>
        <v>0</v>
      </c>
      <c r="U931" s="38"/>
      <c r="V931" s="38"/>
      <c r="W931" s="38"/>
      <c r="X931" s="38"/>
      <c r="Y931" s="38"/>
      <c r="Z931" s="38"/>
      <c r="AA931" s="38"/>
      <c r="AB931" s="38"/>
      <c r="AC931" s="38"/>
      <c r="AD931" s="38"/>
      <c r="AE931" s="38"/>
      <c r="AR931" s="193" t="s">
        <v>786</v>
      </c>
      <c r="AT931" s="193" t="s">
        <v>234</v>
      </c>
      <c r="AU931" s="193" t="s">
        <v>81</v>
      </c>
      <c r="AY931" s="21" t="s">
        <v>168</v>
      </c>
      <c r="BE931" s="194">
        <f>IF(N931="základní",J931,0)</f>
        <v>0</v>
      </c>
      <c r="BF931" s="194">
        <f>IF(N931="snížená",J931,0)</f>
        <v>0</v>
      </c>
      <c r="BG931" s="194">
        <f>IF(N931="zákl. přenesená",J931,0)</f>
        <v>0</v>
      </c>
      <c r="BH931" s="194">
        <f>IF(N931="sníž. přenesená",J931,0)</f>
        <v>0</v>
      </c>
      <c r="BI931" s="194">
        <f>IF(N931="nulová",J931,0)</f>
        <v>0</v>
      </c>
      <c r="BJ931" s="21" t="s">
        <v>79</v>
      </c>
      <c r="BK931" s="194">
        <f>ROUND(I931*H931,2)</f>
        <v>0</v>
      </c>
      <c r="BL931" s="21" t="s">
        <v>278</v>
      </c>
      <c r="BM931" s="193" t="s">
        <v>1358</v>
      </c>
    </row>
    <row r="932" spans="1:65" s="2" customFormat="1" ht="11.25">
      <c r="A932" s="38"/>
      <c r="B932" s="39"/>
      <c r="C932" s="40"/>
      <c r="D932" s="195" t="s">
        <v>178</v>
      </c>
      <c r="E932" s="40"/>
      <c r="F932" s="196" t="s">
        <v>1357</v>
      </c>
      <c r="G932" s="40"/>
      <c r="H932" s="40"/>
      <c r="I932" s="197"/>
      <c r="J932" s="40"/>
      <c r="K932" s="40"/>
      <c r="L932" s="43"/>
      <c r="M932" s="198"/>
      <c r="N932" s="199"/>
      <c r="O932" s="68"/>
      <c r="P932" s="68"/>
      <c r="Q932" s="68"/>
      <c r="R932" s="68"/>
      <c r="S932" s="68"/>
      <c r="T932" s="69"/>
      <c r="U932" s="38"/>
      <c r="V932" s="38"/>
      <c r="W932" s="38"/>
      <c r="X932" s="38"/>
      <c r="Y932" s="38"/>
      <c r="Z932" s="38"/>
      <c r="AA932" s="38"/>
      <c r="AB932" s="38"/>
      <c r="AC932" s="38"/>
      <c r="AD932" s="38"/>
      <c r="AE932" s="38"/>
      <c r="AT932" s="21" t="s">
        <v>178</v>
      </c>
      <c r="AU932" s="21" t="s">
        <v>81</v>
      </c>
    </row>
    <row r="933" spans="1:65" s="13" customFormat="1" ht="11.25">
      <c r="B933" s="202"/>
      <c r="C933" s="203"/>
      <c r="D933" s="195" t="s">
        <v>182</v>
      </c>
      <c r="E933" s="204" t="s">
        <v>19</v>
      </c>
      <c r="F933" s="205" t="s">
        <v>1359</v>
      </c>
      <c r="G933" s="203"/>
      <c r="H933" s="206">
        <v>3.68</v>
      </c>
      <c r="I933" s="207"/>
      <c r="J933" s="203"/>
      <c r="K933" s="203"/>
      <c r="L933" s="208"/>
      <c r="M933" s="209"/>
      <c r="N933" s="210"/>
      <c r="O933" s="210"/>
      <c r="P933" s="210"/>
      <c r="Q933" s="210"/>
      <c r="R933" s="210"/>
      <c r="S933" s="210"/>
      <c r="T933" s="211"/>
      <c r="AT933" s="212" t="s">
        <v>182</v>
      </c>
      <c r="AU933" s="212" t="s">
        <v>81</v>
      </c>
      <c r="AV933" s="13" t="s">
        <v>81</v>
      </c>
      <c r="AW933" s="13" t="s">
        <v>33</v>
      </c>
      <c r="AX933" s="13" t="s">
        <v>79</v>
      </c>
      <c r="AY933" s="212" t="s">
        <v>168</v>
      </c>
    </row>
    <row r="934" spans="1:65" s="2" customFormat="1" ht="33" customHeight="1">
      <c r="A934" s="38"/>
      <c r="B934" s="39"/>
      <c r="C934" s="182" t="s">
        <v>1360</v>
      </c>
      <c r="D934" s="182" t="s">
        <v>171</v>
      </c>
      <c r="E934" s="183" t="s">
        <v>1361</v>
      </c>
      <c r="F934" s="184" t="s">
        <v>1362</v>
      </c>
      <c r="G934" s="185" t="s">
        <v>237</v>
      </c>
      <c r="H934" s="186">
        <v>1</v>
      </c>
      <c r="I934" s="187"/>
      <c r="J934" s="188">
        <f>ROUND(I934*H934,2)</f>
        <v>0</v>
      </c>
      <c r="K934" s="184" t="s">
        <v>175</v>
      </c>
      <c r="L934" s="43"/>
      <c r="M934" s="189" t="s">
        <v>19</v>
      </c>
      <c r="N934" s="190" t="s">
        <v>43</v>
      </c>
      <c r="O934" s="68"/>
      <c r="P934" s="191">
        <f>O934*H934</f>
        <v>0</v>
      </c>
      <c r="Q934" s="191">
        <v>6.0000000000000002E-5</v>
      </c>
      <c r="R934" s="191">
        <f>Q934*H934</f>
        <v>6.0000000000000002E-5</v>
      </c>
      <c r="S934" s="191">
        <v>0</v>
      </c>
      <c r="T934" s="192">
        <f>S934*H934</f>
        <v>0</v>
      </c>
      <c r="U934" s="38"/>
      <c r="V934" s="38"/>
      <c r="W934" s="38"/>
      <c r="X934" s="38"/>
      <c r="Y934" s="38"/>
      <c r="Z934" s="38"/>
      <c r="AA934" s="38"/>
      <c r="AB934" s="38"/>
      <c r="AC934" s="38"/>
      <c r="AD934" s="38"/>
      <c r="AE934" s="38"/>
      <c r="AR934" s="193" t="s">
        <v>278</v>
      </c>
      <c r="AT934" s="193" t="s">
        <v>171</v>
      </c>
      <c r="AU934" s="193" t="s">
        <v>81</v>
      </c>
      <c r="AY934" s="21" t="s">
        <v>168</v>
      </c>
      <c r="BE934" s="194">
        <f>IF(N934="základní",J934,0)</f>
        <v>0</v>
      </c>
      <c r="BF934" s="194">
        <f>IF(N934="snížená",J934,0)</f>
        <v>0</v>
      </c>
      <c r="BG934" s="194">
        <f>IF(N934="zákl. přenesená",J934,0)</f>
        <v>0</v>
      </c>
      <c r="BH934" s="194">
        <f>IF(N934="sníž. přenesená",J934,0)</f>
        <v>0</v>
      </c>
      <c r="BI934" s="194">
        <f>IF(N934="nulová",J934,0)</f>
        <v>0</v>
      </c>
      <c r="BJ934" s="21" t="s">
        <v>79</v>
      </c>
      <c r="BK934" s="194">
        <f>ROUND(I934*H934,2)</f>
        <v>0</v>
      </c>
      <c r="BL934" s="21" t="s">
        <v>278</v>
      </c>
      <c r="BM934" s="193" t="s">
        <v>1363</v>
      </c>
    </row>
    <row r="935" spans="1:65" s="2" customFormat="1" ht="29.25">
      <c r="A935" s="38"/>
      <c r="B935" s="39"/>
      <c r="C935" s="40"/>
      <c r="D935" s="195" t="s">
        <v>178</v>
      </c>
      <c r="E935" s="40"/>
      <c r="F935" s="196" t="s">
        <v>1364</v>
      </c>
      <c r="G935" s="40"/>
      <c r="H935" s="40"/>
      <c r="I935" s="197"/>
      <c r="J935" s="40"/>
      <c r="K935" s="40"/>
      <c r="L935" s="43"/>
      <c r="M935" s="198"/>
      <c r="N935" s="199"/>
      <c r="O935" s="68"/>
      <c r="P935" s="68"/>
      <c r="Q935" s="68"/>
      <c r="R935" s="68"/>
      <c r="S935" s="68"/>
      <c r="T935" s="69"/>
      <c r="U935" s="38"/>
      <c r="V935" s="38"/>
      <c r="W935" s="38"/>
      <c r="X935" s="38"/>
      <c r="Y935" s="38"/>
      <c r="Z935" s="38"/>
      <c r="AA935" s="38"/>
      <c r="AB935" s="38"/>
      <c r="AC935" s="38"/>
      <c r="AD935" s="38"/>
      <c r="AE935" s="38"/>
      <c r="AT935" s="21" t="s">
        <v>178</v>
      </c>
      <c r="AU935" s="21" t="s">
        <v>81</v>
      </c>
    </row>
    <row r="936" spans="1:65" s="2" customFormat="1" ht="11.25">
      <c r="A936" s="38"/>
      <c r="B936" s="39"/>
      <c r="C936" s="40"/>
      <c r="D936" s="200" t="s">
        <v>180</v>
      </c>
      <c r="E936" s="40"/>
      <c r="F936" s="201" t="s">
        <v>1365</v>
      </c>
      <c r="G936" s="40"/>
      <c r="H936" s="40"/>
      <c r="I936" s="197"/>
      <c r="J936" s="40"/>
      <c r="K936" s="40"/>
      <c r="L936" s="43"/>
      <c r="M936" s="198"/>
      <c r="N936" s="199"/>
      <c r="O936" s="68"/>
      <c r="P936" s="68"/>
      <c r="Q936" s="68"/>
      <c r="R936" s="68"/>
      <c r="S936" s="68"/>
      <c r="T936" s="69"/>
      <c r="U936" s="38"/>
      <c r="V936" s="38"/>
      <c r="W936" s="38"/>
      <c r="X936" s="38"/>
      <c r="Y936" s="38"/>
      <c r="Z936" s="38"/>
      <c r="AA936" s="38"/>
      <c r="AB936" s="38"/>
      <c r="AC936" s="38"/>
      <c r="AD936" s="38"/>
      <c r="AE936" s="38"/>
      <c r="AT936" s="21" t="s">
        <v>180</v>
      </c>
      <c r="AU936" s="21" t="s">
        <v>81</v>
      </c>
    </row>
    <row r="937" spans="1:65" s="13" customFormat="1" ht="11.25">
      <c r="B937" s="202"/>
      <c r="C937" s="203"/>
      <c r="D937" s="195" t="s">
        <v>182</v>
      </c>
      <c r="E937" s="204" t="s">
        <v>19</v>
      </c>
      <c r="F937" s="205" t="s">
        <v>1366</v>
      </c>
      <c r="G937" s="203"/>
      <c r="H937" s="206">
        <v>1</v>
      </c>
      <c r="I937" s="207"/>
      <c r="J937" s="203"/>
      <c r="K937" s="203"/>
      <c r="L937" s="208"/>
      <c r="M937" s="209"/>
      <c r="N937" s="210"/>
      <c r="O937" s="210"/>
      <c r="P937" s="210"/>
      <c r="Q937" s="210"/>
      <c r="R937" s="210"/>
      <c r="S937" s="210"/>
      <c r="T937" s="211"/>
      <c r="AT937" s="212" t="s">
        <v>182</v>
      </c>
      <c r="AU937" s="212" t="s">
        <v>81</v>
      </c>
      <c r="AV937" s="13" t="s">
        <v>81</v>
      </c>
      <c r="AW937" s="13" t="s">
        <v>33</v>
      </c>
      <c r="AX937" s="13" t="s">
        <v>79</v>
      </c>
      <c r="AY937" s="212" t="s">
        <v>168</v>
      </c>
    </row>
    <row r="938" spans="1:65" s="2" customFormat="1" ht="37.9" customHeight="1">
      <c r="A938" s="38"/>
      <c r="B938" s="39"/>
      <c r="C938" s="225" t="s">
        <v>1367</v>
      </c>
      <c r="D938" s="225" t="s">
        <v>234</v>
      </c>
      <c r="E938" s="226" t="s">
        <v>1368</v>
      </c>
      <c r="F938" s="227" t="s">
        <v>1369</v>
      </c>
      <c r="G938" s="228" t="s">
        <v>237</v>
      </c>
      <c r="H938" s="229">
        <v>1</v>
      </c>
      <c r="I938" s="230"/>
      <c r="J938" s="231">
        <f>ROUND(I938*H938,2)</f>
        <v>0</v>
      </c>
      <c r="K938" s="227" t="s">
        <v>420</v>
      </c>
      <c r="L938" s="232"/>
      <c r="M938" s="233" t="s">
        <v>19</v>
      </c>
      <c r="N938" s="234" t="s">
        <v>43</v>
      </c>
      <c r="O938" s="68"/>
      <c r="P938" s="191">
        <f>O938*H938</f>
        <v>0</v>
      </c>
      <c r="Q938" s="191">
        <v>1.4999999999999999E-2</v>
      </c>
      <c r="R938" s="191">
        <f>Q938*H938</f>
        <v>1.4999999999999999E-2</v>
      </c>
      <c r="S938" s="191">
        <v>0</v>
      </c>
      <c r="T938" s="192">
        <f>S938*H938</f>
        <v>0</v>
      </c>
      <c r="U938" s="38"/>
      <c r="V938" s="38"/>
      <c r="W938" s="38"/>
      <c r="X938" s="38"/>
      <c r="Y938" s="38"/>
      <c r="Z938" s="38"/>
      <c r="AA938" s="38"/>
      <c r="AB938" s="38"/>
      <c r="AC938" s="38"/>
      <c r="AD938" s="38"/>
      <c r="AE938" s="38"/>
      <c r="AR938" s="193" t="s">
        <v>786</v>
      </c>
      <c r="AT938" s="193" t="s">
        <v>234</v>
      </c>
      <c r="AU938" s="193" t="s">
        <v>81</v>
      </c>
      <c r="AY938" s="21" t="s">
        <v>168</v>
      </c>
      <c r="BE938" s="194">
        <f>IF(N938="základní",J938,0)</f>
        <v>0</v>
      </c>
      <c r="BF938" s="194">
        <f>IF(N938="snížená",J938,0)</f>
        <v>0</v>
      </c>
      <c r="BG938" s="194">
        <f>IF(N938="zákl. přenesená",J938,0)</f>
        <v>0</v>
      </c>
      <c r="BH938" s="194">
        <f>IF(N938="sníž. přenesená",J938,0)</f>
        <v>0</v>
      </c>
      <c r="BI938" s="194">
        <f>IF(N938="nulová",J938,0)</f>
        <v>0</v>
      </c>
      <c r="BJ938" s="21" t="s">
        <v>79</v>
      </c>
      <c r="BK938" s="194">
        <f>ROUND(I938*H938,2)</f>
        <v>0</v>
      </c>
      <c r="BL938" s="21" t="s">
        <v>278</v>
      </c>
      <c r="BM938" s="193" t="s">
        <v>1370</v>
      </c>
    </row>
    <row r="939" spans="1:65" s="2" customFormat="1" ht="19.5">
      <c r="A939" s="38"/>
      <c r="B939" s="39"/>
      <c r="C939" s="40"/>
      <c r="D939" s="195" t="s">
        <v>178</v>
      </c>
      <c r="E939" s="40"/>
      <c r="F939" s="196" t="s">
        <v>1369</v>
      </c>
      <c r="G939" s="40"/>
      <c r="H939" s="40"/>
      <c r="I939" s="197"/>
      <c r="J939" s="40"/>
      <c r="K939" s="40"/>
      <c r="L939" s="43"/>
      <c r="M939" s="198"/>
      <c r="N939" s="199"/>
      <c r="O939" s="68"/>
      <c r="P939" s="68"/>
      <c r="Q939" s="68"/>
      <c r="R939" s="68"/>
      <c r="S939" s="68"/>
      <c r="T939" s="69"/>
      <c r="U939" s="38"/>
      <c r="V939" s="38"/>
      <c r="W939" s="38"/>
      <c r="X939" s="38"/>
      <c r="Y939" s="38"/>
      <c r="Z939" s="38"/>
      <c r="AA939" s="38"/>
      <c r="AB939" s="38"/>
      <c r="AC939" s="38"/>
      <c r="AD939" s="38"/>
      <c r="AE939" s="38"/>
      <c r="AT939" s="21" t="s">
        <v>178</v>
      </c>
      <c r="AU939" s="21" t="s">
        <v>81</v>
      </c>
    </row>
    <row r="940" spans="1:65" s="2" customFormat="1" ht="37.9" customHeight="1">
      <c r="A940" s="38"/>
      <c r="B940" s="39"/>
      <c r="C940" s="182" t="s">
        <v>1371</v>
      </c>
      <c r="D940" s="182" t="s">
        <v>171</v>
      </c>
      <c r="E940" s="183" t="s">
        <v>1372</v>
      </c>
      <c r="F940" s="184" t="s">
        <v>1373</v>
      </c>
      <c r="G940" s="185" t="s">
        <v>281</v>
      </c>
      <c r="H940" s="186">
        <v>23.76</v>
      </c>
      <c r="I940" s="187"/>
      <c r="J940" s="188">
        <f>ROUND(I940*H940,2)</f>
        <v>0</v>
      </c>
      <c r="K940" s="184" t="s">
        <v>175</v>
      </c>
      <c r="L940" s="43"/>
      <c r="M940" s="189" t="s">
        <v>19</v>
      </c>
      <c r="N940" s="190" t="s">
        <v>43</v>
      </c>
      <c r="O940" s="68"/>
      <c r="P940" s="191">
        <f>O940*H940</f>
        <v>0</v>
      </c>
      <c r="Q940" s="191">
        <v>2.9999999999999997E-4</v>
      </c>
      <c r="R940" s="191">
        <f>Q940*H940</f>
        <v>7.1279999999999998E-3</v>
      </c>
      <c r="S940" s="191">
        <v>0</v>
      </c>
      <c r="T940" s="192">
        <f>S940*H940</f>
        <v>0</v>
      </c>
      <c r="U940" s="38"/>
      <c r="V940" s="38"/>
      <c r="W940" s="38"/>
      <c r="X940" s="38"/>
      <c r="Y940" s="38"/>
      <c r="Z940" s="38"/>
      <c r="AA940" s="38"/>
      <c r="AB940" s="38"/>
      <c r="AC940" s="38"/>
      <c r="AD940" s="38"/>
      <c r="AE940" s="38"/>
      <c r="AR940" s="193" t="s">
        <v>278</v>
      </c>
      <c r="AT940" s="193" t="s">
        <v>171</v>
      </c>
      <c r="AU940" s="193" t="s">
        <v>81</v>
      </c>
      <c r="AY940" s="21" t="s">
        <v>168</v>
      </c>
      <c r="BE940" s="194">
        <f>IF(N940="základní",J940,0)</f>
        <v>0</v>
      </c>
      <c r="BF940" s="194">
        <f>IF(N940="snížená",J940,0)</f>
        <v>0</v>
      </c>
      <c r="BG940" s="194">
        <f>IF(N940="zákl. přenesená",J940,0)</f>
        <v>0</v>
      </c>
      <c r="BH940" s="194">
        <f>IF(N940="sníž. přenesená",J940,0)</f>
        <v>0</v>
      </c>
      <c r="BI940" s="194">
        <f>IF(N940="nulová",J940,0)</f>
        <v>0</v>
      </c>
      <c r="BJ940" s="21" t="s">
        <v>79</v>
      </c>
      <c r="BK940" s="194">
        <f>ROUND(I940*H940,2)</f>
        <v>0</v>
      </c>
      <c r="BL940" s="21" t="s">
        <v>278</v>
      </c>
      <c r="BM940" s="193" t="s">
        <v>1374</v>
      </c>
    </row>
    <row r="941" spans="1:65" s="2" customFormat="1" ht="29.25">
      <c r="A941" s="38"/>
      <c r="B941" s="39"/>
      <c r="C941" s="40"/>
      <c r="D941" s="195" t="s">
        <v>178</v>
      </c>
      <c r="E941" s="40"/>
      <c r="F941" s="196" t="s">
        <v>1375</v>
      </c>
      <c r="G941" s="40"/>
      <c r="H941" s="40"/>
      <c r="I941" s="197"/>
      <c r="J941" s="40"/>
      <c r="K941" s="40"/>
      <c r="L941" s="43"/>
      <c r="M941" s="198"/>
      <c r="N941" s="199"/>
      <c r="O941" s="68"/>
      <c r="P941" s="68"/>
      <c r="Q941" s="68"/>
      <c r="R941" s="68"/>
      <c r="S941" s="68"/>
      <c r="T941" s="69"/>
      <c r="U941" s="38"/>
      <c r="V941" s="38"/>
      <c r="W941" s="38"/>
      <c r="X941" s="38"/>
      <c r="Y941" s="38"/>
      <c r="Z941" s="38"/>
      <c r="AA941" s="38"/>
      <c r="AB941" s="38"/>
      <c r="AC941" s="38"/>
      <c r="AD941" s="38"/>
      <c r="AE941" s="38"/>
      <c r="AT941" s="21" t="s">
        <v>178</v>
      </c>
      <c r="AU941" s="21" t="s">
        <v>81</v>
      </c>
    </row>
    <row r="942" spans="1:65" s="2" customFormat="1" ht="11.25">
      <c r="A942" s="38"/>
      <c r="B942" s="39"/>
      <c r="C942" s="40"/>
      <c r="D942" s="200" t="s">
        <v>180</v>
      </c>
      <c r="E942" s="40"/>
      <c r="F942" s="201" t="s">
        <v>1376</v>
      </c>
      <c r="G942" s="40"/>
      <c r="H942" s="40"/>
      <c r="I942" s="197"/>
      <c r="J942" s="40"/>
      <c r="K942" s="40"/>
      <c r="L942" s="43"/>
      <c r="M942" s="198"/>
      <c r="N942" s="199"/>
      <c r="O942" s="68"/>
      <c r="P942" s="68"/>
      <c r="Q942" s="68"/>
      <c r="R942" s="68"/>
      <c r="S942" s="68"/>
      <c r="T942" s="69"/>
      <c r="U942" s="38"/>
      <c r="V942" s="38"/>
      <c r="W942" s="38"/>
      <c r="X942" s="38"/>
      <c r="Y942" s="38"/>
      <c r="Z942" s="38"/>
      <c r="AA942" s="38"/>
      <c r="AB942" s="38"/>
      <c r="AC942" s="38"/>
      <c r="AD942" s="38"/>
      <c r="AE942" s="38"/>
      <c r="AT942" s="21" t="s">
        <v>180</v>
      </c>
      <c r="AU942" s="21" t="s">
        <v>81</v>
      </c>
    </row>
    <row r="943" spans="1:65" s="13" customFormat="1" ht="11.25">
      <c r="B943" s="202"/>
      <c r="C943" s="203"/>
      <c r="D943" s="195" t="s">
        <v>182</v>
      </c>
      <c r="E943" s="204" t="s">
        <v>19</v>
      </c>
      <c r="F943" s="205" t="s">
        <v>1377</v>
      </c>
      <c r="G943" s="203"/>
      <c r="H943" s="206">
        <v>6.48</v>
      </c>
      <c r="I943" s="207"/>
      <c r="J943" s="203"/>
      <c r="K943" s="203"/>
      <c r="L943" s="208"/>
      <c r="M943" s="209"/>
      <c r="N943" s="210"/>
      <c r="O943" s="210"/>
      <c r="P943" s="210"/>
      <c r="Q943" s="210"/>
      <c r="R943" s="210"/>
      <c r="S943" s="210"/>
      <c r="T943" s="211"/>
      <c r="AT943" s="212" t="s">
        <v>182</v>
      </c>
      <c r="AU943" s="212" t="s">
        <v>81</v>
      </c>
      <c r="AV943" s="13" t="s">
        <v>81</v>
      </c>
      <c r="AW943" s="13" t="s">
        <v>33</v>
      </c>
      <c r="AX943" s="13" t="s">
        <v>72</v>
      </c>
      <c r="AY943" s="212" t="s">
        <v>168</v>
      </c>
    </row>
    <row r="944" spans="1:65" s="13" customFormat="1" ht="11.25">
      <c r="B944" s="202"/>
      <c r="C944" s="203"/>
      <c r="D944" s="195" t="s">
        <v>182</v>
      </c>
      <c r="E944" s="204" t="s">
        <v>19</v>
      </c>
      <c r="F944" s="205" t="s">
        <v>1378</v>
      </c>
      <c r="G944" s="203"/>
      <c r="H944" s="206">
        <v>17.28</v>
      </c>
      <c r="I944" s="207"/>
      <c r="J944" s="203"/>
      <c r="K944" s="203"/>
      <c r="L944" s="208"/>
      <c r="M944" s="209"/>
      <c r="N944" s="210"/>
      <c r="O944" s="210"/>
      <c r="P944" s="210"/>
      <c r="Q944" s="210"/>
      <c r="R944" s="210"/>
      <c r="S944" s="210"/>
      <c r="T944" s="211"/>
      <c r="AT944" s="212" t="s">
        <v>182</v>
      </c>
      <c r="AU944" s="212" t="s">
        <v>81</v>
      </c>
      <c r="AV944" s="13" t="s">
        <v>81</v>
      </c>
      <c r="AW944" s="13" t="s">
        <v>33</v>
      </c>
      <c r="AX944" s="13" t="s">
        <v>72</v>
      </c>
      <c r="AY944" s="212" t="s">
        <v>168</v>
      </c>
    </row>
    <row r="945" spans="1:65" s="14" customFormat="1" ht="11.25">
      <c r="B945" s="213"/>
      <c r="C945" s="214"/>
      <c r="D945" s="195" t="s">
        <v>182</v>
      </c>
      <c r="E945" s="215" t="s">
        <v>19</v>
      </c>
      <c r="F945" s="216" t="s">
        <v>185</v>
      </c>
      <c r="G945" s="214"/>
      <c r="H945" s="217">
        <v>23.76</v>
      </c>
      <c r="I945" s="218"/>
      <c r="J945" s="214"/>
      <c r="K945" s="214"/>
      <c r="L945" s="219"/>
      <c r="M945" s="220"/>
      <c r="N945" s="221"/>
      <c r="O945" s="221"/>
      <c r="P945" s="221"/>
      <c r="Q945" s="221"/>
      <c r="R945" s="221"/>
      <c r="S945" s="221"/>
      <c r="T945" s="222"/>
      <c r="AT945" s="223" t="s">
        <v>182</v>
      </c>
      <c r="AU945" s="223" t="s">
        <v>81</v>
      </c>
      <c r="AV945" s="14" t="s">
        <v>176</v>
      </c>
      <c r="AW945" s="14" t="s">
        <v>33</v>
      </c>
      <c r="AX945" s="14" t="s">
        <v>79</v>
      </c>
      <c r="AY945" s="223" t="s">
        <v>168</v>
      </c>
    </row>
    <row r="946" spans="1:65" s="2" customFormat="1" ht="24.2" customHeight="1">
      <c r="A946" s="38"/>
      <c r="B946" s="39"/>
      <c r="C946" s="225" t="s">
        <v>1379</v>
      </c>
      <c r="D946" s="225" t="s">
        <v>234</v>
      </c>
      <c r="E946" s="226" t="s">
        <v>1380</v>
      </c>
      <c r="F946" s="227" t="s">
        <v>1381</v>
      </c>
      <c r="G946" s="228" t="s">
        <v>281</v>
      </c>
      <c r="H946" s="229">
        <v>23.76</v>
      </c>
      <c r="I946" s="230"/>
      <c r="J946" s="231">
        <f>ROUND(I946*H946,2)</f>
        <v>0</v>
      </c>
      <c r="K946" s="227" t="s">
        <v>420</v>
      </c>
      <c r="L946" s="232"/>
      <c r="M946" s="233" t="s">
        <v>19</v>
      </c>
      <c r="N946" s="234" t="s">
        <v>43</v>
      </c>
      <c r="O946" s="68"/>
      <c r="P946" s="191">
        <f>O946*H946</f>
        <v>0</v>
      </c>
      <c r="Q946" s="191">
        <v>1.787E-2</v>
      </c>
      <c r="R946" s="191">
        <f>Q946*H946</f>
        <v>0.42459120000000006</v>
      </c>
      <c r="S946" s="191">
        <v>0</v>
      </c>
      <c r="T946" s="192">
        <f>S946*H946</f>
        <v>0</v>
      </c>
      <c r="U946" s="38"/>
      <c r="V946" s="38"/>
      <c r="W946" s="38"/>
      <c r="X946" s="38"/>
      <c r="Y946" s="38"/>
      <c r="Z946" s="38"/>
      <c r="AA946" s="38"/>
      <c r="AB946" s="38"/>
      <c r="AC946" s="38"/>
      <c r="AD946" s="38"/>
      <c r="AE946" s="38"/>
      <c r="AR946" s="193" t="s">
        <v>786</v>
      </c>
      <c r="AT946" s="193" t="s">
        <v>234</v>
      </c>
      <c r="AU946" s="193" t="s">
        <v>81</v>
      </c>
      <c r="AY946" s="21" t="s">
        <v>168</v>
      </c>
      <c r="BE946" s="194">
        <f>IF(N946="základní",J946,0)</f>
        <v>0</v>
      </c>
      <c r="BF946" s="194">
        <f>IF(N946="snížená",J946,0)</f>
        <v>0</v>
      </c>
      <c r="BG946" s="194">
        <f>IF(N946="zákl. přenesená",J946,0)</f>
        <v>0</v>
      </c>
      <c r="BH946" s="194">
        <f>IF(N946="sníž. přenesená",J946,0)</f>
        <v>0</v>
      </c>
      <c r="BI946" s="194">
        <f>IF(N946="nulová",J946,0)</f>
        <v>0</v>
      </c>
      <c r="BJ946" s="21" t="s">
        <v>79</v>
      </c>
      <c r="BK946" s="194">
        <f>ROUND(I946*H946,2)</f>
        <v>0</v>
      </c>
      <c r="BL946" s="21" t="s">
        <v>278</v>
      </c>
      <c r="BM946" s="193" t="s">
        <v>1382</v>
      </c>
    </row>
    <row r="947" spans="1:65" s="2" customFormat="1" ht="11.25">
      <c r="A947" s="38"/>
      <c r="B947" s="39"/>
      <c r="C947" s="40"/>
      <c r="D947" s="195" t="s">
        <v>178</v>
      </c>
      <c r="E947" s="40"/>
      <c r="F947" s="196" t="s">
        <v>1381</v>
      </c>
      <c r="G947" s="40"/>
      <c r="H947" s="40"/>
      <c r="I947" s="197"/>
      <c r="J947" s="40"/>
      <c r="K947" s="40"/>
      <c r="L947" s="43"/>
      <c r="M947" s="198"/>
      <c r="N947" s="199"/>
      <c r="O947" s="68"/>
      <c r="P947" s="68"/>
      <c r="Q947" s="68"/>
      <c r="R947" s="68"/>
      <c r="S947" s="68"/>
      <c r="T947" s="69"/>
      <c r="U947" s="38"/>
      <c r="V947" s="38"/>
      <c r="W947" s="38"/>
      <c r="X947" s="38"/>
      <c r="Y947" s="38"/>
      <c r="Z947" s="38"/>
      <c r="AA947" s="38"/>
      <c r="AB947" s="38"/>
      <c r="AC947" s="38"/>
      <c r="AD947" s="38"/>
      <c r="AE947" s="38"/>
      <c r="AT947" s="21" t="s">
        <v>178</v>
      </c>
      <c r="AU947" s="21" t="s">
        <v>81</v>
      </c>
    </row>
    <row r="948" spans="1:65" s="2" customFormat="1" ht="39">
      <c r="A948" s="38"/>
      <c r="B948" s="39"/>
      <c r="C948" s="40"/>
      <c r="D948" s="195" t="s">
        <v>206</v>
      </c>
      <c r="E948" s="40"/>
      <c r="F948" s="224" t="s">
        <v>1383</v>
      </c>
      <c r="G948" s="40"/>
      <c r="H948" s="40"/>
      <c r="I948" s="197"/>
      <c r="J948" s="40"/>
      <c r="K948" s="40"/>
      <c r="L948" s="43"/>
      <c r="M948" s="198"/>
      <c r="N948" s="199"/>
      <c r="O948" s="68"/>
      <c r="P948" s="68"/>
      <c r="Q948" s="68"/>
      <c r="R948" s="68"/>
      <c r="S948" s="68"/>
      <c r="T948" s="69"/>
      <c r="U948" s="38"/>
      <c r="V948" s="38"/>
      <c r="W948" s="38"/>
      <c r="X948" s="38"/>
      <c r="Y948" s="38"/>
      <c r="Z948" s="38"/>
      <c r="AA948" s="38"/>
      <c r="AB948" s="38"/>
      <c r="AC948" s="38"/>
      <c r="AD948" s="38"/>
      <c r="AE948" s="38"/>
      <c r="AT948" s="21" t="s">
        <v>206</v>
      </c>
      <c r="AU948" s="21" t="s">
        <v>81</v>
      </c>
    </row>
    <row r="949" spans="1:65" s="2" customFormat="1" ht="24.2" customHeight="1">
      <c r="A949" s="38"/>
      <c r="B949" s="39"/>
      <c r="C949" s="182" t="s">
        <v>1384</v>
      </c>
      <c r="D949" s="182" t="s">
        <v>171</v>
      </c>
      <c r="E949" s="183" t="s">
        <v>1385</v>
      </c>
      <c r="F949" s="184" t="s">
        <v>1386</v>
      </c>
      <c r="G949" s="185" t="s">
        <v>237</v>
      </c>
      <c r="H949" s="186">
        <v>1</v>
      </c>
      <c r="I949" s="187"/>
      <c r="J949" s="188">
        <f>ROUND(I949*H949,2)</f>
        <v>0</v>
      </c>
      <c r="K949" s="184" t="s">
        <v>175</v>
      </c>
      <c r="L949" s="43"/>
      <c r="M949" s="189" t="s">
        <v>19</v>
      </c>
      <c r="N949" s="190" t="s">
        <v>43</v>
      </c>
      <c r="O949" s="68"/>
      <c r="P949" s="191">
        <f>O949*H949</f>
        <v>0</v>
      </c>
      <c r="Q949" s="191">
        <v>0</v>
      </c>
      <c r="R949" s="191">
        <f>Q949*H949</f>
        <v>0</v>
      </c>
      <c r="S949" s="191">
        <v>0</v>
      </c>
      <c r="T949" s="192">
        <f>S949*H949</f>
        <v>0</v>
      </c>
      <c r="U949" s="38"/>
      <c r="V949" s="38"/>
      <c r="W949" s="38"/>
      <c r="X949" s="38"/>
      <c r="Y949" s="38"/>
      <c r="Z949" s="38"/>
      <c r="AA949" s="38"/>
      <c r="AB949" s="38"/>
      <c r="AC949" s="38"/>
      <c r="AD949" s="38"/>
      <c r="AE949" s="38"/>
      <c r="AR949" s="193" t="s">
        <v>278</v>
      </c>
      <c r="AT949" s="193" t="s">
        <v>171</v>
      </c>
      <c r="AU949" s="193" t="s">
        <v>81</v>
      </c>
      <c r="AY949" s="21" t="s">
        <v>168</v>
      </c>
      <c r="BE949" s="194">
        <f>IF(N949="základní",J949,0)</f>
        <v>0</v>
      </c>
      <c r="BF949" s="194">
        <f>IF(N949="snížená",J949,0)</f>
        <v>0</v>
      </c>
      <c r="BG949" s="194">
        <f>IF(N949="zákl. přenesená",J949,0)</f>
        <v>0</v>
      </c>
      <c r="BH949" s="194">
        <f>IF(N949="sníž. přenesená",J949,0)</f>
        <v>0</v>
      </c>
      <c r="BI949" s="194">
        <f>IF(N949="nulová",J949,0)</f>
        <v>0</v>
      </c>
      <c r="BJ949" s="21" t="s">
        <v>79</v>
      </c>
      <c r="BK949" s="194">
        <f>ROUND(I949*H949,2)</f>
        <v>0</v>
      </c>
      <c r="BL949" s="21" t="s">
        <v>278</v>
      </c>
      <c r="BM949" s="193" t="s">
        <v>1387</v>
      </c>
    </row>
    <row r="950" spans="1:65" s="2" customFormat="1" ht="19.5">
      <c r="A950" s="38"/>
      <c r="B950" s="39"/>
      <c r="C950" s="40"/>
      <c r="D950" s="195" t="s">
        <v>178</v>
      </c>
      <c r="E950" s="40"/>
      <c r="F950" s="196" t="s">
        <v>1386</v>
      </c>
      <c r="G950" s="40"/>
      <c r="H950" s="40"/>
      <c r="I950" s="197"/>
      <c r="J950" s="40"/>
      <c r="K950" s="40"/>
      <c r="L950" s="43"/>
      <c r="M950" s="198"/>
      <c r="N950" s="199"/>
      <c r="O950" s="68"/>
      <c r="P950" s="68"/>
      <c r="Q950" s="68"/>
      <c r="R950" s="68"/>
      <c r="S950" s="68"/>
      <c r="T950" s="69"/>
      <c r="U950" s="38"/>
      <c r="V950" s="38"/>
      <c r="W950" s="38"/>
      <c r="X950" s="38"/>
      <c r="Y950" s="38"/>
      <c r="Z950" s="38"/>
      <c r="AA950" s="38"/>
      <c r="AB950" s="38"/>
      <c r="AC950" s="38"/>
      <c r="AD950" s="38"/>
      <c r="AE950" s="38"/>
      <c r="AT950" s="21" t="s">
        <v>178</v>
      </c>
      <c r="AU950" s="21" t="s">
        <v>81</v>
      </c>
    </row>
    <row r="951" spans="1:65" s="2" customFormat="1" ht="11.25">
      <c r="A951" s="38"/>
      <c r="B951" s="39"/>
      <c r="C951" s="40"/>
      <c r="D951" s="200" t="s">
        <v>180</v>
      </c>
      <c r="E951" s="40"/>
      <c r="F951" s="201" t="s">
        <v>1388</v>
      </c>
      <c r="G951" s="40"/>
      <c r="H951" s="40"/>
      <c r="I951" s="197"/>
      <c r="J951" s="40"/>
      <c r="K951" s="40"/>
      <c r="L951" s="43"/>
      <c r="M951" s="198"/>
      <c r="N951" s="199"/>
      <c r="O951" s="68"/>
      <c r="P951" s="68"/>
      <c r="Q951" s="68"/>
      <c r="R951" s="68"/>
      <c r="S951" s="68"/>
      <c r="T951" s="69"/>
      <c r="U951" s="38"/>
      <c r="V951" s="38"/>
      <c r="W951" s="38"/>
      <c r="X951" s="38"/>
      <c r="Y951" s="38"/>
      <c r="Z951" s="38"/>
      <c r="AA951" s="38"/>
      <c r="AB951" s="38"/>
      <c r="AC951" s="38"/>
      <c r="AD951" s="38"/>
      <c r="AE951" s="38"/>
      <c r="AT951" s="21" t="s">
        <v>180</v>
      </c>
      <c r="AU951" s="21" t="s">
        <v>81</v>
      </c>
    </row>
    <row r="952" spans="1:65" s="2" customFormat="1" ht="24.2" customHeight="1">
      <c r="A952" s="38"/>
      <c r="B952" s="39"/>
      <c r="C952" s="225" t="s">
        <v>1389</v>
      </c>
      <c r="D952" s="225" t="s">
        <v>234</v>
      </c>
      <c r="E952" s="226" t="s">
        <v>1390</v>
      </c>
      <c r="F952" s="227" t="s">
        <v>1391</v>
      </c>
      <c r="G952" s="228" t="s">
        <v>281</v>
      </c>
      <c r="H952" s="229">
        <v>2.8559999999999999</v>
      </c>
      <c r="I952" s="230"/>
      <c r="J952" s="231">
        <f>ROUND(I952*H952,2)</f>
        <v>0</v>
      </c>
      <c r="K952" s="227" t="s">
        <v>420</v>
      </c>
      <c r="L952" s="232"/>
      <c r="M952" s="233" t="s">
        <v>19</v>
      </c>
      <c r="N952" s="234" t="s">
        <v>43</v>
      </c>
      <c r="O952" s="68"/>
      <c r="P952" s="191">
        <f>O952*H952</f>
        <v>0</v>
      </c>
      <c r="Q952" s="191">
        <v>2.4230000000000002E-2</v>
      </c>
      <c r="R952" s="191">
        <f>Q952*H952</f>
        <v>6.9200880000000006E-2</v>
      </c>
      <c r="S952" s="191">
        <v>0</v>
      </c>
      <c r="T952" s="192">
        <f>S952*H952</f>
        <v>0</v>
      </c>
      <c r="U952" s="38"/>
      <c r="V952" s="38"/>
      <c r="W952" s="38"/>
      <c r="X952" s="38"/>
      <c r="Y952" s="38"/>
      <c r="Z952" s="38"/>
      <c r="AA952" s="38"/>
      <c r="AB952" s="38"/>
      <c r="AC952" s="38"/>
      <c r="AD952" s="38"/>
      <c r="AE952" s="38"/>
      <c r="AR952" s="193" t="s">
        <v>786</v>
      </c>
      <c r="AT952" s="193" t="s">
        <v>234</v>
      </c>
      <c r="AU952" s="193" t="s">
        <v>81</v>
      </c>
      <c r="AY952" s="21" t="s">
        <v>168</v>
      </c>
      <c r="BE952" s="194">
        <f>IF(N952="základní",J952,0)</f>
        <v>0</v>
      </c>
      <c r="BF952" s="194">
        <f>IF(N952="snížená",J952,0)</f>
        <v>0</v>
      </c>
      <c r="BG952" s="194">
        <f>IF(N952="zákl. přenesená",J952,0)</f>
        <v>0</v>
      </c>
      <c r="BH952" s="194">
        <f>IF(N952="sníž. přenesená",J952,0)</f>
        <v>0</v>
      </c>
      <c r="BI952" s="194">
        <f>IF(N952="nulová",J952,0)</f>
        <v>0</v>
      </c>
      <c r="BJ952" s="21" t="s">
        <v>79</v>
      </c>
      <c r="BK952" s="194">
        <f>ROUND(I952*H952,2)</f>
        <v>0</v>
      </c>
      <c r="BL952" s="21" t="s">
        <v>278</v>
      </c>
      <c r="BM952" s="193" t="s">
        <v>1392</v>
      </c>
    </row>
    <row r="953" spans="1:65" s="2" customFormat="1" ht="19.5">
      <c r="A953" s="38"/>
      <c r="B953" s="39"/>
      <c r="C953" s="40"/>
      <c r="D953" s="195" t="s">
        <v>178</v>
      </c>
      <c r="E953" s="40"/>
      <c r="F953" s="196" t="s">
        <v>1391</v>
      </c>
      <c r="G953" s="40"/>
      <c r="H953" s="40"/>
      <c r="I953" s="197"/>
      <c r="J953" s="40"/>
      <c r="K953" s="40"/>
      <c r="L953" s="43"/>
      <c r="M953" s="198"/>
      <c r="N953" s="199"/>
      <c r="O953" s="68"/>
      <c r="P953" s="68"/>
      <c r="Q953" s="68"/>
      <c r="R953" s="68"/>
      <c r="S953" s="68"/>
      <c r="T953" s="69"/>
      <c r="U953" s="38"/>
      <c r="V953" s="38"/>
      <c r="W953" s="38"/>
      <c r="X953" s="38"/>
      <c r="Y953" s="38"/>
      <c r="Z953" s="38"/>
      <c r="AA953" s="38"/>
      <c r="AB953" s="38"/>
      <c r="AC953" s="38"/>
      <c r="AD953" s="38"/>
      <c r="AE953" s="38"/>
      <c r="AT953" s="21" t="s">
        <v>178</v>
      </c>
      <c r="AU953" s="21" t="s">
        <v>81</v>
      </c>
    </row>
    <row r="954" spans="1:65" s="2" customFormat="1" ht="39">
      <c r="A954" s="38"/>
      <c r="B954" s="39"/>
      <c r="C954" s="40"/>
      <c r="D954" s="195" t="s">
        <v>206</v>
      </c>
      <c r="E954" s="40"/>
      <c r="F954" s="224" t="s">
        <v>1393</v>
      </c>
      <c r="G954" s="40"/>
      <c r="H954" s="40"/>
      <c r="I954" s="197"/>
      <c r="J954" s="40"/>
      <c r="K954" s="40"/>
      <c r="L954" s="43"/>
      <c r="M954" s="198"/>
      <c r="N954" s="199"/>
      <c r="O954" s="68"/>
      <c r="P954" s="68"/>
      <c r="Q954" s="68"/>
      <c r="R954" s="68"/>
      <c r="S954" s="68"/>
      <c r="T954" s="69"/>
      <c r="U954" s="38"/>
      <c r="V954" s="38"/>
      <c r="W954" s="38"/>
      <c r="X954" s="38"/>
      <c r="Y954" s="38"/>
      <c r="Z954" s="38"/>
      <c r="AA954" s="38"/>
      <c r="AB954" s="38"/>
      <c r="AC954" s="38"/>
      <c r="AD954" s="38"/>
      <c r="AE954" s="38"/>
      <c r="AT954" s="21" t="s">
        <v>206</v>
      </c>
      <c r="AU954" s="21" t="s">
        <v>81</v>
      </c>
    </row>
    <row r="955" spans="1:65" s="13" customFormat="1" ht="11.25">
      <c r="B955" s="202"/>
      <c r="C955" s="203"/>
      <c r="D955" s="195" t="s">
        <v>182</v>
      </c>
      <c r="E955" s="204" t="s">
        <v>19</v>
      </c>
      <c r="F955" s="205" t="s">
        <v>1394</v>
      </c>
      <c r="G955" s="203"/>
      <c r="H955" s="206">
        <v>2.8559999999999999</v>
      </c>
      <c r="I955" s="207"/>
      <c r="J955" s="203"/>
      <c r="K955" s="203"/>
      <c r="L955" s="208"/>
      <c r="M955" s="209"/>
      <c r="N955" s="210"/>
      <c r="O955" s="210"/>
      <c r="P955" s="210"/>
      <c r="Q955" s="210"/>
      <c r="R955" s="210"/>
      <c r="S955" s="210"/>
      <c r="T955" s="211"/>
      <c r="AT955" s="212" t="s">
        <v>182</v>
      </c>
      <c r="AU955" s="212" t="s">
        <v>81</v>
      </c>
      <c r="AV955" s="13" t="s">
        <v>81</v>
      </c>
      <c r="AW955" s="13" t="s">
        <v>33</v>
      </c>
      <c r="AX955" s="13" t="s">
        <v>72</v>
      </c>
      <c r="AY955" s="212" t="s">
        <v>168</v>
      </c>
    </row>
    <row r="956" spans="1:65" s="14" customFormat="1" ht="11.25">
      <c r="B956" s="213"/>
      <c r="C956" s="214"/>
      <c r="D956" s="195" t="s">
        <v>182</v>
      </c>
      <c r="E956" s="215" t="s">
        <v>19</v>
      </c>
      <c r="F956" s="216" t="s">
        <v>185</v>
      </c>
      <c r="G956" s="214"/>
      <c r="H956" s="217">
        <v>2.8559999999999999</v>
      </c>
      <c r="I956" s="218"/>
      <c r="J956" s="214"/>
      <c r="K956" s="214"/>
      <c r="L956" s="219"/>
      <c r="M956" s="220"/>
      <c r="N956" s="221"/>
      <c r="O956" s="221"/>
      <c r="P956" s="221"/>
      <c r="Q956" s="221"/>
      <c r="R956" s="221"/>
      <c r="S956" s="221"/>
      <c r="T956" s="222"/>
      <c r="AT956" s="223" t="s">
        <v>182</v>
      </c>
      <c r="AU956" s="223" t="s">
        <v>81</v>
      </c>
      <c r="AV956" s="14" t="s">
        <v>176</v>
      </c>
      <c r="AW956" s="14" t="s">
        <v>33</v>
      </c>
      <c r="AX956" s="14" t="s">
        <v>79</v>
      </c>
      <c r="AY956" s="223" t="s">
        <v>168</v>
      </c>
    </row>
    <row r="957" spans="1:65" s="2" customFormat="1" ht="24.2" customHeight="1">
      <c r="A957" s="38"/>
      <c r="B957" s="39"/>
      <c r="C957" s="182" t="s">
        <v>1395</v>
      </c>
      <c r="D957" s="182" t="s">
        <v>171</v>
      </c>
      <c r="E957" s="183" t="s">
        <v>1396</v>
      </c>
      <c r="F957" s="184" t="s">
        <v>1397</v>
      </c>
      <c r="G957" s="185" t="s">
        <v>237</v>
      </c>
      <c r="H957" s="186">
        <v>1</v>
      </c>
      <c r="I957" s="187"/>
      <c r="J957" s="188">
        <f>ROUND(I957*H957,2)</f>
        <v>0</v>
      </c>
      <c r="K957" s="184" t="s">
        <v>175</v>
      </c>
      <c r="L957" s="43"/>
      <c r="M957" s="189" t="s">
        <v>19</v>
      </c>
      <c r="N957" s="190" t="s">
        <v>43</v>
      </c>
      <c r="O957" s="68"/>
      <c r="P957" s="191">
        <f>O957*H957</f>
        <v>0</v>
      </c>
      <c r="Q957" s="191">
        <v>0</v>
      </c>
      <c r="R957" s="191">
        <f>Q957*H957</f>
        <v>0</v>
      </c>
      <c r="S957" s="191">
        <v>0</v>
      </c>
      <c r="T957" s="192">
        <f>S957*H957</f>
        <v>0</v>
      </c>
      <c r="U957" s="38"/>
      <c r="V957" s="38"/>
      <c r="W957" s="38"/>
      <c r="X957" s="38"/>
      <c r="Y957" s="38"/>
      <c r="Z957" s="38"/>
      <c r="AA957" s="38"/>
      <c r="AB957" s="38"/>
      <c r="AC957" s="38"/>
      <c r="AD957" s="38"/>
      <c r="AE957" s="38"/>
      <c r="AR957" s="193" t="s">
        <v>278</v>
      </c>
      <c r="AT957" s="193" t="s">
        <v>171</v>
      </c>
      <c r="AU957" s="193" t="s">
        <v>81</v>
      </c>
      <c r="AY957" s="21" t="s">
        <v>168</v>
      </c>
      <c r="BE957" s="194">
        <f>IF(N957="základní",J957,0)</f>
        <v>0</v>
      </c>
      <c r="BF957" s="194">
        <f>IF(N957="snížená",J957,0)</f>
        <v>0</v>
      </c>
      <c r="BG957" s="194">
        <f>IF(N957="zákl. přenesená",J957,0)</f>
        <v>0</v>
      </c>
      <c r="BH957" s="194">
        <f>IF(N957="sníž. přenesená",J957,0)</f>
        <v>0</v>
      </c>
      <c r="BI957" s="194">
        <f>IF(N957="nulová",J957,0)</f>
        <v>0</v>
      </c>
      <c r="BJ957" s="21" t="s">
        <v>79</v>
      </c>
      <c r="BK957" s="194">
        <f>ROUND(I957*H957,2)</f>
        <v>0</v>
      </c>
      <c r="BL957" s="21" t="s">
        <v>278</v>
      </c>
      <c r="BM957" s="193" t="s">
        <v>1398</v>
      </c>
    </row>
    <row r="958" spans="1:65" s="2" customFormat="1" ht="19.5">
      <c r="A958" s="38"/>
      <c r="B958" s="39"/>
      <c r="C958" s="40"/>
      <c r="D958" s="195" t="s">
        <v>178</v>
      </c>
      <c r="E958" s="40"/>
      <c r="F958" s="196" t="s">
        <v>1397</v>
      </c>
      <c r="G958" s="40"/>
      <c r="H958" s="40"/>
      <c r="I958" s="197"/>
      <c r="J958" s="40"/>
      <c r="K958" s="40"/>
      <c r="L958" s="43"/>
      <c r="M958" s="198"/>
      <c r="N958" s="199"/>
      <c r="O958" s="68"/>
      <c r="P958" s="68"/>
      <c r="Q958" s="68"/>
      <c r="R958" s="68"/>
      <c r="S958" s="68"/>
      <c r="T958" s="69"/>
      <c r="U958" s="38"/>
      <c r="V958" s="38"/>
      <c r="W958" s="38"/>
      <c r="X958" s="38"/>
      <c r="Y958" s="38"/>
      <c r="Z958" s="38"/>
      <c r="AA958" s="38"/>
      <c r="AB958" s="38"/>
      <c r="AC958" s="38"/>
      <c r="AD958" s="38"/>
      <c r="AE958" s="38"/>
      <c r="AT958" s="21" t="s">
        <v>178</v>
      </c>
      <c r="AU958" s="21" t="s">
        <v>81</v>
      </c>
    </row>
    <row r="959" spans="1:65" s="2" customFormat="1" ht="11.25">
      <c r="A959" s="38"/>
      <c r="B959" s="39"/>
      <c r="C959" s="40"/>
      <c r="D959" s="200" t="s">
        <v>180</v>
      </c>
      <c r="E959" s="40"/>
      <c r="F959" s="201" t="s">
        <v>1399</v>
      </c>
      <c r="G959" s="40"/>
      <c r="H959" s="40"/>
      <c r="I959" s="197"/>
      <c r="J959" s="40"/>
      <c r="K959" s="40"/>
      <c r="L959" s="43"/>
      <c r="M959" s="198"/>
      <c r="N959" s="199"/>
      <c r="O959" s="68"/>
      <c r="P959" s="68"/>
      <c r="Q959" s="68"/>
      <c r="R959" s="68"/>
      <c r="S959" s="68"/>
      <c r="T959" s="69"/>
      <c r="U959" s="38"/>
      <c r="V959" s="38"/>
      <c r="W959" s="38"/>
      <c r="X959" s="38"/>
      <c r="Y959" s="38"/>
      <c r="Z959" s="38"/>
      <c r="AA959" s="38"/>
      <c r="AB959" s="38"/>
      <c r="AC959" s="38"/>
      <c r="AD959" s="38"/>
      <c r="AE959" s="38"/>
      <c r="AT959" s="21" t="s">
        <v>180</v>
      </c>
      <c r="AU959" s="21" t="s">
        <v>81</v>
      </c>
    </row>
    <row r="960" spans="1:65" s="2" customFormat="1" ht="24.2" customHeight="1">
      <c r="A960" s="38"/>
      <c r="B960" s="39"/>
      <c r="C960" s="225" t="s">
        <v>1400</v>
      </c>
      <c r="D960" s="225" t="s">
        <v>234</v>
      </c>
      <c r="E960" s="226" t="s">
        <v>1401</v>
      </c>
      <c r="F960" s="227" t="s">
        <v>1402</v>
      </c>
      <c r="G960" s="228" t="s">
        <v>281</v>
      </c>
      <c r="H960" s="229">
        <v>2.3410000000000002</v>
      </c>
      <c r="I960" s="230"/>
      <c r="J960" s="231">
        <f>ROUND(I960*H960,2)</f>
        <v>0</v>
      </c>
      <c r="K960" s="227" t="s">
        <v>420</v>
      </c>
      <c r="L960" s="232"/>
      <c r="M960" s="233" t="s">
        <v>19</v>
      </c>
      <c r="N960" s="234" t="s">
        <v>43</v>
      </c>
      <c r="O960" s="68"/>
      <c r="P960" s="191">
        <f>O960*H960</f>
        <v>0</v>
      </c>
      <c r="Q960" s="191">
        <v>1.908E-2</v>
      </c>
      <c r="R960" s="191">
        <f>Q960*H960</f>
        <v>4.4666280000000003E-2</v>
      </c>
      <c r="S960" s="191">
        <v>0</v>
      </c>
      <c r="T960" s="192">
        <f>S960*H960</f>
        <v>0</v>
      </c>
      <c r="U960" s="38"/>
      <c r="V960" s="38"/>
      <c r="W960" s="38"/>
      <c r="X960" s="38"/>
      <c r="Y960" s="38"/>
      <c r="Z960" s="38"/>
      <c r="AA960" s="38"/>
      <c r="AB960" s="38"/>
      <c r="AC960" s="38"/>
      <c r="AD960" s="38"/>
      <c r="AE960" s="38"/>
      <c r="AR960" s="193" t="s">
        <v>786</v>
      </c>
      <c r="AT960" s="193" t="s">
        <v>234</v>
      </c>
      <c r="AU960" s="193" t="s">
        <v>81</v>
      </c>
      <c r="AY960" s="21" t="s">
        <v>168</v>
      </c>
      <c r="BE960" s="194">
        <f>IF(N960="základní",J960,0)</f>
        <v>0</v>
      </c>
      <c r="BF960" s="194">
        <f>IF(N960="snížená",J960,0)</f>
        <v>0</v>
      </c>
      <c r="BG960" s="194">
        <f>IF(N960="zákl. přenesená",J960,0)</f>
        <v>0</v>
      </c>
      <c r="BH960" s="194">
        <f>IF(N960="sníž. přenesená",J960,0)</f>
        <v>0</v>
      </c>
      <c r="BI960" s="194">
        <f>IF(N960="nulová",J960,0)</f>
        <v>0</v>
      </c>
      <c r="BJ960" s="21" t="s">
        <v>79</v>
      </c>
      <c r="BK960" s="194">
        <f>ROUND(I960*H960,2)</f>
        <v>0</v>
      </c>
      <c r="BL960" s="21" t="s">
        <v>278</v>
      </c>
      <c r="BM960" s="193" t="s">
        <v>1403</v>
      </c>
    </row>
    <row r="961" spans="1:65" s="2" customFormat="1" ht="19.5">
      <c r="A961" s="38"/>
      <c r="B961" s="39"/>
      <c r="C961" s="40"/>
      <c r="D961" s="195" t="s">
        <v>178</v>
      </c>
      <c r="E961" s="40"/>
      <c r="F961" s="196" t="s">
        <v>1402</v>
      </c>
      <c r="G961" s="40"/>
      <c r="H961" s="40"/>
      <c r="I961" s="197"/>
      <c r="J961" s="40"/>
      <c r="K961" s="40"/>
      <c r="L961" s="43"/>
      <c r="M961" s="198"/>
      <c r="N961" s="199"/>
      <c r="O961" s="68"/>
      <c r="P961" s="68"/>
      <c r="Q961" s="68"/>
      <c r="R961" s="68"/>
      <c r="S961" s="68"/>
      <c r="T961" s="69"/>
      <c r="U961" s="38"/>
      <c r="V961" s="38"/>
      <c r="W961" s="38"/>
      <c r="X961" s="38"/>
      <c r="Y961" s="38"/>
      <c r="Z961" s="38"/>
      <c r="AA961" s="38"/>
      <c r="AB961" s="38"/>
      <c r="AC961" s="38"/>
      <c r="AD961" s="38"/>
      <c r="AE961" s="38"/>
      <c r="AT961" s="21" t="s">
        <v>178</v>
      </c>
      <c r="AU961" s="21" t="s">
        <v>81</v>
      </c>
    </row>
    <row r="962" spans="1:65" s="2" customFormat="1" ht="48.75">
      <c r="A962" s="38"/>
      <c r="B962" s="39"/>
      <c r="C962" s="40"/>
      <c r="D962" s="195" t="s">
        <v>206</v>
      </c>
      <c r="E962" s="40"/>
      <c r="F962" s="224" t="s">
        <v>1404</v>
      </c>
      <c r="G962" s="40"/>
      <c r="H962" s="40"/>
      <c r="I962" s="197"/>
      <c r="J962" s="40"/>
      <c r="K962" s="40"/>
      <c r="L962" s="43"/>
      <c r="M962" s="198"/>
      <c r="N962" s="199"/>
      <c r="O962" s="68"/>
      <c r="P962" s="68"/>
      <c r="Q962" s="68"/>
      <c r="R962" s="68"/>
      <c r="S962" s="68"/>
      <c r="T962" s="69"/>
      <c r="U962" s="38"/>
      <c r="V962" s="38"/>
      <c r="W962" s="38"/>
      <c r="X962" s="38"/>
      <c r="Y962" s="38"/>
      <c r="Z962" s="38"/>
      <c r="AA962" s="38"/>
      <c r="AB962" s="38"/>
      <c r="AC962" s="38"/>
      <c r="AD962" s="38"/>
      <c r="AE962" s="38"/>
      <c r="AT962" s="21" t="s">
        <v>206</v>
      </c>
      <c r="AU962" s="21" t="s">
        <v>81</v>
      </c>
    </row>
    <row r="963" spans="1:65" s="13" customFormat="1" ht="11.25">
      <c r="B963" s="202"/>
      <c r="C963" s="203"/>
      <c r="D963" s="195" t="s">
        <v>182</v>
      </c>
      <c r="E963" s="204" t="s">
        <v>19</v>
      </c>
      <c r="F963" s="205" t="s">
        <v>1405</v>
      </c>
      <c r="G963" s="203"/>
      <c r="H963" s="206">
        <v>2.3410000000000002</v>
      </c>
      <c r="I963" s="207"/>
      <c r="J963" s="203"/>
      <c r="K963" s="203"/>
      <c r="L963" s="208"/>
      <c r="M963" s="209"/>
      <c r="N963" s="210"/>
      <c r="O963" s="210"/>
      <c r="P963" s="210"/>
      <c r="Q963" s="210"/>
      <c r="R963" s="210"/>
      <c r="S963" s="210"/>
      <c r="T963" s="211"/>
      <c r="AT963" s="212" t="s">
        <v>182</v>
      </c>
      <c r="AU963" s="212" t="s">
        <v>81</v>
      </c>
      <c r="AV963" s="13" t="s">
        <v>81</v>
      </c>
      <c r="AW963" s="13" t="s">
        <v>33</v>
      </c>
      <c r="AX963" s="13" t="s">
        <v>72</v>
      </c>
      <c r="AY963" s="212" t="s">
        <v>168</v>
      </c>
    </row>
    <row r="964" spans="1:65" s="14" customFormat="1" ht="11.25">
      <c r="B964" s="213"/>
      <c r="C964" s="214"/>
      <c r="D964" s="195" t="s">
        <v>182</v>
      </c>
      <c r="E964" s="215" t="s">
        <v>19</v>
      </c>
      <c r="F964" s="216" t="s">
        <v>185</v>
      </c>
      <c r="G964" s="214"/>
      <c r="H964" s="217">
        <v>2.3410000000000002</v>
      </c>
      <c r="I964" s="218"/>
      <c r="J964" s="214"/>
      <c r="K964" s="214"/>
      <c r="L964" s="219"/>
      <c r="M964" s="220"/>
      <c r="N964" s="221"/>
      <c r="O964" s="221"/>
      <c r="P964" s="221"/>
      <c r="Q964" s="221"/>
      <c r="R964" s="221"/>
      <c r="S964" s="221"/>
      <c r="T964" s="222"/>
      <c r="AT964" s="223" t="s">
        <v>182</v>
      </c>
      <c r="AU964" s="223" t="s">
        <v>81</v>
      </c>
      <c r="AV964" s="14" t="s">
        <v>176</v>
      </c>
      <c r="AW964" s="14" t="s">
        <v>33</v>
      </c>
      <c r="AX964" s="14" t="s">
        <v>79</v>
      </c>
      <c r="AY964" s="223" t="s">
        <v>168</v>
      </c>
    </row>
    <row r="965" spans="1:65" s="2" customFormat="1" ht="24.2" customHeight="1">
      <c r="A965" s="38"/>
      <c r="B965" s="39"/>
      <c r="C965" s="182" t="s">
        <v>1406</v>
      </c>
      <c r="D965" s="182" t="s">
        <v>171</v>
      </c>
      <c r="E965" s="183" t="s">
        <v>1407</v>
      </c>
      <c r="F965" s="184" t="s">
        <v>1408</v>
      </c>
      <c r="G965" s="185" t="s">
        <v>237</v>
      </c>
      <c r="H965" s="186">
        <v>1</v>
      </c>
      <c r="I965" s="187"/>
      <c r="J965" s="188">
        <f>ROUND(I965*H965,2)</f>
        <v>0</v>
      </c>
      <c r="K965" s="184" t="s">
        <v>175</v>
      </c>
      <c r="L965" s="43"/>
      <c r="M965" s="189" t="s">
        <v>19</v>
      </c>
      <c r="N965" s="190" t="s">
        <v>43</v>
      </c>
      <c r="O965" s="68"/>
      <c r="P965" s="191">
        <f>O965*H965</f>
        <v>0</v>
      </c>
      <c r="Q965" s="191">
        <v>0</v>
      </c>
      <c r="R965" s="191">
        <f>Q965*H965</f>
        <v>0</v>
      </c>
      <c r="S965" s="191">
        <v>0</v>
      </c>
      <c r="T965" s="192">
        <f>S965*H965</f>
        <v>0</v>
      </c>
      <c r="U965" s="38"/>
      <c r="V965" s="38"/>
      <c r="W965" s="38"/>
      <c r="X965" s="38"/>
      <c r="Y965" s="38"/>
      <c r="Z965" s="38"/>
      <c r="AA965" s="38"/>
      <c r="AB965" s="38"/>
      <c r="AC965" s="38"/>
      <c r="AD965" s="38"/>
      <c r="AE965" s="38"/>
      <c r="AR965" s="193" t="s">
        <v>278</v>
      </c>
      <c r="AT965" s="193" t="s">
        <v>171</v>
      </c>
      <c r="AU965" s="193" t="s">
        <v>81</v>
      </c>
      <c r="AY965" s="21" t="s">
        <v>168</v>
      </c>
      <c r="BE965" s="194">
        <f>IF(N965="základní",J965,0)</f>
        <v>0</v>
      </c>
      <c r="BF965" s="194">
        <f>IF(N965="snížená",J965,0)</f>
        <v>0</v>
      </c>
      <c r="BG965" s="194">
        <f>IF(N965="zákl. přenesená",J965,0)</f>
        <v>0</v>
      </c>
      <c r="BH965" s="194">
        <f>IF(N965="sníž. přenesená",J965,0)</f>
        <v>0</v>
      </c>
      <c r="BI965" s="194">
        <f>IF(N965="nulová",J965,0)</f>
        <v>0</v>
      </c>
      <c r="BJ965" s="21" t="s">
        <v>79</v>
      </c>
      <c r="BK965" s="194">
        <f>ROUND(I965*H965,2)</f>
        <v>0</v>
      </c>
      <c r="BL965" s="21" t="s">
        <v>278</v>
      </c>
      <c r="BM965" s="193" t="s">
        <v>1409</v>
      </c>
    </row>
    <row r="966" spans="1:65" s="2" customFormat="1" ht="19.5">
      <c r="A966" s="38"/>
      <c r="B966" s="39"/>
      <c r="C966" s="40"/>
      <c r="D966" s="195" t="s">
        <v>178</v>
      </c>
      <c r="E966" s="40"/>
      <c r="F966" s="196" t="s">
        <v>1410</v>
      </c>
      <c r="G966" s="40"/>
      <c r="H966" s="40"/>
      <c r="I966" s="197"/>
      <c r="J966" s="40"/>
      <c r="K966" s="40"/>
      <c r="L966" s="43"/>
      <c r="M966" s="198"/>
      <c r="N966" s="199"/>
      <c r="O966" s="68"/>
      <c r="P966" s="68"/>
      <c r="Q966" s="68"/>
      <c r="R966" s="68"/>
      <c r="S966" s="68"/>
      <c r="T966" s="69"/>
      <c r="U966" s="38"/>
      <c r="V966" s="38"/>
      <c r="W966" s="38"/>
      <c r="X966" s="38"/>
      <c r="Y966" s="38"/>
      <c r="Z966" s="38"/>
      <c r="AA966" s="38"/>
      <c r="AB966" s="38"/>
      <c r="AC966" s="38"/>
      <c r="AD966" s="38"/>
      <c r="AE966" s="38"/>
      <c r="AT966" s="21" t="s">
        <v>178</v>
      </c>
      <c r="AU966" s="21" t="s">
        <v>81</v>
      </c>
    </row>
    <row r="967" spans="1:65" s="2" customFormat="1" ht="11.25">
      <c r="A967" s="38"/>
      <c r="B967" s="39"/>
      <c r="C967" s="40"/>
      <c r="D967" s="200" t="s">
        <v>180</v>
      </c>
      <c r="E967" s="40"/>
      <c r="F967" s="201" t="s">
        <v>1411</v>
      </c>
      <c r="G967" s="40"/>
      <c r="H967" s="40"/>
      <c r="I967" s="197"/>
      <c r="J967" s="40"/>
      <c r="K967" s="40"/>
      <c r="L967" s="43"/>
      <c r="M967" s="198"/>
      <c r="N967" s="199"/>
      <c r="O967" s="68"/>
      <c r="P967" s="68"/>
      <c r="Q967" s="68"/>
      <c r="R967" s="68"/>
      <c r="S967" s="68"/>
      <c r="T967" s="69"/>
      <c r="U967" s="38"/>
      <c r="V967" s="38"/>
      <c r="W967" s="38"/>
      <c r="X967" s="38"/>
      <c r="Y967" s="38"/>
      <c r="Z967" s="38"/>
      <c r="AA967" s="38"/>
      <c r="AB967" s="38"/>
      <c r="AC967" s="38"/>
      <c r="AD967" s="38"/>
      <c r="AE967" s="38"/>
      <c r="AT967" s="21" t="s">
        <v>180</v>
      </c>
      <c r="AU967" s="21" t="s">
        <v>81</v>
      </c>
    </row>
    <row r="968" spans="1:65" s="2" customFormat="1" ht="24.2" customHeight="1">
      <c r="A968" s="38"/>
      <c r="B968" s="39"/>
      <c r="C968" s="225" t="s">
        <v>1412</v>
      </c>
      <c r="D968" s="225" t="s">
        <v>234</v>
      </c>
      <c r="E968" s="226" t="s">
        <v>1413</v>
      </c>
      <c r="F968" s="227" t="s">
        <v>1414</v>
      </c>
      <c r="G968" s="228" t="s">
        <v>281</v>
      </c>
      <c r="H968" s="229">
        <v>2.52</v>
      </c>
      <c r="I968" s="230"/>
      <c r="J968" s="231">
        <f>ROUND(I968*H968,2)</f>
        <v>0</v>
      </c>
      <c r="K968" s="227" t="s">
        <v>420</v>
      </c>
      <c r="L968" s="232"/>
      <c r="M968" s="233" t="s">
        <v>19</v>
      </c>
      <c r="N968" s="234" t="s">
        <v>43</v>
      </c>
      <c r="O968" s="68"/>
      <c r="P968" s="191">
        <f>O968*H968</f>
        <v>0</v>
      </c>
      <c r="Q968" s="191">
        <v>2.4230000000000002E-2</v>
      </c>
      <c r="R968" s="191">
        <f>Q968*H968</f>
        <v>6.1059600000000006E-2</v>
      </c>
      <c r="S968" s="191">
        <v>0</v>
      </c>
      <c r="T968" s="192">
        <f>S968*H968</f>
        <v>0</v>
      </c>
      <c r="U968" s="38"/>
      <c r="V968" s="38"/>
      <c r="W968" s="38"/>
      <c r="X968" s="38"/>
      <c r="Y968" s="38"/>
      <c r="Z968" s="38"/>
      <c r="AA968" s="38"/>
      <c r="AB968" s="38"/>
      <c r="AC968" s="38"/>
      <c r="AD968" s="38"/>
      <c r="AE968" s="38"/>
      <c r="AR968" s="193" t="s">
        <v>786</v>
      </c>
      <c r="AT968" s="193" t="s">
        <v>234</v>
      </c>
      <c r="AU968" s="193" t="s">
        <v>81</v>
      </c>
      <c r="AY968" s="21" t="s">
        <v>168</v>
      </c>
      <c r="BE968" s="194">
        <f>IF(N968="základní",J968,0)</f>
        <v>0</v>
      </c>
      <c r="BF968" s="194">
        <f>IF(N968="snížená",J968,0)</f>
        <v>0</v>
      </c>
      <c r="BG968" s="194">
        <f>IF(N968="zákl. přenesená",J968,0)</f>
        <v>0</v>
      </c>
      <c r="BH968" s="194">
        <f>IF(N968="sníž. přenesená",J968,0)</f>
        <v>0</v>
      </c>
      <c r="BI968" s="194">
        <f>IF(N968="nulová",J968,0)</f>
        <v>0</v>
      </c>
      <c r="BJ968" s="21" t="s">
        <v>79</v>
      </c>
      <c r="BK968" s="194">
        <f>ROUND(I968*H968,2)</f>
        <v>0</v>
      </c>
      <c r="BL968" s="21" t="s">
        <v>278</v>
      </c>
      <c r="BM968" s="193" t="s">
        <v>1415</v>
      </c>
    </row>
    <row r="969" spans="1:65" s="2" customFormat="1" ht="19.5">
      <c r="A969" s="38"/>
      <c r="B969" s="39"/>
      <c r="C969" s="40"/>
      <c r="D969" s="195" t="s">
        <v>178</v>
      </c>
      <c r="E969" s="40"/>
      <c r="F969" s="196" t="s">
        <v>1414</v>
      </c>
      <c r="G969" s="40"/>
      <c r="H969" s="40"/>
      <c r="I969" s="197"/>
      <c r="J969" s="40"/>
      <c r="K969" s="40"/>
      <c r="L969" s="43"/>
      <c r="M969" s="198"/>
      <c r="N969" s="199"/>
      <c r="O969" s="68"/>
      <c r="P969" s="68"/>
      <c r="Q969" s="68"/>
      <c r="R969" s="68"/>
      <c r="S969" s="68"/>
      <c r="T969" s="69"/>
      <c r="U969" s="38"/>
      <c r="V969" s="38"/>
      <c r="W969" s="38"/>
      <c r="X969" s="38"/>
      <c r="Y969" s="38"/>
      <c r="Z969" s="38"/>
      <c r="AA969" s="38"/>
      <c r="AB969" s="38"/>
      <c r="AC969" s="38"/>
      <c r="AD969" s="38"/>
      <c r="AE969" s="38"/>
      <c r="AT969" s="21" t="s">
        <v>178</v>
      </c>
      <c r="AU969" s="21" t="s">
        <v>81</v>
      </c>
    </row>
    <row r="970" spans="1:65" s="2" customFormat="1" ht="48.75">
      <c r="A970" s="38"/>
      <c r="B970" s="39"/>
      <c r="C970" s="40"/>
      <c r="D970" s="195" t="s">
        <v>206</v>
      </c>
      <c r="E970" s="40"/>
      <c r="F970" s="224" t="s">
        <v>1416</v>
      </c>
      <c r="G970" s="40"/>
      <c r="H970" s="40"/>
      <c r="I970" s="197"/>
      <c r="J970" s="40"/>
      <c r="K970" s="40"/>
      <c r="L970" s="43"/>
      <c r="M970" s="198"/>
      <c r="N970" s="199"/>
      <c r="O970" s="68"/>
      <c r="P970" s="68"/>
      <c r="Q970" s="68"/>
      <c r="R970" s="68"/>
      <c r="S970" s="68"/>
      <c r="T970" s="69"/>
      <c r="U970" s="38"/>
      <c r="V970" s="38"/>
      <c r="W970" s="38"/>
      <c r="X970" s="38"/>
      <c r="Y970" s="38"/>
      <c r="Z970" s="38"/>
      <c r="AA970" s="38"/>
      <c r="AB970" s="38"/>
      <c r="AC970" s="38"/>
      <c r="AD970" s="38"/>
      <c r="AE970" s="38"/>
      <c r="AT970" s="21" t="s">
        <v>206</v>
      </c>
      <c r="AU970" s="21" t="s">
        <v>81</v>
      </c>
    </row>
    <row r="971" spans="1:65" s="13" customFormat="1" ht="11.25">
      <c r="B971" s="202"/>
      <c r="C971" s="203"/>
      <c r="D971" s="195" t="s">
        <v>182</v>
      </c>
      <c r="E971" s="204" t="s">
        <v>19</v>
      </c>
      <c r="F971" s="205" t="s">
        <v>1417</v>
      </c>
      <c r="G971" s="203"/>
      <c r="H971" s="206">
        <v>2.52</v>
      </c>
      <c r="I971" s="207"/>
      <c r="J971" s="203"/>
      <c r="K971" s="203"/>
      <c r="L971" s="208"/>
      <c r="M971" s="209"/>
      <c r="N971" s="210"/>
      <c r="O971" s="210"/>
      <c r="P971" s="210"/>
      <c r="Q971" s="210"/>
      <c r="R971" s="210"/>
      <c r="S971" s="210"/>
      <c r="T971" s="211"/>
      <c r="AT971" s="212" t="s">
        <v>182</v>
      </c>
      <c r="AU971" s="212" t="s">
        <v>81</v>
      </c>
      <c r="AV971" s="13" t="s">
        <v>81</v>
      </c>
      <c r="AW971" s="13" t="s">
        <v>33</v>
      </c>
      <c r="AX971" s="13" t="s">
        <v>72</v>
      </c>
      <c r="AY971" s="212" t="s">
        <v>168</v>
      </c>
    </row>
    <row r="972" spans="1:65" s="14" customFormat="1" ht="11.25">
      <c r="B972" s="213"/>
      <c r="C972" s="214"/>
      <c r="D972" s="195" t="s">
        <v>182</v>
      </c>
      <c r="E972" s="215" t="s">
        <v>19</v>
      </c>
      <c r="F972" s="216" t="s">
        <v>185</v>
      </c>
      <c r="G972" s="214"/>
      <c r="H972" s="217">
        <v>2.52</v>
      </c>
      <c r="I972" s="218"/>
      <c r="J972" s="214"/>
      <c r="K972" s="214"/>
      <c r="L972" s="219"/>
      <c r="M972" s="220"/>
      <c r="N972" s="221"/>
      <c r="O972" s="221"/>
      <c r="P972" s="221"/>
      <c r="Q972" s="221"/>
      <c r="R972" s="221"/>
      <c r="S972" s="221"/>
      <c r="T972" s="222"/>
      <c r="AT972" s="223" t="s">
        <v>182</v>
      </c>
      <c r="AU972" s="223" t="s">
        <v>81</v>
      </c>
      <c r="AV972" s="14" t="s">
        <v>176</v>
      </c>
      <c r="AW972" s="14" t="s">
        <v>33</v>
      </c>
      <c r="AX972" s="14" t="s">
        <v>79</v>
      </c>
      <c r="AY972" s="223" t="s">
        <v>168</v>
      </c>
    </row>
    <row r="973" spans="1:65" s="2" customFormat="1" ht="16.5" customHeight="1">
      <c r="A973" s="38"/>
      <c r="B973" s="39"/>
      <c r="C973" s="182" t="s">
        <v>1418</v>
      </c>
      <c r="D973" s="182" t="s">
        <v>171</v>
      </c>
      <c r="E973" s="183" t="s">
        <v>1419</v>
      </c>
      <c r="F973" s="184" t="s">
        <v>1420</v>
      </c>
      <c r="G973" s="185" t="s">
        <v>281</v>
      </c>
      <c r="H973" s="186">
        <v>6.48</v>
      </c>
      <c r="I973" s="187"/>
      <c r="J973" s="188">
        <f>ROUND(I973*H973,2)</f>
        <v>0</v>
      </c>
      <c r="K973" s="184" t="s">
        <v>175</v>
      </c>
      <c r="L973" s="43"/>
      <c r="M973" s="189" t="s">
        <v>19</v>
      </c>
      <c r="N973" s="190" t="s">
        <v>43</v>
      </c>
      <c r="O973" s="68"/>
      <c r="P973" s="191">
        <f>O973*H973</f>
        <v>0</v>
      </c>
      <c r="Q973" s="191">
        <v>0</v>
      </c>
      <c r="R973" s="191">
        <f>Q973*H973</f>
        <v>0</v>
      </c>
      <c r="S973" s="191">
        <v>0.02</v>
      </c>
      <c r="T973" s="192">
        <f>S973*H973</f>
        <v>0.12960000000000002</v>
      </c>
      <c r="U973" s="38"/>
      <c r="V973" s="38"/>
      <c r="W973" s="38"/>
      <c r="X973" s="38"/>
      <c r="Y973" s="38"/>
      <c r="Z973" s="38"/>
      <c r="AA973" s="38"/>
      <c r="AB973" s="38"/>
      <c r="AC973" s="38"/>
      <c r="AD973" s="38"/>
      <c r="AE973" s="38"/>
      <c r="AR973" s="193" t="s">
        <v>278</v>
      </c>
      <c r="AT973" s="193" t="s">
        <v>171</v>
      </c>
      <c r="AU973" s="193" t="s">
        <v>81</v>
      </c>
      <c r="AY973" s="21" t="s">
        <v>168</v>
      </c>
      <c r="BE973" s="194">
        <f>IF(N973="základní",J973,0)</f>
        <v>0</v>
      </c>
      <c r="BF973" s="194">
        <f>IF(N973="snížená",J973,0)</f>
        <v>0</v>
      </c>
      <c r="BG973" s="194">
        <f>IF(N973="zákl. přenesená",J973,0)</f>
        <v>0</v>
      </c>
      <c r="BH973" s="194">
        <f>IF(N973="sníž. přenesená",J973,0)</f>
        <v>0</v>
      </c>
      <c r="BI973" s="194">
        <f>IF(N973="nulová",J973,0)</f>
        <v>0</v>
      </c>
      <c r="BJ973" s="21" t="s">
        <v>79</v>
      </c>
      <c r="BK973" s="194">
        <f>ROUND(I973*H973,2)</f>
        <v>0</v>
      </c>
      <c r="BL973" s="21" t="s">
        <v>278</v>
      </c>
      <c r="BM973" s="193" t="s">
        <v>1421</v>
      </c>
    </row>
    <row r="974" spans="1:65" s="2" customFormat="1" ht="11.25">
      <c r="A974" s="38"/>
      <c r="B974" s="39"/>
      <c r="C974" s="40"/>
      <c r="D974" s="195" t="s">
        <v>178</v>
      </c>
      <c r="E974" s="40"/>
      <c r="F974" s="196" t="s">
        <v>1420</v>
      </c>
      <c r="G974" s="40"/>
      <c r="H974" s="40"/>
      <c r="I974" s="197"/>
      <c r="J974" s="40"/>
      <c r="K974" s="40"/>
      <c r="L974" s="43"/>
      <c r="M974" s="198"/>
      <c r="N974" s="199"/>
      <c r="O974" s="68"/>
      <c r="P974" s="68"/>
      <c r="Q974" s="68"/>
      <c r="R974" s="68"/>
      <c r="S974" s="68"/>
      <c r="T974" s="69"/>
      <c r="U974" s="38"/>
      <c r="V974" s="38"/>
      <c r="W974" s="38"/>
      <c r="X974" s="38"/>
      <c r="Y974" s="38"/>
      <c r="Z974" s="38"/>
      <c r="AA974" s="38"/>
      <c r="AB974" s="38"/>
      <c r="AC974" s="38"/>
      <c r="AD974" s="38"/>
      <c r="AE974" s="38"/>
      <c r="AT974" s="21" t="s">
        <v>178</v>
      </c>
      <c r="AU974" s="21" t="s">
        <v>81</v>
      </c>
    </row>
    <row r="975" spans="1:65" s="2" customFormat="1" ht="11.25">
      <c r="A975" s="38"/>
      <c r="B975" s="39"/>
      <c r="C975" s="40"/>
      <c r="D975" s="200" t="s">
        <v>180</v>
      </c>
      <c r="E975" s="40"/>
      <c r="F975" s="201" t="s">
        <v>1422</v>
      </c>
      <c r="G975" s="40"/>
      <c r="H975" s="40"/>
      <c r="I975" s="197"/>
      <c r="J975" s="40"/>
      <c r="K975" s="40"/>
      <c r="L975" s="43"/>
      <c r="M975" s="198"/>
      <c r="N975" s="199"/>
      <c r="O975" s="68"/>
      <c r="P975" s="68"/>
      <c r="Q975" s="68"/>
      <c r="R975" s="68"/>
      <c r="S975" s="68"/>
      <c r="T975" s="69"/>
      <c r="U975" s="38"/>
      <c r="V975" s="38"/>
      <c r="W975" s="38"/>
      <c r="X975" s="38"/>
      <c r="Y975" s="38"/>
      <c r="Z975" s="38"/>
      <c r="AA975" s="38"/>
      <c r="AB975" s="38"/>
      <c r="AC975" s="38"/>
      <c r="AD975" s="38"/>
      <c r="AE975" s="38"/>
      <c r="AT975" s="21" t="s">
        <v>180</v>
      </c>
      <c r="AU975" s="21" t="s">
        <v>81</v>
      </c>
    </row>
    <row r="976" spans="1:65" s="13" customFormat="1" ht="11.25">
      <c r="B976" s="202"/>
      <c r="C976" s="203"/>
      <c r="D976" s="195" t="s">
        <v>182</v>
      </c>
      <c r="E976" s="204" t="s">
        <v>19</v>
      </c>
      <c r="F976" s="205" t="s">
        <v>1423</v>
      </c>
      <c r="G976" s="203"/>
      <c r="H976" s="206">
        <v>6.48</v>
      </c>
      <c r="I976" s="207"/>
      <c r="J976" s="203"/>
      <c r="K976" s="203"/>
      <c r="L976" s="208"/>
      <c r="M976" s="209"/>
      <c r="N976" s="210"/>
      <c r="O976" s="210"/>
      <c r="P976" s="210"/>
      <c r="Q976" s="210"/>
      <c r="R976" s="210"/>
      <c r="S976" s="210"/>
      <c r="T976" s="211"/>
      <c r="AT976" s="212" t="s">
        <v>182</v>
      </c>
      <c r="AU976" s="212" t="s">
        <v>81</v>
      </c>
      <c r="AV976" s="13" t="s">
        <v>81</v>
      </c>
      <c r="AW976" s="13" t="s">
        <v>33</v>
      </c>
      <c r="AX976" s="13" t="s">
        <v>72</v>
      </c>
      <c r="AY976" s="212" t="s">
        <v>168</v>
      </c>
    </row>
    <row r="977" spans="1:65" s="14" customFormat="1" ht="11.25">
      <c r="B977" s="213"/>
      <c r="C977" s="214"/>
      <c r="D977" s="195" t="s">
        <v>182</v>
      </c>
      <c r="E977" s="215" t="s">
        <v>19</v>
      </c>
      <c r="F977" s="216" t="s">
        <v>185</v>
      </c>
      <c r="G977" s="214"/>
      <c r="H977" s="217">
        <v>6.48</v>
      </c>
      <c r="I977" s="218"/>
      <c r="J977" s="214"/>
      <c r="K977" s="214"/>
      <c r="L977" s="219"/>
      <c r="M977" s="220"/>
      <c r="N977" s="221"/>
      <c r="O977" s="221"/>
      <c r="P977" s="221"/>
      <c r="Q977" s="221"/>
      <c r="R977" s="221"/>
      <c r="S977" s="221"/>
      <c r="T977" s="222"/>
      <c r="AT977" s="223" t="s">
        <v>182</v>
      </c>
      <c r="AU977" s="223" t="s">
        <v>81</v>
      </c>
      <c r="AV977" s="14" t="s">
        <v>176</v>
      </c>
      <c r="AW977" s="14" t="s">
        <v>33</v>
      </c>
      <c r="AX977" s="14" t="s">
        <v>79</v>
      </c>
      <c r="AY977" s="223" t="s">
        <v>168</v>
      </c>
    </row>
    <row r="978" spans="1:65" s="2" customFormat="1" ht="24.2" customHeight="1">
      <c r="A978" s="38"/>
      <c r="B978" s="39"/>
      <c r="C978" s="182" t="s">
        <v>1424</v>
      </c>
      <c r="D978" s="182" t="s">
        <v>171</v>
      </c>
      <c r="E978" s="183" t="s">
        <v>1425</v>
      </c>
      <c r="F978" s="184" t="s">
        <v>1426</v>
      </c>
      <c r="G978" s="185" t="s">
        <v>237</v>
      </c>
      <c r="H978" s="186">
        <v>1</v>
      </c>
      <c r="I978" s="187"/>
      <c r="J978" s="188">
        <f>ROUND(I978*H978,2)</f>
        <v>0</v>
      </c>
      <c r="K978" s="184" t="s">
        <v>175</v>
      </c>
      <c r="L978" s="43"/>
      <c r="M978" s="189" t="s">
        <v>19</v>
      </c>
      <c r="N978" s="190" t="s">
        <v>43</v>
      </c>
      <c r="O978" s="68"/>
      <c r="P978" s="191">
        <f>O978*H978</f>
        <v>0</v>
      </c>
      <c r="Q978" s="191">
        <v>0</v>
      </c>
      <c r="R978" s="191">
        <f>Q978*H978</f>
        <v>0</v>
      </c>
      <c r="S978" s="191">
        <v>4.0000000000000002E-4</v>
      </c>
      <c r="T978" s="192">
        <f>S978*H978</f>
        <v>4.0000000000000002E-4</v>
      </c>
      <c r="U978" s="38"/>
      <c r="V978" s="38"/>
      <c r="W978" s="38"/>
      <c r="X978" s="38"/>
      <c r="Y978" s="38"/>
      <c r="Z978" s="38"/>
      <c r="AA978" s="38"/>
      <c r="AB978" s="38"/>
      <c r="AC978" s="38"/>
      <c r="AD978" s="38"/>
      <c r="AE978" s="38"/>
      <c r="AR978" s="193" t="s">
        <v>278</v>
      </c>
      <c r="AT978" s="193" t="s">
        <v>171</v>
      </c>
      <c r="AU978" s="193" t="s">
        <v>81</v>
      </c>
      <c r="AY978" s="21" t="s">
        <v>168</v>
      </c>
      <c r="BE978" s="194">
        <f>IF(N978="základní",J978,0)</f>
        <v>0</v>
      </c>
      <c r="BF978" s="194">
        <f>IF(N978="snížená",J978,0)</f>
        <v>0</v>
      </c>
      <c r="BG978" s="194">
        <f>IF(N978="zákl. přenesená",J978,0)</f>
        <v>0</v>
      </c>
      <c r="BH978" s="194">
        <f>IF(N978="sníž. přenesená",J978,0)</f>
        <v>0</v>
      </c>
      <c r="BI978" s="194">
        <f>IF(N978="nulová",J978,0)</f>
        <v>0</v>
      </c>
      <c r="BJ978" s="21" t="s">
        <v>79</v>
      </c>
      <c r="BK978" s="194">
        <f>ROUND(I978*H978,2)</f>
        <v>0</v>
      </c>
      <c r="BL978" s="21" t="s">
        <v>278</v>
      </c>
      <c r="BM978" s="193" t="s">
        <v>1427</v>
      </c>
    </row>
    <row r="979" spans="1:65" s="2" customFormat="1" ht="19.5">
      <c r="A979" s="38"/>
      <c r="B979" s="39"/>
      <c r="C979" s="40"/>
      <c r="D979" s="195" t="s">
        <v>178</v>
      </c>
      <c r="E979" s="40"/>
      <c r="F979" s="196" t="s">
        <v>1428</v>
      </c>
      <c r="G979" s="40"/>
      <c r="H979" s="40"/>
      <c r="I979" s="197"/>
      <c r="J979" s="40"/>
      <c r="K979" s="40"/>
      <c r="L979" s="43"/>
      <c r="M979" s="198"/>
      <c r="N979" s="199"/>
      <c r="O979" s="68"/>
      <c r="P979" s="68"/>
      <c r="Q979" s="68"/>
      <c r="R979" s="68"/>
      <c r="S979" s="68"/>
      <c r="T979" s="69"/>
      <c r="U979" s="38"/>
      <c r="V979" s="38"/>
      <c r="W979" s="38"/>
      <c r="X979" s="38"/>
      <c r="Y979" s="38"/>
      <c r="Z979" s="38"/>
      <c r="AA979" s="38"/>
      <c r="AB979" s="38"/>
      <c r="AC979" s="38"/>
      <c r="AD979" s="38"/>
      <c r="AE979" s="38"/>
      <c r="AT979" s="21" t="s">
        <v>178</v>
      </c>
      <c r="AU979" s="21" t="s">
        <v>81</v>
      </c>
    </row>
    <row r="980" spans="1:65" s="2" customFormat="1" ht="11.25">
      <c r="A980" s="38"/>
      <c r="B980" s="39"/>
      <c r="C980" s="40"/>
      <c r="D980" s="200" t="s">
        <v>180</v>
      </c>
      <c r="E980" s="40"/>
      <c r="F980" s="201" t="s">
        <v>1429</v>
      </c>
      <c r="G980" s="40"/>
      <c r="H980" s="40"/>
      <c r="I980" s="197"/>
      <c r="J980" s="40"/>
      <c r="K980" s="40"/>
      <c r="L980" s="43"/>
      <c r="M980" s="198"/>
      <c r="N980" s="199"/>
      <c r="O980" s="68"/>
      <c r="P980" s="68"/>
      <c r="Q980" s="68"/>
      <c r="R980" s="68"/>
      <c r="S980" s="68"/>
      <c r="T980" s="69"/>
      <c r="U980" s="38"/>
      <c r="V980" s="38"/>
      <c r="W980" s="38"/>
      <c r="X980" s="38"/>
      <c r="Y980" s="38"/>
      <c r="Z980" s="38"/>
      <c r="AA980" s="38"/>
      <c r="AB980" s="38"/>
      <c r="AC980" s="38"/>
      <c r="AD980" s="38"/>
      <c r="AE980" s="38"/>
      <c r="AT980" s="21" t="s">
        <v>180</v>
      </c>
      <c r="AU980" s="21" t="s">
        <v>81</v>
      </c>
    </row>
    <row r="981" spans="1:65" s="13" customFormat="1" ht="11.25">
      <c r="B981" s="202"/>
      <c r="C981" s="203"/>
      <c r="D981" s="195" t="s">
        <v>182</v>
      </c>
      <c r="E981" s="204" t="s">
        <v>19</v>
      </c>
      <c r="F981" s="205" t="s">
        <v>1430</v>
      </c>
      <c r="G981" s="203"/>
      <c r="H981" s="206">
        <v>1</v>
      </c>
      <c r="I981" s="207"/>
      <c r="J981" s="203"/>
      <c r="K981" s="203"/>
      <c r="L981" s="208"/>
      <c r="M981" s="209"/>
      <c r="N981" s="210"/>
      <c r="O981" s="210"/>
      <c r="P981" s="210"/>
      <c r="Q981" s="210"/>
      <c r="R981" s="210"/>
      <c r="S981" s="210"/>
      <c r="T981" s="211"/>
      <c r="AT981" s="212" t="s">
        <v>182</v>
      </c>
      <c r="AU981" s="212" t="s">
        <v>81</v>
      </c>
      <c r="AV981" s="13" t="s">
        <v>81</v>
      </c>
      <c r="AW981" s="13" t="s">
        <v>33</v>
      </c>
      <c r="AX981" s="13" t="s">
        <v>72</v>
      </c>
      <c r="AY981" s="212" t="s">
        <v>168</v>
      </c>
    </row>
    <row r="982" spans="1:65" s="14" customFormat="1" ht="11.25">
      <c r="B982" s="213"/>
      <c r="C982" s="214"/>
      <c r="D982" s="195" t="s">
        <v>182</v>
      </c>
      <c r="E982" s="215" t="s">
        <v>19</v>
      </c>
      <c r="F982" s="216" t="s">
        <v>185</v>
      </c>
      <c r="G982" s="214"/>
      <c r="H982" s="217">
        <v>1</v>
      </c>
      <c r="I982" s="218"/>
      <c r="J982" s="214"/>
      <c r="K982" s="214"/>
      <c r="L982" s="219"/>
      <c r="M982" s="220"/>
      <c r="N982" s="221"/>
      <c r="O982" s="221"/>
      <c r="P982" s="221"/>
      <c r="Q982" s="221"/>
      <c r="R982" s="221"/>
      <c r="S982" s="221"/>
      <c r="T982" s="222"/>
      <c r="AT982" s="223" t="s">
        <v>182</v>
      </c>
      <c r="AU982" s="223" t="s">
        <v>81</v>
      </c>
      <c r="AV982" s="14" t="s">
        <v>176</v>
      </c>
      <c r="AW982" s="14" t="s">
        <v>33</v>
      </c>
      <c r="AX982" s="14" t="s">
        <v>79</v>
      </c>
      <c r="AY982" s="223" t="s">
        <v>168</v>
      </c>
    </row>
    <row r="983" spans="1:65" s="2" customFormat="1" ht="33" customHeight="1">
      <c r="A983" s="38"/>
      <c r="B983" s="39"/>
      <c r="C983" s="182" t="s">
        <v>1431</v>
      </c>
      <c r="D983" s="182" t="s">
        <v>171</v>
      </c>
      <c r="E983" s="183" t="s">
        <v>1432</v>
      </c>
      <c r="F983" s="184" t="s">
        <v>1433</v>
      </c>
      <c r="G983" s="185" t="s">
        <v>1287</v>
      </c>
      <c r="H983" s="186">
        <v>196</v>
      </c>
      <c r="I983" s="187"/>
      <c r="J983" s="188">
        <f>ROUND(I983*H983,2)</f>
        <v>0</v>
      </c>
      <c r="K983" s="184" t="s">
        <v>175</v>
      </c>
      <c r="L983" s="43"/>
      <c r="M983" s="189" t="s">
        <v>19</v>
      </c>
      <c r="N983" s="190" t="s">
        <v>43</v>
      </c>
      <c r="O983" s="68"/>
      <c r="P983" s="191">
        <f>O983*H983</f>
        <v>0</v>
      </c>
      <c r="Q983" s="191">
        <v>0</v>
      </c>
      <c r="R983" s="191">
        <f>Q983*H983</f>
        <v>0</v>
      </c>
      <c r="S983" s="191">
        <v>1E-3</v>
      </c>
      <c r="T983" s="192">
        <f>S983*H983</f>
        <v>0.19600000000000001</v>
      </c>
      <c r="U983" s="38"/>
      <c r="V983" s="38"/>
      <c r="W983" s="38"/>
      <c r="X983" s="38"/>
      <c r="Y983" s="38"/>
      <c r="Z983" s="38"/>
      <c r="AA983" s="38"/>
      <c r="AB983" s="38"/>
      <c r="AC983" s="38"/>
      <c r="AD983" s="38"/>
      <c r="AE983" s="38"/>
      <c r="AR983" s="193" t="s">
        <v>278</v>
      </c>
      <c r="AT983" s="193" t="s">
        <v>171</v>
      </c>
      <c r="AU983" s="193" t="s">
        <v>81</v>
      </c>
      <c r="AY983" s="21" t="s">
        <v>168</v>
      </c>
      <c r="BE983" s="194">
        <f>IF(N983="základní",J983,0)</f>
        <v>0</v>
      </c>
      <c r="BF983" s="194">
        <f>IF(N983="snížená",J983,0)</f>
        <v>0</v>
      </c>
      <c r="BG983" s="194">
        <f>IF(N983="zákl. přenesená",J983,0)</f>
        <v>0</v>
      </c>
      <c r="BH983" s="194">
        <f>IF(N983="sníž. přenesená",J983,0)</f>
        <v>0</v>
      </c>
      <c r="BI983" s="194">
        <f>IF(N983="nulová",J983,0)</f>
        <v>0</v>
      </c>
      <c r="BJ983" s="21" t="s">
        <v>79</v>
      </c>
      <c r="BK983" s="194">
        <f>ROUND(I983*H983,2)</f>
        <v>0</v>
      </c>
      <c r="BL983" s="21" t="s">
        <v>278</v>
      </c>
      <c r="BM983" s="193" t="s">
        <v>1434</v>
      </c>
    </row>
    <row r="984" spans="1:65" s="2" customFormat="1" ht="19.5">
      <c r="A984" s="38"/>
      <c r="B984" s="39"/>
      <c r="C984" s="40"/>
      <c r="D984" s="195" t="s">
        <v>178</v>
      </c>
      <c r="E984" s="40"/>
      <c r="F984" s="196" t="s">
        <v>1435</v>
      </c>
      <c r="G984" s="40"/>
      <c r="H984" s="40"/>
      <c r="I984" s="197"/>
      <c r="J984" s="40"/>
      <c r="K984" s="40"/>
      <c r="L984" s="43"/>
      <c r="M984" s="198"/>
      <c r="N984" s="199"/>
      <c r="O984" s="68"/>
      <c r="P984" s="68"/>
      <c r="Q984" s="68"/>
      <c r="R984" s="68"/>
      <c r="S984" s="68"/>
      <c r="T984" s="69"/>
      <c r="U984" s="38"/>
      <c r="V984" s="38"/>
      <c r="W984" s="38"/>
      <c r="X984" s="38"/>
      <c r="Y984" s="38"/>
      <c r="Z984" s="38"/>
      <c r="AA984" s="38"/>
      <c r="AB984" s="38"/>
      <c r="AC984" s="38"/>
      <c r="AD984" s="38"/>
      <c r="AE984" s="38"/>
      <c r="AT984" s="21" t="s">
        <v>178</v>
      </c>
      <c r="AU984" s="21" t="s">
        <v>81</v>
      </c>
    </row>
    <row r="985" spans="1:65" s="2" customFormat="1" ht="11.25">
      <c r="A985" s="38"/>
      <c r="B985" s="39"/>
      <c r="C985" s="40"/>
      <c r="D985" s="200" t="s">
        <v>180</v>
      </c>
      <c r="E985" s="40"/>
      <c r="F985" s="201" t="s">
        <v>1436</v>
      </c>
      <c r="G985" s="40"/>
      <c r="H985" s="40"/>
      <c r="I985" s="197"/>
      <c r="J985" s="40"/>
      <c r="K985" s="40"/>
      <c r="L985" s="43"/>
      <c r="M985" s="198"/>
      <c r="N985" s="199"/>
      <c r="O985" s="68"/>
      <c r="P985" s="68"/>
      <c r="Q985" s="68"/>
      <c r="R985" s="68"/>
      <c r="S985" s="68"/>
      <c r="T985" s="69"/>
      <c r="U985" s="38"/>
      <c r="V985" s="38"/>
      <c r="W985" s="38"/>
      <c r="X985" s="38"/>
      <c r="Y985" s="38"/>
      <c r="Z985" s="38"/>
      <c r="AA985" s="38"/>
      <c r="AB985" s="38"/>
      <c r="AC985" s="38"/>
      <c r="AD985" s="38"/>
      <c r="AE985" s="38"/>
      <c r="AT985" s="21" t="s">
        <v>180</v>
      </c>
      <c r="AU985" s="21" t="s">
        <v>81</v>
      </c>
    </row>
    <row r="986" spans="1:65" s="13" customFormat="1" ht="11.25">
      <c r="B986" s="202"/>
      <c r="C986" s="203"/>
      <c r="D986" s="195" t="s">
        <v>182</v>
      </c>
      <c r="E986" s="204" t="s">
        <v>19</v>
      </c>
      <c r="F986" s="205" t="s">
        <v>1437</v>
      </c>
      <c r="G986" s="203"/>
      <c r="H986" s="206">
        <v>196</v>
      </c>
      <c r="I986" s="207"/>
      <c r="J986" s="203"/>
      <c r="K986" s="203"/>
      <c r="L986" s="208"/>
      <c r="M986" s="209"/>
      <c r="N986" s="210"/>
      <c r="O986" s="210"/>
      <c r="P986" s="210"/>
      <c r="Q986" s="210"/>
      <c r="R986" s="210"/>
      <c r="S986" s="210"/>
      <c r="T986" s="211"/>
      <c r="AT986" s="212" t="s">
        <v>182</v>
      </c>
      <c r="AU986" s="212" t="s">
        <v>81</v>
      </c>
      <c r="AV986" s="13" t="s">
        <v>81</v>
      </c>
      <c r="AW986" s="13" t="s">
        <v>33</v>
      </c>
      <c r="AX986" s="13" t="s">
        <v>72</v>
      </c>
      <c r="AY986" s="212" t="s">
        <v>168</v>
      </c>
    </row>
    <row r="987" spans="1:65" s="14" customFormat="1" ht="11.25">
      <c r="B987" s="213"/>
      <c r="C987" s="214"/>
      <c r="D987" s="195" t="s">
        <v>182</v>
      </c>
      <c r="E987" s="215" t="s">
        <v>19</v>
      </c>
      <c r="F987" s="216" t="s">
        <v>185</v>
      </c>
      <c r="G987" s="214"/>
      <c r="H987" s="217">
        <v>196</v>
      </c>
      <c r="I987" s="218"/>
      <c r="J987" s="214"/>
      <c r="K987" s="214"/>
      <c r="L987" s="219"/>
      <c r="M987" s="220"/>
      <c r="N987" s="221"/>
      <c r="O987" s="221"/>
      <c r="P987" s="221"/>
      <c r="Q987" s="221"/>
      <c r="R987" s="221"/>
      <c r="S987" s="221"/>
      <c r="T987" s="222"/>
      <c r="AT987" s="223" t="s">
        <v>182</v>
      </c>
      <c r="AU987" s="223" t="s">
        <v>81</v>
      </c>
      <c r="AV987" s="14" t="s">
        <v>176</v>
      </c>
      <c r="AW987" s="14" t="s">
        <v>33</v>
      </c>
      <c r="AX987" s="14" t="s">
        <v>79</v>
      </c>
      <c r="AY987" s="223" t="s">
        <v>168</v>
      </c>
    </row>
    <row r="988" spans="1:65" s="2" customFormat="1" ht="37.9" customHeight="1">
      <c r="A988" s="38"/>
      <c r="B988" s="39"/>
      <c r="C988" s="182" t="s">
        <v>786</v>
      </c>
      <c r="D988" s="182" t="s">
        <v>171</v>
      </c>
      <c r="E988" s="183" t="s">
        <v>1438</v>
      </c>
      <c r="F988" s="184" t="s">
        <v>1439</v>
      </c>
      <c r="G988" s="185" t="s">
        <v>245</v>
      </c>
      <c r="H988" s="186">
        <v>59.325000000000003</v>
      </c>
      <c r="I988" s="187"/>
      <c r="J988" s="188">
        <f>ROUND(I988*H988,2)</f>
        <v>0</v>
      </c>
      <c r="K988" s="184" t="s">
        <v>175</v>
      </c>
      <c r="L988" s="43"/>
      <c r="M988" s="189" t="s">
        <v>19</v>
      </c>
      <c r="N988" s="190" t="s">
        <v>43</v>
      </c>
      <c r="O988" s="68"/>
      <c r="P988" s="191">
        <f>O988*H988</f>
        <v>0</v>
      </c>
      <c r="Q988" s="191">
        <v>0</v>
      </c>
      <c r="R988" s="191">
        <f>Q988*H988</f>
        <v>0</v>
      </c>
      <c r="S988" s="191">
        <v>1.2E-2</v>
      </c>
      <c r="T988" s="192">
        <f>S988*H988</f>
        <v>0.71190000000000009</v>
      </c>
      <c r="U988" s="38"/>
      <c r="V988" s="38"/>
      <c r="W988" s="38"/>
      <c r="X988" s="38"/>
      <c r="Y988" s="38"/>
      <c r="Z988" s="38"/>
      <c r="AA988" s="38"/>
      <c r="AB988" s="38"/>
      <c r="AC988" s="38"/>
      <c r="AD988" s="38"/>
      <c r="AE988" s="38"/>
      <c r="AR988" s="193" t="s">
        <v>278</v>
      </c>
      <c r="AT988" s="193" t="s">
        <v>171</v>
      </c>
      <c r="AU988" s="193" t="s">
        <v>81</v>
      </c>
      <c r="AY988" s="21" t="s">
        <v>168</v>
      </c>
      <c r="BE988" s="194">
        <f>IF(N988="základní",J988,0)</f>
        <v>0</v>
      </c>
      <c r="BF988" s="194">
        <f>IF(N988="snížená",J988,0)</f>
        <v>0</v>
      </c>
      <c r="BG988" s="194">
        <f>IF(N988="zákl. přenesená",J988,0)</f>
        <v>0</v>
      </c>
      <c r="BH988" s="194">
        <f>IF(N988="sníž. přenesená",J988,0)</f>
        <v>0</v>
      </c>
      <c r="BI988" s="194">
        <f>IF(N988="nulová",J988,0)</f>
        <v>0</v>
      </c>
      <c r="BJ988" s="21" t="s">
        <v>79</v>
      </c>
      <c r="BK988" s="194">
        <f>ROUND(I988*H988,2)</f>
        <v>0</v>
      </c>
      <c r="BL988" s="21" t="s">
        <v>278</v>
      </c>
      <c r="BM988" s="193" t="s">
        <v>1440</v>
      </c>
    </row>
    <row r="989" spans="1:65" s="2" customFormat="1" ht="19.5">
      <c r="A989" s="38"/>
      <c r="B989" s="39"/>
      <c r="C989" s="40"/>
      <c r="D989" s="195" t="s">
        <v>178</v>
      </c>
      <c r="E989" s="40"/>
      <c r="F989" s="196" t="s">
        <v>1441</v>
      </c>
      <c r="G989" s="40"/>
      <c r="H989" s="40"/>
      <c r="I989" s="197"/>
      <c r="J989" s="40"/>
      <c r="K989" s="40"/>
      <c r="L989" s="43"/>
      <c r="M989" s="198"/>
      <c r="N989" s="199"/>
      <c r="O989" s="68"/>
      <c r="P989" s="68"/>
      <c r="Q989" s="68"/>
      <c r="R989" s="68"/>
      <c r="S989" s="68"/>
      <c r="T989" s="69"/>
      <c r="U989" s="38"/>
      <c r="V989" s="38"/>
      <c r="W989" s="38"/>
      <c r="X989" s="38"/>
      <c r="Y989" s="38"/>
      <c r="Z989" s="38"/>
      <c r="AA989" s="38"/>
      <c r="AB989" s="38"/>
      <c r="AC989" s="38"/>
      <c r="AD989" s="38"/>
      <c r="AE989" s="38"/>
      <c r="AT989" s="21" t="s">
        <v>178</v>
      </c>
      <c r="AU989" s="21" t="s">
        <v>81</v>
      </c>
    </row>
    <row r="990" spans="1:65" s="2" customFormat="1" ht="11.25">
      <c r="A990" s="38"/>
      <c r="B990" s="39"/>
      <c r="C990" s="40"/>
      <c r="D990" s="200" t="s">
        <v>180</v>
      </c>
      <c r="E990" s="40"/>
      <c r="F990" s="201" t="s">
        <v>1442</v>
      </c>
      <c r="G990" s="40"/>
      <c r="H990" s="40"/>
      <c r="I990" s="197"/>
      <c r="J990" s="40"/>
      <c r="K990" s="40"/>
      <c r="L990" s="43"/>
      <c r="M990" s="198"/>
      <c r="N990" s="199"/>
      <c r="O990" s="68"/>
      <c r="P990" s="68"/>
      <c r="Q990" s="68"/>
      <c r="R990" s="68"/>
      <c r="S990" s="68"/>
      <c r="T990" s="69"/>
      <c r="U990" s="38"/>
      <c r="V990" s="38"/>
      <c r="W990" s="38"/>
      <c r="X990" s="38"/>
      <c r="Y990" s="38"/>
      <c r="Z990" s="38"/>
      <c r="AA990" s="38"/>
      <c r="AB990" s="38"/>
      <c r="AC990" s="38"/>
      <c r="AD990" s="38"/>
      <c r="AE990" s="38"/>
      <c r="AT990" s="21" t="s">
        <v>180</v>
      </c>
      <c r="AU990" s="21" t="s">
        <v>81</v>
      </c>
    </row>
    <row r="991" spans="1:65" s="2" customFormat="1" ht="19.5">
      <c r="A991" s="38"/>
      <c r="B991" s="39"/>
      <c r="C991" s="40"/>
      <c r="D991" s="195" t="s">
        <v>206</v>
      </c>
      <c r="E991" s="40"/>
      <c r="F991" s="224" t="s">
        <v>1443</v>
      </c>
      <c r="G991" s="40"/>
      <c r="H991" s="40"/>
      <c r="I991" s="197"/>
      <c r="J991" s="40"/>
      <c r="K991" s="40"/>
      <c r="L991" s="43"/>
      <c r="M991" s="198"/>
      <c r="N991" s="199"/>
      <c r="O991" s="68"/>
      <c r="P991" s="68"/>
      <c r="Q991" s="68"/>
      <c r="R991" s="68"/>
      <c r="S991" s="68"/>
      <c r="T991" s="69"/>
      <c r="U991" s="38"/>
      <c r="V991" s="38"/>
      <c r="W991" s="38"/>
      <c r="X991" s="38"/>
      <c r="Y991" s="38"/>
      <c r="Z991" s="38"/>
      <c r="AA991" s="38"/>
      <c r="AB991" s="38"/>
      <c r="AC991" s="38"/>
      <c r="AD991" s="38"/>
      <c r="AE991" s="38"/>
      <c r="AT991" s="21" t="s">
        <v>206</v>
      </c>
      <c r="AU991" s="21" t="s">
        <v>81</v>
      </c>
    </row>
    <row r="992" spans="1:65" s="13" customFormat="1" ht="11.25">
      <c r="B992" s="202"/>
      <c r="C992" s="203"/>
      <c r="D992" s="195" t="s">
        <v>182</v>
      </c>
      <c r="E992" s="204" t="s">
        <v>19</v>
      </c>
      <c r="F992" s="205" t="s">
        <v>1444</v>
      </c>
      <c r="G992" s="203"/>
      <c r="H992" s="206">
        <v>59.325000000000003</v>
      </c>
      <c r="I992" s="207"/>
      <c r="J992" s="203"/>
      <c r="K992" s="203"/>
      <c r="L992" s="208"/>
      <c r="M992" s="209"/>
      <c r="N992" s="210"/>
      <c r="O992" s="210"/>
      <c r="P992" s="210"/>
      <c r="Q992" s="210"/>
      <c r="R992" s="210"/>
      <c r="S992" s="210"/>
      <c r="T992" s="211"/>
      <c r="AT992" s="212" t="s">
        <v>182</v>
      </c>
      <c r="AU992" s="212" t="s">
        <v>81</v>
      </c>
      <c r="AV992" s="13" t="s">
        <v>81</v>
      </c>
      <c r="AW992" s="13" t="s">
        <v>33</v>
      </c>
      <c r="AX992" s="13" t="s">
        <v>72</v>
      </c>
      <c r="AY992" s="212" t="s">
        <v>168</v>
      </c>
    </row>
    <row r="993" spans="1:65" s="14" customFormat="1" ht="11.25">
      <c r="B993" s="213"/>
      <c r="C993" s="214"/>
      <c r="D993" s="195" t="s">
        <v>182</v>
      </c>
      <c r="E993" s="215" t="s">
        <v>19</v>
      </c>
      <c r="F993" s="216" t="s">
        <v>185</v>
      </c>
      <c r="G993" s="214"/>
      <c r="H993" s="217">
        <v>59.325000000000003</v>
      </c>
      <c r="I993" s="218"/>
      <c r="J993" s="214"/>
      <c r="K993" s="214"/>
      <c r="L993" s="219"/>
      <c r="M993" s="220"/>
      <c r="N993" s="221"/>
      <c r="O993" s="221"/>
      <c r="P993" s="221"/>
      <c r="Q993" s="221"/>
      <c r="R993" s="221"/>
      <c r="S993" s="221"/>
      <c r="T993" s="222"/>
      <c r="AT993" s="223" t="s">
        <v>182</v>
      </c>
      <c r="AU993" s="223" t="s">
        <v>81</v>
      </c>
      <c r="AV993" s="14" t="s">
        <v>176</v>
      </c>
      <c r="AW993" s="14" t="s">
        <v>33</v>
      </c>
      <c r="AX993" s="14" t="s">
        <v>79</v>
      </c>
      <c r="AY993" s="223" t="s">
        <v>168</v>
      </c>
    </row>
    <row r="994" spans="1:65" s="2" customFormat="1" ht="24.2" customHeight="1">
      <c r="A994" s="38"/>
      <c r="B994" s="39"/>
      <c r="C994" s="182" t="s">
        <v>1445</v>
      </c>
      <c r="D994" s="182" t="s">
        <v>171</v>
      </c>
      <c r="E994" s="183" t="s">
        <v>1446</v>
      </c>
      <c r="F994" s="184" t="s">
        <v>1447</v>
      </c>
      <c r="G994" s="185" t="s">
        <v>1448</v>
      </c>
      <c r="H994" s="256"/>
      <c r="I994" s="187"/>
      <c r="J994" s="188">
        <f>ROUND(I994*H994,2)</f>
        <v>0</v>
      </c>
      <c r="K994" s="184" t="s">
        <v>175</v>
      </c>
      <c r="L994" s="43"/>
      <c r="M994" s="189" t="s">
        <v>19</v>
      </c>
      <c r="N994" s="190" t="s">
        <v>43</v>
      </c>
      <c r="O994" s="68"/>
      <c r="P994" s="191">
        <f>O994*H994</f>
        <v>0</v>
      </c>
      <c r="Q994" s="191">
        <v>0</v>
      </c>
      <c r="R994" s="191">
        <f>Q994*H994</f>
        <v>0</v>
      </c>
      <c r="S994" s="191">
        <v>0</v>
      </c>
      <c r="T994" s="192">
        <f>S994*H994</f>
        <v>0</v>
      </c>
      <c r="U994" s="38"/>
      <c r="V994" s="38"/>
      <c r="W994" s="38"/>
      <c r="X994" s="38"/>
      <c r="Y994" s="38"/>
      <c r="Z994" s="38"/>
      <c r="AA994" s="38"/>
      <c r="AB994" s="38"/>
      <c r="AC994" s="38"/>
      <c r="AD994" s="38"/>
      <c r="AE994" s="38"/>
      <c r="AR994" s="193" t="s">
        <v>278</v>
      </c>
      <c r="AT994" s="193" t="s">
        <v>171</v>
      </c>
      <c r="AU994" s="193" t="s">
        <v>81</v>
      </c>
      <c r="AY994" s="21" t="s">
        <v>168</v>
      </c>
      <c r="BE994" s="194">
        <f>IF(N994="základní",J994,0)</f>
        <v>0</v>
      </c>
      <c r="BF994" s="194">
        <f>IF(N994="snížená",J994,0)</f>
        <v>0</v>
      </c>
      <c r="BG994" s="194">
        <f>IF(N994="zákl. přenesená",J994,0)</f>
        <v>0</v>
      </c>
      <c r="BH994" s="194">
        <f>IF(N994="sníž. přenesená",J994,0)</f>
        <v>0</v>
      </c>
      <c r="BI994" s="194">
        <f>IF(N994="nulová",J994,0)</f>
        <v>0</v>
      </c>
      <c r="BJ994" s="21" t="s">
        <v>79</v>
      </c>
      <c r="BK994" s="194">
        <f>ROUND(I994*H994,2)</f>
        <v>0</v>
      </c>
      <c r="BL994" s="21" t="s">
        <v>278</v>
      </c>
      <c r="BM994" s="193" t="s">
        <v>1449</v>
      </c>
    </row>
    <row r="995" spans="1:65" s="2" customFormat="1" ht="29.25">
      <c r="A995" s="38"/>
      <c r="B995" s="39"/>
      <c r="C995" s="40"/>
      <c r="D995" s="195" t="s">
        <v>178</v>
      </c>
      <c r="E995" s="40"/>
      <c r="F995" s="196" t="s">
        <v>1450</v>
      </c>
      <c r="G995" s="40"/>
      <c r="H995" s="40"/>
      <c r="I995" s="197"/>
      <c r="J995" s="40"/>
      <c r="K995" s="40"/>
      <c r="L995" s="43"/>
      <c r="M995" s="198"/>
      <c r="N995" s="199"/>
      <c r="O995" s="68"/>
      <c r="P995" s="68"/>
      <c r="Q995" s="68"/>
      <c r="R995" s="68"/>
      <c r="S995" s="68"/>
      <c r="T995" s="69"/>
      <c r="U995" s="38"/>
      <c r="V995" s="38"/>
      <c r="W995" s="38"/>
      <c r="X995" s="38"/>
      <c r="Y995" s="38"/>
      <c r="Z995" s="38"/>
      <c r="AA995" s="38"/>
      <c r="AB995" s="38"/>
      <c r="AC995" s="38"/>
      <c r="AD995" s="38"/>
      <c r="AE995" s="38"/>
      <c r="AT995" s="21" t="s">
        <v>178</v>
      </c>
      <c r="AU995" s="21" t="s">
        <v>81</v>
      </c>
    </row>
    <row r="996" spans="1:65" s="2" customFormat="1" ht="11.25">
      <c r="A996" s="38"/>
      <c r="B996" s="39"/>
      <c r="C996" s="40"/>
      <c r="D996" s="200" t="s">
        <v>180</v>
      </c>
      <c r="E996" s="40"/>
      <c r="F996" s="201" t="s">
        <v>1451</v>
      </c>
      <c r="G996" s="40"/>
      <c r="H996" s="40"/>
      <c r="I996" s="197"/>
      <c r="J996" s="40"/>
      <c r="K996" s="40"/>
      <c r="L996" s="43"/>
      <c r="M996" s="198"/>
      <c r="N996" s="199"/>
      <c r="O996" s="68"/>
      <c r="P996" s="68"/>
      <c r="Q996" s="68"/>
      <c r="R996" s="68"/>
      <c r="S996" s="68"/>
      <c r="T996" s="69"/>
      <c r="U996" s="38"/>
      <c r="V996" s="38"/>
      <c r="W996" s="38"/>
      <c r="X996" s="38"/>
      <c r="Y996" s="38"/>
      <c r="Z996" s="38"/>
      <c r="AA996" s="38"/>
      <c r="AB996" s="38"/>
      <c r="AC996" s="38"/>
      <c r="AD996" s="38"/>
      <c r="AE996" s="38"/>
      <c r="AT996" s="21" t="s">
        <v>180</v>
      </c>
      <c r="AU996" s="21" t="s">
        <v>81</v>
      </c>
    </row>
    <row r="997" spans="1:65" s="12" customFormat="1" ht="22.9" customHeight="1">
      <c r="B997" s="166"/>
      <c r="C997" s="167"/>
      <c r="D997" s="168" t="s">
        <v>71</v>
      </c>
      <c r="E997" s="180" t="s">
        <v>1452</v>
      </c>
      <c r="F997" s="180" t="s">
        <v>1453</v>
      </c>
      <c r="G997" s="167"/>
      <c r="H997" s="167"/>
      <c r="I997" s="170"/>
      <c r="J997" s="181">
        <f>BK997</f>
        <v>0</v>
      </c>
      <c r="K997" s="167"/>
      <c r="L997" s="172"/>
      <c r="M997" s="173"/>
      <c r="N997" s="174"/>
      <c r="O997" s="174"/>
      <c r="P997" s="175">
        <f>SUM(P998:P1012)</f>
        <v>0</v>
      </c>
      <c r="Q997" s="174"/>
      <c r="R997" s="175">
        <f>SUM(R998:R1012)</f>
        <v>2.0654800000000001E-2</v>
      </c>
      <c r="S997" s="174"/>
      <c r="T997" s="176">
        <f>SUM(T998:T1012)</f>
        <v>0</v>
      </c>
      <c r="AR997" s="177" t="s">
        <v>81</v>
      </c>
      <c r="AT997" s="178" t="s">
        <v>71</v>
      </c>
      <c r="AU997" s="178" t="s">
        <v>79</v>
      </c>
      <c r="AY997" s="177" t="s">
        <v>168</v>
      </c>
      <c r="BK997" s="179">
        <f>SUM(BK998:BK1012)</f>
        <v>0</v>
      </c>
    </row>
    <row r="998" spans="1:65" s="2" customFormat="1" ht="24.2" customHeight="1">
      <c r="A998" s="38"/>
      <c r="B998" s="39"/>
      <c r="C998" s="182" t="s">
        <v>1454</v>
      </c>
      <c r="D998" s="182" t="s">
        <v>171</v>
      </c>
      <c r="E998" s="183" t="s">
        <v>1455</v>
      </c>
      <c r="F998" s="184" t="s">
        <v>1456</v>
      </c>
      <c r="G998" s="185" t="s">
        <v>281</v>
      </c>
      <c r="H998" s="186">
        <v>44.902000000000001</v>
      </c>
      <c r="I998" s="187"/>
      <c r="J998" s="188">
        <f>ROUND(I998*H998,2)</f>
        <v>0</v>
      </c>
      <c r="K998" s="184" t="s">
        <v>175</v>
      </c>
      <c r="L998" s="43"/>
      <c r="M998" s="189" t="s">
        <v>19</v>
      </c>
      <c r="N998" s="190" t="s">
        <v>43</v>
      </c>
      <c r="O998" s="68"/>
      <c r="P998" s="191">
        <f>O998*H998</f>
        <v>0</v>
      </c>
      <c r="Q998" s="191">
        <v>0</v>
      </c>
      <c r="R998" s="191">
        <f>Q998*H998</f>
        <v>0</v>
      </c>
      <c r="S998" s="191">
        <v>0</v>
      </c>
      <c r="T998" s="192">
        <f>S998*H998</f>
        <v>0</v>
      </c>
      <c r="U998" s="38"/>
      <c r="V998" s="38"/>
      <c r="W998" s="38"/>
      <c r="X998" s="38"/>
      <c r="Y998" s="38"/>
      <c r="Z998" s="38"/>
      <c r="AA998" s="38"/>
      <c r="AB998" s="38"/>
      <c r="AC998" s="38"/>
      <c r="AD998" s="38"/>
      <c r="AE998" s="38"/>
      <c r="AR998" s="193" t="s">
        <v>278</v>
      </c>
      <c r="AT998" s="193" t="s">
        <v>171</v>
      </c>
      <c r="AU998" s="193" t="s">
        <v>81</v>
      </c>
      <c r="AY998" s="21" t="s">
        <v>168</v>
      </c>
      <c r="BE998" s="194">
        <f>IF(N998="základní",J998,0)</f>
        <v>0</v>
      </c>
      <c r="BF998" s="194">
        <f>IF(N998="snížená",J998,0)</f>
        <v>0</v>
      </c>
      <c r="BG998" s="194">
        <f>IF(N998="zákl. přenesená",J998,0)</f>
        <v>0</v>
      </c>
      <c r="BH998" s="194">
        <f>IF(N998="sníž. přenesená",J998,0)</f>
        <v>0</v>
      </c>
      <c r="BI998" s="194">
        <f>IF(N998="nulová",J998,0)</f>
        <v>0</v>
      </c>
      <c r="BJ998" s="21" t="s">
        <v>79</v>
      </c>
      <c r="BK998" s="194">
        <f>ROUND(I998*H998,2)</f>
        <v>0</v>
      </c>
      <c r="BL998" s="21" t="s">
        <v>278</v>
      </c>
      <c r="BM998" s="193" t="s">
        <v>1457</v>
      </c>
    </row>
    <row r="999" spans="1:65" s="2" customFormat="1" ht="19.5">
      <c r="A999" s="38"/>
      <c r="B999" s="39"/>
      <c r="C999" s="40"/>
      <c r="D999" s="195" t="s">
        <v>178</v>
      </c>
      <c r="E999" s="40"/>
      <c r="F999" s="196" t="s">
        <v>1458</v>
      </c>
      <c r="G999" s="40"/>
      <c r="H999" s="40"/>
      <c r="I999" s="197"/>
      <c r="J999" s="40"/>
      <c r="K999" s="40"/>
      <c r="L999" s="43"/>
      <c r="M999" s="198"/>
      <c r="N999" s="199"/>
      <c r="O999" s="68"/>
      <c r="P999" s="68"/>
      <c r="Q999" s="68"/>
      <c r="R999" s="68"/>
      <c r="S999" s="68"/>
      <c r="T999" s="69"/>
      <c r="U999" s="38"/>
      <c r="V999" s="38"/>
      <c r="W999" s="38"/>
      <c r="X999" s="38"/>
      <c r="Y999" s="38"/>
      <c r="Z999" s="38"/>
      <c r="AA999" s="38"/>
      <c r="AB999" s="38"/>
      <c r="AC999" s="38"/>
      <c r="AD999" s="38"/>
      <c r="AE999" s="38"/>
      <c r="AT999" s="21" t="s">
        <v>178</v>
      </c>
      <c r="AU999" s="21" t="s">
        <v>81</v>
      </c>
    </row>
    <row r="1000" spans="1:65" s="2" customFormat="1" ht="11.25">
      <c r="A1000" s="38"/>
      <c r="B1000" s="39"/>
      <c r="C1000" s="40"/>
      <c r="D1000" s="200" t="s">
        <v>180</v>
      </c>
      <c r="E1000" s="40"/>
      <c r="F1000" s="201" t="s">
        <v>1459</v>
      </c>
      <c r="G1000" s="40"/>
      <c r="H1000" s="40"/>
      <c r="I1000" s="197"/>
      <c r="J1000" s="40"/>
      <c r="K1000" s="40"/>
      <c r="L1000" s="43"/>
      <c r="M1000" s="198"/>
      <c r="N1000" s="199"/>
      <c r="O1000" s="68"/>
      <c r="P1000" s="68"/>
      <c r="Q1000" s="68"/>
      <c r="R1000" s="68"/>
      <c r="S1000" s="68"/>
      <c r="T1000" s="69"/>
      <c r="U1000" s="38"/>
      <c r="V1000" s="38"/>
      <c r="W1000" s="38"/>
      <c r="X1000" s="38"/>
      <c r="Y1000" s="38"/>
      <c r="Z1000" s="38"/>
      <c r="AA1000" s="38"/>
      <c r="AB1000" s="38"/>
      <c r="AC1000" s="38"/>
      <c r="AD1000" s="38"/>
      <c r="AE1000" s="38"/>
      <c r="AT1000" s="21" t="s">
        <v>180</v>
      </c>
      <c r="AU1000" s="21" t="s">
        <v>81</v>
      </c>
    </row>
    <row r="1001" spans="1:65" s="2" customFormat="1" ht="19.5">
      <c r="A1001" s="38"/>
      <c r="B1001" s="39"/>
      <c r="C1001" s="40"/>
      <c r="D1001" s="195" t="s">
        <v>206</v>
      </c>
      <c r="E1001" s="40"/>
      <c r="F1001" s="224" t="s">
        <v>1460</v>
      </c>
      <c r="G1001" s="40"/>
      <c r="H1001" s="40"/>
      <c r="I1001" s="197"/>
      <c r="J1001" s="40"/>
      <c r="K1001" s="40"/>
      <c r="L1001" s="43"/>
      <c r="M1001" s="198"/>
      <c r="N1001" s="199"/>
      <c r="O1001" s="68"/>
      <c r="P1001" s="68"/>
      <c r="Q1001" s="68"/>
      <c r="R1001" s="68"/>
      <c r="S1001" s="68"/>
      <c r="T1001" s="69"/>
      <c r="U1001" s="38"/>
      <c r="V1001" s="38"/>
      <c r="W1001" s="38"/>
      <c r="X1001" s="38"/>
      <c r="Y1001" s="38"/>
      <c r="Z1001" s="38"/>
      <c r="AA1001" s="38"/>
      <c r="AB1001" s="38"/>
      <c r="AC1001" s="38"/>
      <c r="AD1001" s="38"/>
      <c r="AE1001" s="38"/>
      <c r="AT1001" s="21" t="s">
        <v>206</v>
      </c>
      <c r="AU1001" s="21" t="s">
        <v>81</v>
      </c>
    </row>
    <row r="1002" spans="1:65" s="13" customFormat="1" ht="22.5">
      <c r="B1002" s="202"/>
      <c r="C1002" s="203"/>
      <c r="D1002" s="195" t="s">
        <v>182</v>
      </c>
      <c r="E1002" s="204" t="s">
        <v>19</v>
      </c>
      <c r="F1002" s="205" t="s">
        <v>1461</v>
      </c>
      <c r="G1002" s="203"/>
      <c r="H1002" s="206">
        <v>42.536999999999999</v>
      </c>
      <c r="I1002" s="207"/>
      <c r="J1002" s="203"/>
      <c r="K1002" s="203"/>
      <c r="L1002" s="208"/>
      <c r="M1002" s="209"/>
      <c r="N1002" s="210"/>
      <c r="O1002" s="210"/>
      <c r="P1002" s="210"/>
      <c r="Q1002" s="210"/>
      <c r="R1002" s="210"/>
      <c r="S1002" s="210"/>
      <c r="T1002" s="211"/>
      <c r="AT1002" s="212" t="s">
        <v>182</v>
      </c>
      <c r="AU1002" s="212" t="s">
        <v>81</v>
      </c>
      <c r="AV1002" s="13" t="s">
        <v>81</v>
      </c>
      <c r="AW1002" s="13" t="s">
        <v>33</v>
      </c>
      <c r="AX1002" s="13" t="s">
        <v>72</v>
      </c>
      <c r="AY1002" s="212" t="s">
        <v>168</v>
      </c>
    </row>
    <row r="1003" spans="1:65" s="13" customFormat="1" ht="11.25">
      <c r="B1003" s="202"/>
      <c r="C1003" s="203"/>
      <c r="D1003" s="195" t="s">
        <v>182</v>
      </c>
      <c r="E1003" s="204" t="s">
        <v>19</v>
      </c>
      <c r="F1003" s="205" t="s">
        <v>1462</v>
      </c>
      <c r="G1003" s="203"/>
      <c r="H1003" s="206">
        <v>2.3650000000000002</v>
      </c>
      <c r="I1003" s="207"/>
      <c r="J1003" s="203"/>
      <c r="K1003" s="203"/>
      <c r="L1003" s="208"/>
      <c r="M1003" s="209"/>
      <c r="N1003" s="210"/>
      <c r="O1003" s="210"/>
      <c r="P1003" s="210"/>
      <c r="Q1003" s="210"/>
      <c r="R1003" s="210"/>
      <c r="S1003" s="210"/>
      <c r="T1003" s="211"/>
      <c r="AT1003" s="212" t="s">
        <v>182</v>
      </c>
      <c r="AU1003" s="212" t="s">
        <v>81</v>
      </c>
      <c r="AV1003" s="13" t="s">
        <v>81</v>
      </c>
      <c r="AW1003" s="13" t="s">
        <v>33</v>
      </c>
      <c r="AX1003" s="13" t="s">
        <v>72</v>
      </c>
      <c r="AY1003" s="212" t="s">
        <v>168</v>
      </c>
    </row>
    <row r="1004" spans="1:65" s="14" customFormat="1" ht="11.25">
      <c r="B1004" s="213"/>
      <c r="C1004" s="214"/>
      <c r="D1004" s="195" t="s">
        <v>182</v>
      </c>
      <c r="E1004" s="215" t="s">
        <v>19</v>
      </c>
      <c r="F1004" s="216" t="s">
        <v>185</v>
      </c>
      <c r="G1004" s="214"/>
      <c r="H1004" s="217">
        <v>44.902000000000001</v>
      </c>
      <c r="I1004" s="218"/>
      <c r="J1004" s="214"/>
      <c r="K1004" s="214"/>
      <c r="L1004" s="219"/>
      <c r="M1004" s="220"/>
      <c r="N1004" s="221"/>
      <c r="O1004" s="221"/>
      <c r="P1004" s="221"/>
      <c r="Q1004" s="221"/>
      <c r="R1004" s="221"/>
      <c r="S1004" s="221"/>
      <c r="T1004" s="222"/>
      <c r="AT1004" s="223" t="s">
        <v>182</v>
      </c>
      <c r="AU1004" s="223" t="s">
        <v>81</v>
      </c>
      <c r="AV1004" s="14" t="s">
        <v>176</v>
      </c>
      <c r="AW1004" s="14" t="s">
        <v>33</v>
      </c>
      <c r="AX1004" s="14" t="s">
        <v>79</v>
      </c>
      <c r="AY1004" s="223" t="s">
        <v>168</v>
      </c>
    </row>
    <row r="1005" spans="1:65" s="2" customFormat="1" ht="16.5" customHeight="1">
      <c r="A1005" s="38"/>
      <c r="B1005" s="39"/>
      <c r="C1005" s="225" t="s">
        <v>1463</v>
      </c>
      <c r="D1005" s="225" t="s">
        <v>234</v>
      </c>
      <c r="E1005" s="226" t="s">
        <v>1464</v>
      </c>
      <c r="F1005" s="227" t="s">
        <v>1465</v>
      </c>
      <c r="G1005" s="228" t="s">
        <v>281</v>
      </c>
      <c r="H1005" s="229">
        <v>51.637</v>
      </c>
      <c r="I1005" s="230"/>
      <c r="J1005" s="231">
        <f>ROUND(I1005*H1005,2)</f>
        <v>0</v>
      </c>
      <c r="K1005" s="227" t="s">
        <v>420</v>
      </c>
      <c r="L1005" s="232"/>
      <c r="M1005" s="233" t="s">
        <v>19</v>
      </c>
      <c r="N1005" s="234" t="s">
        <v>43</v>
      </c>
      <c r="O1005" s="68"/>
      <c r="P1005" s="191">
        <f>O1005*H1005</f>
        <v>0</v>
      </c>
      <c r="Q1005" s="191">
        <v>4.0000000000000002E-4</v>
      </c>
      <c r="R1005" s="191">
        <f>Q1005*H1005</f>
        <v>2.0654800000000001E-2</v>
      </c>
      <c r="S1005" s="191">
        <v>0</v>
      </c>
      <c r="T1005" s="192">
        <f>S1005*H1005</f>
        <v>0</v>
      </c>
      <c r="U1005" s="38"/>
      <c r="V1005" s="38"/>
      <c r="W1005" s="38"/>
      <c r="X1005" s="38"/>
      <c r="Y1005" s="38"/>
      <c r="Z1005" s="38"/>
      <c r="AA1005" s="38"/>
      <c r="AB1005" s="38"/>
      <c r="AC1005" s="38"/>
      <c r="AD1005" s="38"/>
      <c r="AE1005" s="38"/>
      <c r="AR1005" s="193" t="s">
        <v>786</v>
      </c>
      <c r="AT1005" s="193" t="s">
        <v>234</v>
      </c>
      <c r="AU1005" s="193" t="s">
        <v>81</v>
      </c>
      <c r="AY1005" s="21" t="s">
        <v>168</v>
      </c>
      <c r="BE1005" s="194">
        <f>IF(N1005="základní",J1005,0)</f>
        <v>0</v>
      </c>
      <c r="BF1005" s="194">
        <f>IF(N1005="snížená",J1005,0)</f>
        <v>0</v>
      </c>
      <c r="BG1005" s="194">
        <f>IF(N1005="zákl. přenesená",J1005,0)</f>
        <v>0</v>
      </c>
      <c r="BH1005" s="194">
        <f>IF(N1005="sníž. přenesená",J1005,0)</f>
        <v>0</v>
      </c>
      <c r="BI1005" s="194">
        <f>IF(N1005="nulová",J1005,0)</f>
        <v>0</v>
      </c>
      <c r="BJ1005" s="21" t="s">
        <v>79</v>
      </c>
      <c r="BK1005" s="194">
        <f>ROUND(I1005*H1005,2)</f>
        <v>0</v>
      </c>
      <c r="BL1005" s="21" t="s">
        <v>278</v>
      </c>
      <c r="BM1005" s="193" t="s">
        <v>1466</v>
      </c>
    </row>
    <row r="1006" spans="1:65" s="2" customFormat="1" ht="11.25">
      <c r="A1006" s="38"/>
      <c r="B1006" s="39"/>
      <c r="C1006" s="40"/>
      <c r="D1006" s="195" t="s">
        <v>178</v>
      </c>
      <c r="E1006" s="40"/>
      <c r="F1006" s="196" t="s">
        <v>1465</v>
      </c>
      <c r="G1006" s="40"/>
      <c r="H1006" s="40"/>
      <c r="I1006" s="197"/>
      <c r="J1006" s="40"/>
      <c r="K1006" s="40"/>
      <c r="L1006" s="43"/>
      <c r="M1006" s="198"/>
      <c r="N1006" s="199"/>
      <c r="O1006" s="68"/>
      <c r="P1006" s="68"/>
      <c r="Q1006" s="68"/>
      <c r="R1006" s="68"/>
      <c r="S1006" s="68"/>
      <c r="T1006" s="69"/>
      <c r="U1006" s="38"/>
      <c r="V1006" s="38"/>
      <c r="W1006" s="38"/>
      <c r="X1006" s="38"/>
      <c r="Y1006" s="38"/>
      <c r="Z1006" s="38"/>
      <c r="AA1006" s="38"/>
      <c r="AB1006" s="38"/>
      <c r="AC1006" s="38"/>
      <c r="AD1006" s="38"/>
      <c r="AE1006" s="38"/>
      <c r="AT1006" s="21" t="s">
        <v>178</v>
      </c>
      <c r="AU1006" s="21" t="s">
        <v>81</v>
      </c>
    </row>
    <row r="1007" spans="1:65" s="13" customFormat="1" ht="11.25">
      <c r="B1007" s="202"/>
      <c r="C1007" s="203"/>
      <c r="D1007" s="195" t="s">
        <v>182</v>
      </c>
      <c r="E1007" s="204" t="s">
        <v>19</v>
      </c>
      <c r="F1007" s="205" t="s">
        <v>1467</v>
      </c>
      <c r="G1007" s="203"/>
      <c r="H1007" s="206">
        <v>44.902000000000001</v>
      </c>
      <c r="I1007" s="207"/>
      <c r="J1007" s="203"/>
      <c r="K1007" s="203"/>
      <c r="L1007" s="208"/>
      <c r="M1007" s="209"/>
      <c r="N1007" s="210"/>
      <c r="O1007" s="210"/>
      <c r="P1007" s="210"/>
      <c r="Q1007" s="210"/>
      <c r="R1007" s="210"/>
      <c r="S1007" s="210"/>
      <c r="T1007" s="211"/>
      <c r="AT1007" s="212" t="s">
        <v>182</v>
      </c>
      <c r="AU1007" s="212" t="s">
        <v>81</v>
      </c>
      <c r="AV1007" s="13" t="s">
        <v>81</v>
      </c>
      <c r="AW1007" s="13" t="s">
        <v>33</v>
      </c>
      <c r="AX1007" s="13" t="s">
        <v>72</v>
      </c>
      <c r="AY1007" s="212" t="s">
        <v>168</v>
      </c>
    </row>
    <row r="1008" spans="1:65" s="14" customFormat="1" ht="11.25">
      <c r="B1008" s="213"/>
      <c r="C1008" s="214"/>
      <c r="D1008" s="195" t="s">
        <v>182</v>
      </c>
      <c r="E1008" s="215" t="s">
        <v>19</v>
      </c>
      <c r="F1008" s="216" t="s">
        <v>185</v>
      </c>
      <c r="G1008" s="214"/>
      <c r="H1008" s="217">
        <v>44.902000000000001</v>
      </c>
      <c r="I1008" s="218"/>
      <c r="J1008" s="214"/>
      <c r="K1008" s="214"/>
      <c r="L1008" s="219"/>
      <c r="M1008" s="220"/>
      <c r="N1008" s="221"/>
      <c r="O1008" s="221"/>
      <c r="P1008" s="221"/>
      <c r="Q1008" s="221"/>
      <c r="R1008" s="221"/>
      <c r="S1008" s="221"/>
      <c r="T1008" s="222"/>
      <c r="AT1008" s="223" t="s">
        <v>182</v>
      </c>
      <c r="AU1008" s="223" t="s">
        <v>81</v>
      </c>
      <c r="AV1008" s="14" t="s">
        <v>176</v>
      </c>
      <c r="AW1008" s="14" t="s">
        <v>33</v>
      </c>
      <c r="AX1008" s="14" t="s">
        <v>79</v>
      </c>
      <c r="AY1008" s="223" t="s">
        <v>168</v>
      </c>
    </row>
    <row r="1009" spans="1:65" s="13" customFormat="1" ht="11.25">
      <c r="B1009" s="202"/>
      <c r="C1009" s="203"/>
      <c r="D1009" s="195" t="s">
        <v>182</v>
      </c>
      <c r="E1009" s="203"/>
      <c r="F1009" s="205" t="s">
        <v>1468</v>
      </c>
      <c r="G1009" s="203"/>
      <c r="H1009" s="206">
        <v>51.637</v>
      </c>
      <c r="I1009" s="207"/>
      <c r="J1009" s="203"/>
      <c r="K1009" s="203"/>
      <c r="L1009" s="208"/>
      <c r="M1009" s="209"/>
      <c r="N1009" s="210"/>
      <c r="O1009" s="210"/>
      <c r="P1009" s="210"/>
      <c r="Q1009" s="210"/>
      <c r="R1009" s="210"/>
      <c r="S1009" s="210"/>
      <c r="T1009" s="211"/>
      <c r="AT1009" s="212" t="s">
        <v>182</v>
      </c>
      <c r="AU1009" s="212" t="s">
        <v>81</v>
      </c>
      <c r="AV1009" s="13" t="s">
        <v>81</v>
      </c>
      <c r="AW1009" s="13" t="s">
        <v>4</v>
      </c>
      <c r="AX1009" s="13" t="s">
        <v>79</v>
      </c>
      <c r="AY1009" s="212" t="s">
        <v>168</v>
      </c>
    </row>
    <row r="1010" spans="1:65" s="2" customFormat="1" ht="24.2" customHeight="1">
      <c r="A1010" s="38"/>
      <c r="B1010" s="39"/>
      <c r="C1010" s="182" t="s">
        <v>1469</v>
      </c>
      <c r="D1010" s="182" t="s">
        <v>171</v>
      </c>
      <c r="E1010" s="183" t="s">
        <v>1470</v>
      </c>
      <c r="F1010" s="184" t="s">
        <v>1471</v>
      </c>
      <c r="G1010" s="185" t="s">
        <v>220</v>
      </c>
      <c r="H1010" s="186">
        <v>2.1000000000000001E-2</v>
      </c>
      <c r="I1010" s="187"/>
      <c r="J1010" s="188">
        <f>ROUND(I1010*H1010,2)</f>
        <v>0</v>
      </c>
      <c r="K1010" s="184" t="s">
        <v>175</v>
      </c>
      <c r="L1010" s="43"/>
      <c r="M1010" s="189" t="s">
        <v>19</v>
      </c>
      <c r="N1010" s="190" t="s">
        <v>43</v>
      </c>
      <c r="O1010" s="68"/>
      <c r="P1010" s="191">
        <f>O1010*H1010</f>
        <v>0</v>
      </c>
      <c r="Q1010" s="191">
        <v>0</v>
      </c>
      <c r="R1010" s="191">
        <f>Q1010*H1010</f>
        <v>0</v>
      </c>
      <c r="S1010" s="191">
        <v>0</v>
      </c>
      <c r="T1010" s="192">
        <f>S1010*H1010</f>
        <v>0</v>
      </c>
      <c r="U1010" s="38"/>
      <c r="V1010" s="38"/>
      <c r="W1010" s="38"/>
      <c r="X1010" s="38"/>
      <c r="Y1010" s="38"/>
      <c r="Z1010" s="38"/>
      <c r="AA1010" s="38"/>
      <c r="AB1010" s="38"/>
      <c r="AC1010" s="38"/>
      <c r="AD1010" s="38"/>
      <c r="AE1010" s="38"/>
      <c r="AR1010" s="193" t="s">
        <v>278</v>
      </c>
      <c r="AT1010" s="193" t="s">
        <v>171</v>
      </c>
      <c r="AU1010" s="193" t="s">
        <v>81</v>
      </c>
      <c r="AY1010" s="21" t="s">
        <v>168</v>
      </c>
      <c r="BE1010" s="194">
        <f>IF(N1010="základní",J1010,0)</f>
        <v>0</v>
      </c>
      <c r="BF1010" s="194">
        <f>IF(N1010="snížená",J1010,0)</f>
        <v>0</v>
      </c>
      <c r="BG1010" s="194">
        <f>IF(N1010="zákl. přenesená",J1010,0)</f>
        <v>0</v>
      </c>
      <c r="BH1010" s="194">
        <f>IF(N1010="sníž. přenesená",J1010,0)</f>
        <v>0</v>
      </c>
      <c r="BI1010" s="194">
        <f>IF(N1010="nulová",J1010,0)</f>
        <v>0</v>
      </c>
      <c r="BJ1010" s="21" t="s">
        <v>79</v>
      </c>
      <c r="BK1010" s="194">
        <f>ROUND(I1010*H1010,2)</f>
        <v>0</v>
      </c>
      <c r="BL1010" s="21" t="s">
        <v>278</v>
      </c>
      <c r="BM1010" s="193" t="s">
        <v>1472</v>
      </c>
    </row>
    <row r="1011" spans="1:65" s="2" customFormat="1" ht="29.25">
      <c r="A1011" s="38"/>
      <c r="B1011" s="39"/>
      <c r="C1011" s="40"/>
      <c r="D1011" s="195" t="s">
        <v>178</v>
      </c>
      <c r="E1011" s="40"/>
      <c r="F1011" s="196" t="s">
        <v>1473</v>
      </c>
      <c r="G1011" s="40"/>
      <c r="H1011" s="40"/>
      <c r="I1011" s="197"/>
      <c r="J1011" s="40"/>
      <c r="K1011" s="40"/>
      <c r="L1011" s="43"/>
      <c r="M1011" s="198"/>
      <c r="N1011" s="199"/>
      <c r="O1011" s="68"/>
      <c r="P1011" s="68"/>
      <c r="Q1011" s="68"/>
      <c r="R1011" s="68"/>
      <c r="S1011" s="68"/>
      <c r="T1011" s="69"/>
      <c r="U1011" s="38"/>
      <c r="V1011" s="38"/>
      <c r="W1011" s="38"/>
      <c r="X1011" s="38"/>
      <c r="Y1011" s="38"/>
      <c r="Z1011" s="38"/>
      <c r="AA1011" s="38"/>
      <c r="AB1011" s="38"/>
      <c r="AC1011" s="38"/>
      <c r="AD1011" s="38"/>
      <c r="AE1011" s="38"/>
      <c r="AT1011" s="21" t="s">
        <v>178</v>
      </c>
      <c r="AU1011" s="21" t="s">
        <v>81</v>
      </c>
    </row>
    <row r="1012" spans="1:65" s="2" customFormat="1" ht="11.25">
      <c r="A1012" s="38"/>
      <c r="B1012" s="39"/>
      <c r="C1012" s="40"/>
      <c r="D1012" s="200" t="s">
        <v>180</v>
      </c>
      <c r="E1012" s="40"/>
      <c r="F1012" s="201" t="s">
        <v>1474</v>
      </c>
      <c r="G1012" s="40"/>
      <c r="H1012" s="40"/>
      <c r="I1012" s="197"/>
      <c r="J1012" s="40"/>
      <c r="K1012" s="40"/>
      <c r="L1012" s="43"/>
      <c r="M1012" s="198"/>
      <c r="N1012" s="199"/>
      <c r="O1012" s="68"/>
      <c r="P1012" s="68"/>
      <c r="Q1012" s="68"/>
      <c r="R1012" s="68"/>
      <c r="S1012" s="68"/>
      <c r="T1012" s="69"/>
      <c r="U1012" s="38"/>
      <c r="V1012" s="38"/>
      <c r="W1012" s="38"/>
      <c r="X1012" s="38"/>
      <c r="Y1012" s="38"/>
      <c r="Z1012" s="38"/>
      <c r="AA1012" s="38"/>
      <c r="AB1012" s="38"/>
      <c r="AC1012" s="38"/>
      <c r="AD1012" s="38"/>
      <c r="AE1012" s="38"/>
      <c r="AT1012" s="21" t="s">
        <v>180</v>
      </c>
      <c r="AU1012" s="21" t="s">
        <v>81</v>
      </c>
    </row>
    <row r="1013" spans="1:65" s="12" customFormat="1" ht="22.9" customHeight="1">
      <c r="B1013" s="166"/>
      <c r="C1013" s="167"/>
      <c r="D1013" s="168" t="s">
        <v>71</v>
      </c>
      <c r="E1013" s="180" t="s">
        <v>1475</v>
      </c>
      <c r="F1013" s="180" t="s">
        <v>1476</v>
      </c>
      <c r="G1013" s="167"/>
      <c r="H1013" s="167"/>
      <c r="I1013" s="170"/>
      <c r="J1013" s="181">
        <f>BK1013</f>
        <v>0</v>
      </c>
      <c r="K1013" s="167"/>
      <c r="L1013" s="172"/>
      <c r="M1013" s="173"/>
      <c r="N1013" s="174"/>
      <c r="O1013" s="174"/>
      <c r="P1013" s="175">
        <f>SUM(P1014:P1051)</f>
        <v>0</v>
      </c>
      <c r="Q1013" s="174"/>
      <c r="R1013" s="175">
        <f>SUM(R1014:R1051)</f>
        <v>0.38384751000000006</v>
      </c>
      <c r="S1013" s="174"/>
      <c r="T1013" s="176">
        <f>SUM(T1014:T1051)</f>
        <v>0</v>
      </c>
      <c r="AR1013" s="177" t="s">
        <v>81</v>
      </c>
      <c r="AT1013" s="178" t="s">
        <v>71</v>
      </c>
      <c r="AU1013" s="178" t="s">
        <v>79</v>
      </c>
      <c r="AY1013" s="177" t="s">
        <v>168</v>
      </c>
      <c r="BK1013" s="179">
        <f>SUM(BK1014:BK1051)</f>
        <v>0</v>
      </c>
    </row>
    <row r="1014" spans="1:65" s="2" customFormat="1" ht="24.2" customHeight="1">
      <c r="A1014" s="38"/>
      <c r="B1014" s="39"/>
      <c r="C1014" s="182" t="s">
        <v>1477</v>
      </c>
      <c r="D1014" s="182" t="s">
        <v>171</v>
      </c>
      <c r="E1014" s="183" t="s">
        <v>1478</v>
      </c>
      <c r="F1014" s="184" t="s">
        <v>1479</v>
      </c>
      <c r="G1014" s="185" t="s">
        <v>281</v>
      </c>
      <c r="H1014" s="186">
        <v>44.902000000000001</v>
      </c>
      <c r="I1014" s="187"/>
      <c r="J1014" s="188">
        <f>ROUND(I1014*H1014,2)</f>
        <v>0</v>
      </c>
      <c r="K1014" s="184" t="s">
        <v>1480</v>
      </c>
      <c r="L1014" s="43"/>
      <c r="M1014" s="189" t="s">
        <v>19</v>
      </c>
      <c r="N1014" s="190" t="s">
        <v>43</v>
      </c>
      <c r="O1014" s="68"/>
      <c r="P1014" s="191">
        <f>O1014*H1014</f>
        <v>0</v>
      </c>
      <c r="Q1014" s="191">
        <v>4.5500000000000002E-3</v>
      </c>
      <c r="R1014" s="191">
        <f>Q1014*H1014</f>
        <v>0.20430410000000002</v>
      </c>
      <c r="S1014" s="191">
        <v>0</v>
      </c>
      <c r="T1014" s="192">
        <f>S1014*H1014</f>
        <v>0</v>
      </c>
      <c r="U1014" s="38"/>
      <c r="V1014" s="38"/>
      <c r="W1014" s="38"/>
      <c r="X1014" s="38"/>
      <c r="Y1014" s="38"/>
      <c r="Z1014" s="38"/>
      <c r="AA1014" s="38"/>
      <c r="AB1014" s="38"/>
      <c r="AC1014" s="38"/>
      <c r="AD1014" s="38"/>
      <c r="AE1014" s="38"/>
      <c r="AR1014" s="193" t="s">
        <v>278</v>
      </c>
      <c r="AT1014" s="193" t="s">
        <v>171</v>
      </c>
      <c r="AU1014" s="193" t="s">
        <v>81</v>
      </c>
      <c r="AY1014" s="21" t="s">
        <v>168</v>
      </c>
      <c r="BE1014" s="194">
        <f>IF(N1014="základní",J1014,0)</f>
        <v>0</v>
      </c>
      <c r="BF1014" s="194">
        <f>IF(N1014="snížená",J1014,0)</f>
        <v>0</v>
      </c>
      <c r="BG1014" s="194">
        <f>IF(N1014="zákl. přenesená",J1014,0)</f>
        <v>0</v>
      </c>
      <c r="BH1014" s="194">
        <f>IF(N1014="sníž. přenesená",J1014,0)</f>
        <v>0</v>
      </c>
      <c r="BI1014" s="194">
        <f>IF(N1014="nulová",J1014,0)</f>
        <v>0</v>
      </c>
      <c r="BJ1014" s="21" t="s">
        <v>79</v>
      </c>
      <c r="BK1014" s="194">
        <f>ROUND(I1014*H1014,2)</f>
        <v>0</v>
      </c>
      <c r="BL1014" s="21" t="s">
        <v>278</v>
      </c>
      <c r="BM1014" s="193" t="s">
        <v>1481</v>
      </c>
    </row>
    <row r="1015" spans="1:65" s="2" customFormat="1" ht="19.5">
      <c r="A1015" s="38"/>
      <c r="B1015" s="39"/>
      <c r="C1015" s="40"/>
      <c r="D1015" s="195" t="s">
        <v>178</v>
      </c>
      <c r="E1015" s="40"/>
      <c r="F1015" s="196" t="s">
        <v>1479</v>
      </c>
      <c r="G1015" s="40"/>
      <c r="H1015" s="40"/>
      <c r="I1015" s="197"/>
      <c r="J1015" s="40"/>
      <c r="K1015" s="40"/>
      <c r="L1015" s="43"/>
      <c r="M1015" s="198"/>
      <c r="N1015" s="199"/>
      <c r="O1015" s="68"/>
      <c r="P1015" s="68"/>
      <c r="Q1015" s="68"/>
      <c r="R1015" s="68"/>
      <c r="S1015" s="68"/>
      <c r="T1015" s="69"/>
      <c r="U1015" s="38"/>
      <c r="V1015" s="38"/>
      <c r="W1015" s="38"/>
      <c r="X1015" s="38"/>
      <c r="Y1015" s="38"/>
      <c r="Z1015" s="38"/>
      <c r="AA1015" s="38"/>
      <c r="AB1015" s="38"/>
      <c r="AC1015" s="38"/>
      <c r="AD1015" s="38"/>
      <c r="AE1015" s="38"/>
      <c r="AT1015" s="21" t="s">
        <v>178</v>
      </c>
      <c r="AU1015" s="21" t="s">
        <v>81</v>
      </c>
    </row>
    <row r="1016" spans="1:65" s="2" customFormat="1" ht="16.5" customHeight="1">
      <c r="A1016" s="38"/>
      <c r="B1016" s="39"/>
      <c r="C1016" s="182" t="s">
        <v>1482</v>
      </c>
      <c r="D1016" s="182" t="s">
        <v>171</v>
      </c>
      <c r="E1016" s="183" t="s">
        <v>1483</v>
      </c>
      <c r="F1016" s="184" t="s">
        <v>1484</v>
      </c>
      <c r="G1016" s="185" t="s">
        <v>281</v>
      </c>
      <c r="H1016" s="186">
        <v>44.902000000000001</v>
      </c>
      <c r="I1016" s="187"/>
      <c r="J1016" s="188">
        <f>ROUND(I1016*H1016,2)</f>
        <v>0</v>
      </c>
      <c r="K1016" s="184" t="s">
        <v>175</v>
      </c>
      <c r="L1016" s="43"/>
      <c r="M1016" s="189" t="s">
        <v>19</v>
      </c>
      <c r="N1016" s="190" t="s">
        <v>43</v>
      </c>
      <c r="O1016" s="68"/>
      <c r="P1016" s="191">
        <f>O1016*H1016</f>
        <v>0</v>
      </c>
      <c r="Q1016" s="191">
        <v>0</v>
      </c>
      <c r="R1016" s="191">
        <f>Q1016*H1016</f>
        <v>0</v>
      </c>
      <c r="S1016" s="191">
        <v>0</v>
      </c>
      <c r="T1016" s="192">
        <f>S1016*H1016</f>
        <v>0</v>
      </c>
      <c r="U1016" s="38"/>
      <c r="V1016" s="38"/>
      <c r="W1016" s="38"/>
      <c r="X1016" s="38"/>
      <c r="Y1016" s="38"/>
      <c r="Z1016" s="38"/>
      <c r="AA1016" s="38"/>
      <c r="AB1016" s="38"/>
      <c r="AC1016" s="38"/>
      <c r="AD1016" s="38"/>
      <c r="AE1016" s="38"/>
      <c r="AR1016" s="193" t="s">
        <v>278</v>
      </c>
      <c r="AT1016" s="193" t="s">
        <v>171</v>
      </c>
      <c r="AU1016" s="193" t="s">
        <v>81</v>
      </c>
      <c r="AY1016" s="21" t="s">
        <v>168</v>
      </c>
      <c r="BE1016" s="194">
        <f>IF(N1016="základní",J1016,0)</f>
        <v>0</v>
      </c>
      <c r="BF1016" s="194">
        <f>IF(N1016="snížená",J1016,0)</f>
        <v>0</v>
      </c>
      <c r="BG1016" s="194">
        <f>IF(N1016="zákl. přenesená",J1016,0)</f>
        <v>0</v>
      </c>
      <c r="BH1016" s="194">
        <f>IF(N1016="sníž. přenesená",J1016,0)</f>
        <v>0</v>
      </c>
      <c r="BI1016" s="194">
        <f>IF(N1016="nulová",J1016,0)</f>
        <v>0</v>
      </c>
      <c r="BJ1016" s="21" t="s">
        <v>79</v>
      </c>
      <c r="BK1016" s="194">
        <f>ROUND(I1016*H1016,2)</f>
        <v>0</v>
      </c>
      <c r="BL1016" s="21" t="s">
        <v>278</v>
      </c>
      <c r="BM1016" s="193" t="s">
        <v>1485</v>
      </c>
    </row>
    <row r="1017" spans="1:65" s="2" customFormat="1" ht="11.25">
      <c r="A1017" s="38"/>
      <c r="B1017" s="39"/>
      <c r="C1017" s="40"/>
      <c r="D1017" s="195" t="s">
        <v>178</v>
      </c>
      <c r="E1017" s="40"/>
      <c r="F1017" s="196" t="s">
        <v>1486</v>
      </c>
      <c r="G1017" s="40"/>
      <c r="H1017" s="40"/>
      <c r="I1017" s="197"/>
      <c r="J1017" s="40"/>
      <c r="K1017" s="40"/>
      <c r="L1017" s="43"/>
      <c r="M1017" s="198"/>
      <c r="N1017" s="199"/>
      <c r="O1017" s="68"/>
      <c r="P1017" s="68"/>
      <c r="Q1017" s="68"/>
      <c r="R1017" s="68"/>
      <c r="S1017" s="68"/>
      <c r="T1017" s="69"/>
      <c r="U1017" s="38"/>
      <c r="V1017" s="38"/>
      <c r="W1017" s="38"/>
      <c r="X1017" s="38"/>
      <c r="Y1017" s="38"/>
      <c r="Z1017" s="38"/>
      <c r="AA1017" s="38"/>
      <c r="AB1017" s="38"/>
      <c r="AC1017" s="38"/>
      <c r="AD1017" s="38"/>
      <c r="AE1017" s="38"/>
      <c r="AT1017" s="21" t="s">
        <v>178</v>
      </c>
      <c r="AU1017" s="21" t="s">
        <v>81</v>
      </c>
    </row>
    <row r="1018" spans="1:65" s="2" customFormat="1" ht="11.25">
      <c r="A1018" s="38"/>
      <c r="B1018" s="39"/>
      <c r="C1018" s="40"/>
      <c r="D1018" s="200" t="s">
        <v>180</v>
      </c>
      <c r="E1018" s="40"/>
      <c r="F1018" s="201" t="s">
        <v>1487</v>
      </c>
      <c r="G1018" s="40"/>
      <c r="H1018" s="40"/>
      <c r="I1018" s="197"/>
      <c r="J1018" s="40"/>
      <c r="K1018" s="40"/>
      <c r="L1018" s="43"/>
      <c r="M1018" s="198"/>
      <c r="N1018" s="199"/>
      <c r="O1018" s="68"/>
      <c r="P1018" s="68"/>
      <c r="Q1018" s="68"/>
      <c r="R1018" s="68"/>
      <c r="S1018" s="68"/>
      <c r="T1018" s="69"/>
      <c r="U1018" s="38"/>
      <c r="V1018" s="38"/>
      <c r="W1018" s="38"/>
      <c r="X1018" s="38"/>
      <c r="Y1018" s="38"/>
      <c r="Z1018" s="38"/>
      <c r="AA1018" s="38"/>
      <c r="AB1018" s="38"/>
      <c r="AC1018" s="38"/>
      <c r="AD1018" s="38"/>
      <c r="AE1018" s="38"/>
      <c r="AT1018" s="21" t="s">
        <v>180</v>
      </c>
      <c r="AU1018" s="21" t="s">
        <v>81</v>
      </c>
    </row>
    <row r="1019" spans="1:65" s="13" customFormat="1" ht="11.25">
      <c r="B1019" s="202"/>
      <c r="C1019" s="203"/>
      <c r="D1019" s="195" t="s">
        <v>182</v>
      </c>
      <c r="E1019" s="204" t="s">
        <v>19</v>
      </c>
      <c r="F1019" s="205" t="s">
        <v>1051</v>
      </c>
      <c r="G1019" s="203"/>
      <c r="H1019" s="206">
        <v>42.536999999999999</v>
      </c>
      <c r="I1019" s="207"/>
      <c r="J1019" s="203"/>
      <c r="K1019" s="203"/>
      <c r="L1019" s="208"/>
      <c r="M1019" s="209"/>
      <c r="N1019" s="210"/>
      <c r="O1019" s="210"/>
      <c r="P1019" s="210"/>
      <c r="Q1019" s="210"/>
      <c r="R1019" s="210"/>
      <c r="S1019" s="210"/>
      <c r="T1019" s="211"/>
      <c r="AT1019" s="212" t="s">
        <v>182</v>
      </c>
      <c r="AU1019" s="212" t="s">
        <v>81</v>
      </c>
      <c r="AV1019" s="13" t="s">
        <v>81</v>
      </c>
      <c r="AW1019" s="13" t="s">
        <v>33</v>
      </c>
      <c r="AX1019" s="13" t="s">
        <v>72</v>
      </c>
      <c r="AY1019" s="212" t="s">
        <v>168</v>
      </c>
    </row>
    <row r="1020" spans="1:65" s="13" customFormat="1" ht="11.25">
      <c r="B1020" s="202"/>
      <c r="C1020" s="203"/>
      <c r="D1020" s="195" t="s">
        <v>182</v>
      </c>
      <c r="E1020" s="204" t="s">
        <v>19</v>
      </c>
      <c r="F1020" s="205" t="s">
        <v>1052</v>
      </c>
      <c r="G1020" s="203"/>
      <c r="H1020" s="206">
        <v>2.3650000000000002</v>
      </c>
      <c r="I1020" s="207"/>
      <c r="J1020" s="203"/>
      <c r="K1020" s="203"/>
      <c r="L1020" s="208"/>
      <c r="M1020" s="209"/>
      <c r="N1020" s="210"/>
      <c r="O1020" s="210"/>
      <c r="P1020" s="210"/>
      <c r="Q1020" s="210"/>
      <c r="R1020" s="210"/>
      <c r="S1020" s="210"/>
      <c r="T1020" s="211"/>
      <c r="AT1020" s="212" t="s">
        <v>182</v>
      </c>
      <c r="AU1020" s="212" t="s">
        <v>81</v>
      </c>
      <c r="AV1020" s="13" t="s">
        <v>81</v>
      </c>
      <c r="AW1020" s="13" t="s">
        <v>33</v>
      </c>
      <c r="AX1020" s="13" t="s">
        <v>72</v>
      </c>
      <c r="AY1020" s="212" t="s">
        <v>168</v>
      </c>
    </row>
    <row r="1021" spans="1:65" s="14" customFormat="1" ht="11.25">
      <c r="B1021" s="213"/>
      <c r="C1021" s="214"/>
      <c r="D1021" s="195" t="s">
        <v>182</v>
      </c>
      <c r="E1021" s="215" t="s">
        <v>19</v>
      </c>
      <c r="F1021" s="216" t="s">
        <v>185</v>
      </c>
      <c r="G1021" s="214"/>
      <c r="H1021" s="217">
        <v>44.902000000000001</v>
      </c>
      <c r="I1021" s="218"/>
      <c r="J1021" s="214"/>
      <c r="K1021" s="214"/>
      <c r="L1021" s="219"/>
      <c r="M1021" s="220"/>
      <c r="N1021" s="221"/>
      <c r="O1021" s="221"/>
      <c r="P1021" s="221"/>
      <c r="Q1021" s="221"/>
      <c r="R1021" s="221"/>
      <c r="S1021" s="221"/>
      <c r="T1021" s="222"/>
      <c r="AT1021" s="223" t="s">
        <v>182</v>
      </c>
      <c r="AU1021" s="223" t="s">
        <v>81</v>
      </c>
      <c r="AV1021" s="14" t="s">
        <v>176</v>
      </c>
      <c r="AW1021" s="14" t="s">
        <v>33</v>
      </c>
      <c r="AX1021" s="14" t="s">
        <v>79</v>
      </c>
      <c r="AY1021" s="223" t="s">
        <v>168</v>
      </c>
    </row>
    <row r="1022" spans="1:65" s="2" customFormat="1" ht="24.2" customHeight="1">
      <c r="A1022" s="38"/>
      <c r="B1022" s="39"/>
      <c r="C1022" s="182" t="s">
        <v>1488</v>
      </c>
      <c r="D1022" s="182" t="s">
        <v>171</v>
      </c>
      <c r="E1022" s="183" t="s">
        <v>1489</v>
      </c>
      <c r="F1022" s="184" t="s">
        <v>1490</v>
      </c>
      <c r="G1022" s="185" t="s">
        <v>281</v>
      </c>
      <c r="H1022" s="186">
        <v>44.902000000000001</v>
      </c>
      <c r="I1022" s="187"/>
      <c r="J1022" s="188">
        <f>ROUND(I1022*H1022,2)</f>
        <v>0</v>
      </c>
      <c r="K1022" s="184" t="s">
        <v>175</v>
      </c>
      <c r="L1022" s="43"/>
      <c r="M1022" s="189" t="s">
        <v>19</v>
      </c>
      <c r="N1022" s="190" t="s">
        <v>43</v>
      </c>
      <c r="O1022" s="68"/>
      <c r="P1022" s="191">
        <f>O1022*H1022</f>
        <v>0</v>
      </c>
      <c r="Q1022" s="191">
        <v>3.0000000000000001E-5</v>
      </c>
      <c r="R1022" s="191">
        <f>Q1022*H1022</f>
        <v>1.34706E-3</v>
      </c>
      <c r="S1022" s="191">
        <v>0</v>
      </c>
      <c r="T1022" s="192">
        <f>S1022*H1022</f>
        <v>0</v>
      </c>
      <c r="U1022" s="38"/>
      <c r="V1022" s="38"/>
      <c r="W1022" s="38"/>
      <c r="X1022" s="38"/>
      <c r="Y1022" s="38"/>
      <c r="Z1022" s="38"/>
      <c r="AA1022" s="38"/>
      <c r="AB1022" s="38"/>
      <c r="AC1022" s="38"/>
      <c r="AD1022" s="38"/>
      <c r="AE1022" s="38"/>
      <c r="AR1022" s="193" t="s">
        <v>278</v>
      </c>
      <c r="AT1022" s="193" t="s">
        <v>171</v>
      </c>
      <c r="AU1022" s="193" t="s">
        <v>81</v>
      </c>
      <c r="AY1022" s="21" t="s">
        <v>168</v>
      </c>
      <c r="BE1022" s="194">
        <f>IF(N1022="základní",J1022,0)</f>
        <v>0</v>
      </c>
      <c r="BF1022" s="194">
        <f>IF(N1022="snížená",J1022,0)</f>
        <v>0</v>
      </c>
      <c r="BG1022" s="194">
        <f>IF(N1022="zákl. přenesená",J1022,0)</f>
        <v>0</v>
      </c>
      <c r="BH1022" s="194">
        <f>IF(N1022="sníž. přenesená",J1022,0)</f>
        <v>0</v>
      </c>
      <c r="BI1022" s="194">
        <f>IF(N1022="nulová",J1022,0)</f>
        <v>0</v>
      </c>
      <c r="BJ1022" s="21" t="s">
        <v>79</v>
      </c>
      <c r="BK1022" s="194">
        <f>ROUND(I1022*H1022,2)</f>
        <v>0</v>
      </c>
      <c r="BL1022" s="21" t="s">
        <v>278</v>
      </c>
      <c r="BM1022" s="193" t="s">
        <v>1491</v>
      </c>
    </row>
    <row r="1023" spans="1:65" s="2" customFormat="1" ht="19.5">
      <c r="A1023" s="38"/>
      <c r="B1023" s="39"/>
      <c r="C1023" s="40"/>
      <c r="D1023" s="195" t="s">
        <v>178</v>
      </c>
      <c r="E1023" s="40"/>
      <c r="F1023" s="196" t="s">
        <v>1492</v>
      </c>
      <c r="G1023" s="40"/>
      <c r="H1023" s="40"/>
      <c r="I1023" s="197"/>
      <c r="J1023" s="40"/>
      <c r="K1023" s="40"/>
      <c r="L1023" s="43"/>
      <c r="M1023" s="198"/>
      <c r="N1023" s="199"/>
      <c r="O1023" s="68"/>
      <c r="P1023" s="68"/>
      <c r="Q1023" s="68"/>
      <c r="R1023" s="68"/>
      <c r="S1023" s="68"/>
      <c r="T1023" s="69"/>
      <c r="U1023" s="38"/>
      <c r="V1023" s="38"/>
      <c r="W1023" s="38"/>
      <c r="X1023" s="38"/>
      <c r="Y1023" s="38"/>
      <c r="Z1023" s="38"/>
      <c r="AA1023" s="38"/>
      <c r="AB1023" s="38"/>
      <c r="AC1023" s="38"/>
      <c r="AD1023" s="38"/>
      <c r="AE1023" s="38"/>
      <c r="AT1023" s="21" t="s">
        <v>178</v>
      </c>
      <c r="AU1023" s="21" t="s">
        <v>81</v>
      </c>
    </row>
    <row r="1024" spans="1:65" s="2" customFormat="1" ht="11.25">
      <c r="A1024" s="38"/>
      <c r="B1024" s="39"/>
      <c r="C1024" s="40"/>
      <c r="D1024" s="200" t="s">
        <v>180</v>
      </c>
      <c r="E1024" s="40"/>
      <c r="F1024" s="201" t="s">
        <v>1493</v>
      </c>
      <c r="G1024" s="40"/>
      <c r="H1024" s="40"/>
      <c r="I1024" s="197"/>
      <c r="J1024" s="40"/>
      <c r="K1024" s="40"/>
      <c r="L1024" s="43"/>
      <c r="M1024" s="198"/>
      <c r="N1024" s="199"/>
      <c r="O1024" s="68"/>
      <c r="P1024" s="68"/>
      <c r="Q1024" s="68"/>
      <c r="R1024" s="68"/>
      <c r="S1024" s="68"/>
      <c r="T1024" s="69"/>
      <c r="U1024" s="38"/>
      <c r="V1024" s="38"/>
      <c r="W1024" s="38"/>
      <c r="X1024" s="38"/>
      <c r="Y1024" s="38"/>
      <c r="Z1024" s="38"/>
      <c r="AA1024" s="38"/>
      <c r="AB1024" s="38"/>
      <c r="AC1024" s="38"/>
      <c r="AD1024" s="38"/>
      <c r="AE1024" s="38"/>
      <c r="AT1024" s="21" t="s">
        <v>180</v>
      </c>
      <c r="AU1024" s="21" t="s">
        <v>81</v>
      </c>
    </row>
    <row r="1025" spans="1:65" s="2" customFormat="1" ht="16.5" customHeight="1">
      <c r="A1025" s="38"/>
      <c r="B1025" s="39"/>
      <c r="C1025" s="182" t="s">
        <v>1494</v>
      </c>
      <c r="D1025" s="182" t="s">
        <v>171</v>
      </c>
      <c r="E1025" s="183" t="s">
        <v>1495</v>
      </c>
      <c r="F1025" s="184" t="s">
        <v>1496</v>
      </c>
      <c r="G1025" s="185" t="s">
        <v>281</v>
      </c>
      <c r="H1025" s="186">
        <v>44.902000000000001</v>
      </c>
      <c r="I1025" s="187"/>
      <c r="J1025" s="188">
        <f>ROUND(I1025*H1025,2)</f>
        <v>0</v>
      </c>
      <c r="K1025" s="184" t="s">
        <v>175</v>
      </c>
      <c r="L1025" s="43"/>
      <c r="M1025" s="189" t="s">
        <v>19</v>
      </c>
      <c r="N1025" s="190" t="s">
        <v>43</v>
      </c>
      <c r="O1025" s="68"/>
      <c r="P1025" s="191">
        <f>O1025*H1025</f>
        <v>0</v>
      </c>
      <c r="Q1025" s="191">
        <v>2.9999999999999997E-4</v>
      </c>
      <c r="R1025" s="191">
        <f>Q1025*H1025</f>
        <v>1.3470599999999999E-2</v>
      </c>
      <c r="S1025" s="191">
        <v>0</v>
      </c>
      <c r="T1025" s="192">
        <f>S1025*H1025</f>
        <v>0</v>
      </c>
      <c r="U1025" s="38"/>
      <c r="V1025" s="38"/>
      <c r="W1025" s="38"/>
      <c r="X1025" s="38"/>
      <c r="Y1025" s="38"/>
      <c r="Z1025" s="38"/>
      <c r="AA1025" s="38"/>
      <c r="AB1025" s="38"/>
      <c r="AC1025" s="38"/>
      <c r="AD1025" s="38"/>
      <c r="AE1025" s="38"/>
      <c r="AR1025" s="193" t="s">
        <v>278</v>
      </c>
      <c r="AT1025" s="193" t="s">
        <v>171</v>
      </c>
      <c r="AU1025" s="193" t="s">
        <v>81</v>
      </c>
      <c r="AY1025" s="21" t="s">
        <v>168</v>
      </c>
      <c r="BE1025" s="194">
        <f>IF(N1025="základní",J1025,0)</f>
        <v>0</v>
      </c>
      <c r="BF1025" s="194">
        <f>IF(N1025="snížená",J1025,0)</f>
        <v>0</v>
      </c>
      <c r="BG1025" s="194">
        <f>IF(N1025="zákl. přenesená",J1025,0)</f>
        <v>0</v>
      </c>
      <c r="BH1025" s="194">
        <f>IF(N1025="sníž. přenesená",J1025,0)</f>
        <v>0</v>
      </c>
      <c r="BI1025" s="194">
        <f>IF(N1025="nulová",J1025,0)</f>
        <v>0</v>
      </c>
      <c r="BJ1025" s="21" t="s">
        <v>79</v>
      </c>
      <c r="BK1025" s="194">
        <f>ROUND(I1025*H1025,2)</f>
        <v>0</v>
      </c>
      <c r="BL1025" s="21" t="s">
        <v>278</v>
      </c>
      <c r="BM1025" s="193" t="s">
        <v>1497</v>
      </c>
    </row>
    <row r="1026" spans="1:65" s="2" customFormat="1" ht="11.25">
      <c r="A1026" s="38"/>
      <c r="B1026" s="39"/>
      <c r="C1026" s="40"/>
      <c r="D1026" s="195" t="s">
        <v>178</v>
      </c>
      <c r="E1026" s="40"/>
      <c r="F1026" s="196" t="s">
        <v>1498</v>
      </c>
      <c r="G1026" s="40"/>
      <c r="H1026" s="40"/>
      <c r="I1026" s="197"/>
      <c r="J1026" s="40"/>
      <c r="K1026" s="40"/>
      <c r="L1026" s="43"/>
      <c r="M1026" s="198"/>
      <c r="N1026" s="199"/>
      <c r="O1026" s="68"/>
      <c r="P1026" s="68"/>
      <c r="Q1026" s="68"/>
      <c r="R1026" s="68"/>
      <c r="S1026" s="68"/>
      <c r="T1026" s="69"/>
      <c r="U1026" s="38"/>
      <c r="V1026" s="38"/>
      <c r="W1026" s="38"/>
      <c r="X1026" s="38"/>
      <c r="Y1026" s="38"/>
      <c r="Z1026" s="38"/>
      <c r="AA1026" s="38"/>
      <c r="AB1026" s="38"/>
      <c r="AC1026" s="38"/>
      <c r="AD1026" s="38"/>
      <c r="AE1026" s="38"/>
      <c r="AT1026" s="21" t="s">
        <v>178</v>
      </c>
      <c r="AU1026" s="21" t="s">
        <v>81</v>
      </c>
    </row>
    <row r="1027" spans="1:65" s="2" customFormat="1" ht="11.25">
      <c r="A1027" s="38"/>
      <c r="B1027" s="39"/>
      <c r="C1027" s="40"/>
      <c r="D1027" s="200" t="s">
        <v>180</v>
      </c>
      <c r="E1027" s="40"/>
      <c r="F1027" s="201" t="s">
        <v>1499</v>
      </c>
      <c r="G1027" s="40"/>
      <c r="H1027" s="40"/>
      <c r="I1027" s="197"/>
      <c r="J1027" s="40"/>
      <c r="K1027" s="40"/>
      <c r="L1027" s="43"/>
      <c r="M1027" s="198"/>
      <c r="N1027" s="199"/>
      <c r="O1027" s="68"/>
      <c r="P1027" s="68"/>
      <c r="Q1027" s="68"/>
      <c r="R1027" s="68"/>
      <c r="S1027" s="68"/>
      <c r="T1027" s="69"/>
      <c r="U1027" s="38"/>
      <c r="V1027" s="38"/>
      <c r="W1027" s="38"/>
      <c r="X1027" s="38"/>
      <c r="Y1027" s="38"/>
      <c r="Z1027" s="38"/>
      <c r="AA1027" s="38"/>
      <c r="AB1027" s="38"/>
      <c r="AC1027" s="38"/>
      <c r="AD1027" s="38"/>
      <c r="AE1027" s="38"/>
      <c r="AT1027" s="21" t="s">
        <v>180</v>
      </c>
      <c r="AU1027" s="21" t="s">
        <v>81</v>
      </c>
    </row>
    <row r="1028" spans="1:65" s="2" customFormat="1" ht="16.5" customHeight="1">
      <c r="A1028" s="38"/>
      <c r="B1028" s="39"/>
      <c r="C1028" s="225" t="s">
        <v>1500</v>
      </c>
      <c r="D1028" s="225" t="s">
        <v>234</v>
      </c>
      <c r="E1028" s="226" t="s">
        <v>1501</v>
      </c>
      <c r="F1028" s="227" t="s">
        <v>1502</v>
      </c>
      <c r="G1028" s="228" t="s">
        <v>281</v>
      </c>
      <c r="H1028" s="229">
        <v>49.392000000000003</v>
      </c>
      <c r="I1028" s="230"/>
      <c r="J1028" s="231">
        <f>ROUND(I1028*H1028,2)</f>
        <v>0</v>
      </c>
      <c r="K1028" s="227" t="s">
        <v>420</v>
      </c>
      <c r="L1028" s="232"/>
      <c r="M1028" s="233" t="s">
        <v>19</v>
      </c>
      <c r="N1028" s="234" t="s">
        <v>43</v>
      </c>
      <c r="O1028" s="68"/>
      <c r="P1028" s="191">
        <f>O1028*H1028</f>
        <v>0</v>
      </c>
      <c r="Q1028" s="191">
        <v>3.2000000000000002E-3</v>
      </c>
      <c r="R1028" s="191">
        <f>Q1028*H1028</f>
        <v>0.15805440000000001</v>
      </c>
      <c r="S1028" s="191">
        <v>0</v>
      </c>
      <c r="T1028" s="192">
        <f>S1028*H1028</f>
        <v>0</v>
      </c>
      <c r="U1028" s="38"/>
      <c r="V1028" s="38"/>
      <c r="W1028" s="38"/>
      <c r="X1028" s="38"/>
      <c r="Y1028" s="38"/>
      <c r="Z1028" s="38"/>
      <c r="AA1028" s="38"/>
      <c r="AB1028" s="38"/>
      <c r="AC1028" s="38"/>
      <c r="AD1028" s="38"/>
      <c r="AE1028" s="38"/>
      <c r="AR1028" s="193" t="s">
        <v>786</v>
      </c>
      <c r="AT1028" s="193" t="s">
        <v>234</v>
      </c>
      <c r="AU1028" s="193" t="s">
        <v>81</v>
      </c>
      <c r="AY1028" s="21" t="s">
        <v>168</v>
      </c>
      <c r="BE1028" s="194">
        <f>IF(N1028="základní",J1028,0)</f>
        <v>0</v>
      </c>
      <c r="BF1028" s="194">
        <f>IF(N1028="snížená",J1028,0)</f>
        <v>0</v>
      </c>
      <c r="BG1028" s="194">
        <f>IF(N1028="zákl. přenesená",J1028,0)</f>
        <v>0</v>
      </c>
      <c r="BH1028" s="194">
        <f>IF(N1028="sníž. přenesená",J1028,0)</f>
        <v>0</v>
      </c>
      <c r="BI1028" s="194">
        <f>IF(N1028="nulová",J1028,0)</f>
        <v>0</v>
      </c>
      <c r="BJ1028" s="21" t="s">
        <v>79</v>
      </c>
      <c r="BK1028" s="194">
        <f>ROUND(I1028*H1028,2)</f>
        <v>0</v>
      </c>
      <c r="BL1028" s="21" t="s">
        <v>278</v>
      </c>
      <c r="BM1028" s="193" t="s">
        <v>1503</v>
      </c>
    </row>
    <row r="1029" spans="1:65" s="2" customFormat="1" ht="11.25">
      <c r="A1029" s="38"/>
      <c r="B1029" s="39"/>
      <c r="C1029" s="40"/>
      <c r="D1029" s="195" t="s">
        <v>178</v>
      </c>
      <c r="E1029" s="40"/>
      <c r="F1029" s="196" t="s">
        <v>1502</v>
      </c>
      <c r="G1029" s="40"/>
      <c r="H1029" s="40"/>
      <c r="I1029" s="197"/>
      <c r="J1029" s="40"/>
      <c r="K1029" s="40"/>
      <c r="L1029" s="43"/>
      <c r="M1029" s="198"/>
      <c r="N1029" s="199"/>
      <c r="O1029" s="68"/>
      <c r="P1029" s="68"/>
      <c r="Q1029" s="68"/>
      <c r="R1029" s="68"/>
      <c r="S1029" s="68"/>
      <c r="T1029" s="69"/>
      <c r="U1029" s="38"/>
      <c r="V1029" s="38"/>
      <c r="W1029" s="38"/>
      <c r="X1029" s="38"/>
      <c r="Y1029" s="38"/>
      <c r="Z1029" s="38"/>
      <c r="AA1029" s="38"/>
      <c r="AB1029" s="38"/>
      <c r="AC1029" s="38"/>
      <c r="AD1029" s="38"/>
      <c r="AE1029" s="38"/>
      <c r="AT1029" s="21" t="s">
        <v>178</v>
      </c>
      <c r="AU1029" s="21" t="s">
        <v>81</v>
      </c>
    </row>
    <row r="1030" spans="1:65" s="13" customFormat="1" ht="11.25">
      <c r="B1030" s="202"/>
      <c r="C1030" s="203"/>
      <c r="D1030" s="195" t="s">
        <v>182</v>
      </c>
      <c r="E1030" s="204" t="s">
        <v>19</v>
      </c>
      <c r="F1030" s="205" t="s">
        <v>1467</v>
      </c>
      <c r="G1030" s="203"/>
      <c r="H1030" s="206">
        <v>44.902000000000001</v>
      </c>
      <c r="I1030" s="207"/>
      <c r="J1030" s="203"/>
      <c r="K1030" s="203"/>
      <c r="L1030" s="208"/>
      <c r="M1030" s="209"/>
      <c r="N1030" s="210"/>
      <c r="O1030" s="210"/>
      <c r="P1030" s="210"/>
      <c r="Q1030" s="210"/>
      <c r="R1030" s="210"/>
      <c r="S1030" s="210"/>
      <c r="T1030" s="211"/>
      <c r="AT1030" s="212" t="s">
        <v>182</v>
      </c>
      <c r="AU1030" s="212" t="s">
        <v>81</v>
      </c>
      <c r="AV1030" s="13" t="s">
        <v>81</v>
      </c>
      <c r="AW1030" s="13" t="s">
        <v>33</v>
      </c>
      <c r="AX1030" s="13" t="s">
        <v>72</v>
      </c>
      <c r="AY1030" s="212" t="s">
        <v>168</v>
      </c>
    </row>
    <row r="1031" spans="1:65" s="14" customFormat="1" ht="11.25">
      <c r="B1031" s="213"/>
      <c r="C1031" s="214"/>
      <c r="D1031" s="195" t="s">
        <v>182</v>
      </c>
      <c r="E1031" s="215" t="s">
        <v>19</v>
      </c>
      <c r="F1031" s="216" t="s">
        <v>185</v>
      </c>
      <c r="G1031" s="214"/>
      <c r="H1031" s="217">
        <v>44.902000000000001</v>
      </c>
      <c r="I1031" s="218"/>
      <c r="J1031" s="214"/>
      <c r="K1031" s="214"/>
      <c r="L1031" s="219"/>
      <c r="M1031" s="220"/>
      <c r="N1031" s="221"/>
      <c r="O1031" s="221"/>
      <c r="P1031" s="221"/>
      <c r="Q1031" s="221"/>
      <c r="R1031" s="221"/>
      <c r="S1031" s="221"/>
      <c r="T1031" s="222"/>
      <c r="AT1031" s="223" t="s">
        <v>182</v>
      </c>
      <c r="AU1031" s="223" t="s">
        <v>81</v>
      </c>
      <c r="AV1031" s="14" t="s">
        <v>176</v>
      </c>
      <c r="AW1031" s="14" t="s">
        <v>33</v>
      </c>
      <c r="AX1031" s="14" t="s">
        <v>79</v>
      </c>
      <c r="AY1031" s="223" t="s">
        <v>168</v>
      </c>
    </row>
    <row r="1032" spans="1:65" s="13" customFormat="1" ht="11.25">
      <c r="B1032" s="202"/>
      <c r="C1032" s="203"/>
      <c r="D1032" s="195" t="s">
        <v>182</v>
      </c>
      <c r="E1032" s="203"/>
      <c r="F1032" s="205" t="s">
        <v>1504</v>
      </c>
      <c r="G1032" s="203"/>
      <c r="H1032" s="206">
        <v>49.392000000000003</v>
      </c>
      <c r="I1032" s="207"/>
      <c r="J1032" s="203"/>
      <c r="K1032" s="203"/>
      <c r="L1032" s="208"/>
      <c r="M1032" s="209"/>
      <c r="N1032" s="210"/>
      <c r="O1032" s="210"/>
      <c r="P1032" s="210"/>
      <c r="Q1032" s="210"/>
      <c r="R1032" s="210"/>
      <c r="S1032" s="210"/>
      <c r="T1032" s="211"/>
      <c r="AT1032" s="212" t="s">
        <v>182</v>
      </c>
      <c r="AU1032" s="212" t="s">
        <v>81</v>
      </c>
      <c r="AV1032" s="13" t="s">
        <v>81</v>
      </c>
      <c r="AW1032" s="13" t="s">
        <v>4</v>
      </c>
      <c r="AX1032" s="13" t="s">
        <v>79</v>
      </c>
      <c r="AY1032" s="212" t="s">
        <v>168</v>
      </c>
    </row>
    <row r="1033" spans="1:65" s="2" customFormat="1" ht="24.2" customHeight="1">
      <c r="A1033" s="38"/>
      <c r="B1033" s="39"/>
      <c r="C1033" s="182" t="s">
        <v>1505</v>
      </c>
      <c r="D1033" s="182" t="s">
        <v>171</v>
      </c>
      <c r="E1033" s="183" t="s">
        <v>1506</v>
      </c>
      <c r="F1033" s="184" t="s">
        <v>1507</v>
      </c>
      <c r="G1033" s="185" t="s">
        <v>245</v>
      </c>
      <c r="H1033" s="186">
        <v>26.49</v>
      </c>
      <c r="I1033" s="187"/>
      <c r="J1033" s="188">
        <f>ROUND(I1033*H1033,2)</f>
        <v>0</v>
      </c>
      <c r="K1033" s="184" t="s">
        <v>175</v>
      </c>
      <c r="L1033" s="43"/>
      <c r="M1033" s="189" t="s">
        <v>19</v>
      </c>
      <c r="N1033" s="190" t="s">
        <v>43</v>
      </c>
      <c r="O1033" s="68"/>
      <c r="P1033" s="191">
        <f>O1033*H1033</f>
        <v>0</v>
      </c>
      <c r="Q1033" s="191">
        <v>2.0000000000000002E-5</v>
      </c>
      <c r="R1033" s="191">
        <f>Q1033*H1033</f>
        <v>5.2979999999999998E-4</v>
      </c>
      <c r="S1033" s="191">
        <v>0</v>
      </c>
      <c r="T1033" s="192">
        <f>S1033*H1033</f>
        <v>0</v>
      </c>
      <c r="U1033" s="38"/>
      <c r="V1033" s="38"/>
      <c r="W1033" s="38"/>
      <c r="X1033" s="38"/>
      <c r="Y1033" s="38"/>
      <c r="Z1033" s="38"/>
      <c r="AA1033" s="38"/>
      <c r="AB1033" s="38"/>
      <c r="AC1033" s="38"/>
      <c r="AD1033" s="38"/>
      <c r="AE1033" s="38"/>
      <c r="AR1033" s="193" t="s">
        <v>278</v>
      </c>
      <c r="AT1033" s="193" t="s">
        <v>171</v>
      </c>
      <c r="AU1033" s="193" t="s">
        <v>81</v>
      </c>
      <c r="AY1033" s="21" t="s">
        <v>168</v>
      </c>
      <c r="BE1033" s="194">
        <f>IF(N1033="základní",J1033,0)</f>
        <v>0</v>
      </c>
      <c r="BF1033" s="194">
        <f>IF(N1033="snížená",J1033,0)</f>
        <v>0</v>
      </c>
      <c r="BG1033" s="194">
        <f>IF(N1033="zákl. přenesená",J1033,0)</f>
        <v>0</v>
      </c>
      <c r="BH1033" s="194">
        <f>IF(N1033="sníž. přenesená",J1033,0)</f>
        <v>0</v>
      </c>
      <c r="BI1033" s="194">
        <f>IF(N1033="nulová",J1033,0)</f>
        <v>0</v>
      </c>
      <c r="BJ1033" s="21" t="s">
        <v>79</v>
      </c>
      <c r="BK1033" s="194">
        <f>ROUND(I1033*H1033,2)</f>
        <v>0</v>
      </c>
      <c r="BL1033" s="21" t="s">
        <v>278</v>
      </c>
      <c r="BM1033" s="193" t="s">
        <v>1508</v>
      </c>
    </row>
    <row r="1034" spans="1:65" s="2" customFormat="1" ht="19.5">
      <c r="A1034" s="38"/>
      <c r="B1034" s="39"/>
      <c r="C1034" s="40"/>
      <c r="D1034" s="195" t="s">
        <v>178</v>
      </c>
      <c r="E1034" s="40"/>
      <c r="F1034" s="196" t="s">
        <v>1509</v>
      </c>
      <c r="G1034" s="40"/>
      <c r="H1034" s="40"/>
      <c r="I1034" s="197"/>
      <c r="J1034" s="40"/>
      <c r="K1034" s="40"/>
      <c r="L1034" s="43"/>
      <c r="M1034" s="198"/>
      <c r="N1034" s="199"/>
      <c r="O1034" s="68"/>
      <c r="P1034" s="68"/>
      <c r="Q1034" s="68"/>
      <c r="R1034" s="68"/>
      <c r="S1034" s="68"/>
      <c r="T1034" s="69"/>
      <c r="U1034" s="38"/>
      <c r="V1034" s="38"/>
      <c r="W1034" s="38"/>
      <c r="X1034" s="38"/>
      <c r="Y1034" s="38"/>
      <c r="Z1034" s="38"/>
      <c r="AA1034" s="38"/>
      <c r="AB1034" s="38"/>
      <c r="AC1034" s="38"/>
      <c r="AD1034" s="38"/>
      <c r="AE1034" s="38"/>
      <c r="AT1034" s="21" t="s">
        <v>178</v>
      </c>
      <c r="AU1034" s="21" t="s">
        <v>81</v>
      </c>
    </row>
    <row r="1035" spans="1:65" s="2" customFormat="1" ht="11.25">
      <c r="A1035" s="38"/>
      <c r="B1035" s="39"/>
      <c r="C1035" s="40"/>
      <c r="D1035" s="200" t="s">
        <v>180</v>
      </c>
      <c r="E1035" s="40"/>
      <c r="F1035" s="201" t="s">
        <v>1510</v>
      </c>
      <c r="G1035" s="40"/>
      <c r="H1035" s="40"/>
      <c r="I1035" s="197"/>
      <c r="J1035" s="40"/>
      <c r="K1035" s="40"/>
      <c r="L1035" s="43"/>
      <c r="M1035" s="198"/>
      <c r="N1035" s="199"/>
      <c r="O1035" s="68"/>
      <c r="P1035" s="68"/>
      <c r="Q1035" s="68"/>
      <c r="R1035" s="68"/>
      <c r="S1035" s="68"/>
      <c r="T1035" s="69"/>
      <c r="U1035" s="38"/>
      <c r="V1035" s="38"/>
      <c r="W1035" s="38"/>
      <c r="X1035" s="38"/>
      <c r="Y1035" s="38"/>
      <c r="Z1035" s="38"/>
      <c r="AA1035" s="38"/>
      <c r="AB1035" s="38"/>
      <c r="AC1035" s="38"/>
      <c r="AD1035" s="38"/>
      <c r="AE1035" s="38"/>
      <c r="AT1035" s="21" t="s">
        <v>180</v>
      </c>
      <c r="AU1035" s="21" t="s">
        <v>81</v>
      </c>
    </row>
    <row r="1036" spans="1:65" s="13" customFormat="1" ht="11.25">
      <c r="B1036" s="202"/>
      <c r="C1036" s="203"/>
      <c r="D1036" s="195" t="s">
        <v>182</v>
      </c>
      <c r="E1036" s="204" t="s">
        <v>19</v>
      </c>
      <c r="F1036" s="205" t="s">
        <v>1511</v>
      </c>
      <c r="G1036" s="203"/>
      <c r="H1036" s="206">
        <v>26.49</v>
      </c>
      <c r="I1036" s="207"/>
      <c r="J1036" s="203"/>
      <c r="K1036" s="203"/>
      <c r="L1036" s="208"/>
      <c r="M1036" s="209"/>
      <c r="N1036" s="210"/>
      <c r="O1036" s="210"/>
      <c r="P1036" s="210"/>
      <c r="Q1036" s="210"/>
      <c r="R1036" s="210"/>
      <c r="S1036" s="210"/>
      <c r="T1036" s="211"/>
      <c r="AT1036" s="212" t="s">
        <v>182</v>
      </c>
      <c r="AU1036" s="212" t="s">
        <v>81</v>
      </c>
      <c r="AV1036" s="13" t="s">
        <v>81</v>
      </c>
      <c r="AW1036" s="13" t="s">
        <v>33</v>
      </c>
      <c r="AX1036" s="13" t="s">
        <v>72</v>
      </c>
      <c r="AY1036" s="212" t="s">
        <v>168</v>
      </c>
    </row>
    <row r="1037" spans="1:65" s="14" customFormat="1" ht="11.25">
      <c r="B1037" s="213"/>
      <c r="C1037" s="214"/>
      <c r="D1037" s="195" t="s">
        <v>182</v>
      </c>
      <c r="E1037" s="215" t="s">
        <v>19</v>
      </c>
      <c r="F1037" s="216" t="s">
        <v>185</v>
      </c>
      <c r="G1037" s="214"/>
      <c r="H1037" s="217">
        <v>26.49</v>
      </c>
      <c r="I1037" s="218"/>
      <c r="J1037" s="214"/>
      <c r="K1037" s="214"/>
      <c r="L1037" s="219"/>
      <c r="M1037" s="220"/>
      <c r="N1037" s="221"/>
      <c r="O1037" s="221"/>
      <c r="P1037" s="221"/>
      <c r="Q1037" s="221"/>
      <c r="R1037" s="221"/>
      <c r="S1037" s="221"/>
      <c r="T1037" s="222"/>
      <c r="AT1037" s="223" t="s">
        <v>182</v>
      </c>
      <c r="AU1037" s="223" t="s">
        <v>81</v>
      </c>
      <c r="AV1037" s="14" t="s">
        <v>176</v>
      </c>
      <c r="AW1037" s="14" t="s">
        <v>33</v>
      </c>
      <c r="AX1037" s="14" t="s">
        <v>79</v>
      </c>
      <c r="AY1037" s="223" t="s">
        <v>168</v>
      </c>
    </row>
    <row r="1038" spans="1:65" s="2" customFormat="1" ht="16.5" customHeight="1">
      <c r="A1038" s="38"/>
      <c r="B1038" s="39"/>
      <c r="C1038" s="182" t="s">
        <v>1512</v>
      </c>
      <c r="D1038" s="182" t="s">
        <v>171</v>
      </c>
      <c r="E1038" s="183" t="s">
        <v>1513</v>
      </c>
      <c r="F1038" s="184" t="s">
        <v>1514</v>
      </c>
      <c r="G1038" s="185" t="s">
        <v>245</v>
      </c>
      <c r="H1038" s="186">
        <v>19.434999999999999</v>
      </c>
      <c r="I1038" s="187"/>
      <c r="J1038" s="188">
        <f>ROUND(I1038*H1038,2)</f>
        <v>0</v>
      </c>
      <c r="K1038" s="184" t="s">
        <v>175</v>
      </c>
      <c r="L1038" s="43"/>
      <c r="M1038" s="189" t="s">
        <v>19</v>
      </c>
      <c r="N1038" s="190" t="s">
        <v>43</v>
      </c>
      <c r="O1038" s="68"/>
      <c r="P1038" s="191">
        <f>O1038*H1038</f>
        <v>0</v>
      </c>
      <c r="Q1038" s="191">
        <v>1.0000000000000001E-5</v>
      </c>
      <c r="R1038" s="191">
        <f>Q1038*H1038</f>
        <v>1.9435000000000001E-4</v>
      </c>
      <c r="S1038" s="191">
        <v>0</v>
      </c>
      <c r="T1038" s="192">
        <f>S1038*H1038</f>
        <v>0</v>
      </c>
      <c r="U1038" s="38"/>
      <c r="V1038" s="38"/>
      <c r="W1038" s="38"/>
      <c r="X1038" s="38"/>
      <c r="Y1038" s="38"/>
      <c r="Z1038" s="38"/>
      <c r="AA1038" s="38"/>
      <c r="AB1038" s="38"/>
      <c r="AC1038" s="38"/>
      <c r="AD1038" s="38"/>
      <c r="AE1038" s="38"/>
      <c r="AR1038" s="193" t="s">
        <v>278</v>
      </c>
      <c r="AT1038" s="193" t="s">
        <v>171</v>
      </c>
      <c r="AU1038" s="193" t="s">
        <v>81</v>
      </c>
      <c r="AY1038" s="21" t="s">
        <v>168</v>
      </c>
      <c r="BE1038" s="194">
        <f>IF(N1038="základní",J1038,0)</f>
        <v>0</v>
      </c>
      <c r="BF1038" s="194">
        <f>IF(N1038="snížená",J1038,0)</f>
        <v>0</v>
      </c>
      <c r="BG1038" s="194">
        <f>IF(N1038="zákl. přenesená",J1038,0)</f>
        <v>0</v>
      </c>
      <c r="BH1038" s="194">
        <f>IF(N1038="sníž. přenesená",J1038,0)</f>
        <v>0</v>
      </c>
      <c r="BI1038" s="194">
        <f>IF(N1038="nulová",J1038,0)</f>
        <v>0</v>
      </c>
      <c r="BJ1038" s="21" t="s">
        <v>79</v>
      </c>
      <c r="BK1038" s="194">
        <f>ROUND(I1038*H1038,2)</f>
        <v>0</v>
      </c>
      <c r="BL1038" s="21" t="s">
        <v>278</v>
      </c>
      <c r="BM1038" s="193" t="s">
        <v>1515</v>
      </c>
    </row>
    <row r="1039" spans="1:65" s="2" customFormat="1" ht="11.25">
      <c r="A1039" s="38"/>
      <c r="B1039" s="39"/>
      <c r="C1039" s="40"/>
      <c r="D1039" s="195" t="s">
        <v>178</v>
      </c>
      <c r="E1039" s="40"/>
      <c r="F1039" s="196" t="s">
        <v>1516</v>
      </c>
      <c r="G1039" s="40"/>
      <c r="H1039" s="40"/>
      <c r="I1039" s="197"/>
      <c r="J1039" s="40"/>
      <c r="K1039" s="40"/>
      <c r="L1039" s="43"/>
      <c r="M1039" s="198"/>
      <c r="N1039" s="199"/>
      <c r="O1039" s="68"/>
      <c r="P1039" s="68"/>
      <c r="Q1039" s="68"/>
      <c r="R1039" s="68"/>
      <c r="S1039" s="68"/>
      <c r="T1039" s="69"/>
      <c r="U1039" s="38"/>
      <c r="V1039" s="38"/>
      <c r="W1039" s="38"/>
      <c r="X1039" s="38"/>
      <c r="Y1039" s="38"/>
      <c r="Z1039" s="38"/>
      <c r="AA1039" s="38"/>
      <c r="AB1039" s="38"/>
      <c r="AC1039" s="38"/>
      <c r="AD1039" s="38"/>
      <c r="AE1039" s="38"/>
      <c r="AT1039" s="21" t="s">
        <v>178</v>
      </c>
      <c r="AU1039" s="21" t="s">
        <v>81</v>
      </c>
    </row>
    <row r="1040" spans="1:65" s="2" customFormat="1" ht="11.25">
      <c r="A1040" s="38"/>
      <c r="B1040" s="39"/>
      <c r="C1040" s="40"/>
      <c r="D1040" s="200" t="s">
        <v>180</v>
      </c>
      <c r="E1040" s="40"/>
      <c r="F1040" s="201" t="s">
        <v>1517</v>
      </c>
      <c r="G1040" s="40"/>
      <c r="H1040" s="40"/>
      <c r="I1040" s="197"/>
      <c r="J1040" s="40"/>
      <c r="K1040" s="40"/>
      <c r="L1040" s="43"/>
      <c r="M1040" s="198"/>
      <c r="N1040" s="199"/>
      <c r="O1040" s="68"/>
      <c r="P1040" s="68"/>
      <c r="Q1040" s="68"/>
      <c r="R1040" s="68"/>
      <c r="S1040" s="68"/>
      <c r="T1040" s="69"/>
      <c r="U1040" s="38"/>
      <c r="V1040" s="38"/>
      <c r="W1040" s="38"/>
      <c r="X1040" s="38"/>
      <c r="Y1040" s="38"/>
      <c r="Z1040" s="38"/>
      <c r="AA1040" s="38"/>
      <c r="AB1040" s="38"/>
      <c r="AC1040" s="38"/>
      <c r="AD1040" s="38"/>
      <c r="AE1040" s="38"/>
      <c r="AT1040" s="21" t="s">
        <v>180</v>
      </c>
      <c r="AU1040" s="21" t="s">
        <v>81</v>
      </c>
    </row>
    <row r="1041" spans="1:65" s="13" customFormat="1" ht="11.25">
      <c r="B1041" s="202"/>
      <c r="C1041" s="203"/>
      <c r="D1041" s="195" t="s">
        <v>182</v>
      </c>
      <c r="E1041" s="204" t="s">
        <v>19</v>
      </c>
      <c r="F1041" s="205" t="s">
        <v>1518</v>
      </c>
      <c r="G1041" s="203"/>
      <c r="H1041" s="206">
        <v>19.434999999999999</v>
      </c>
      <c r="I1041" s="207"/>
      <c r="J1041" s="203"/>
      <c r="K1041" s="203"/>
      <c r="L1041" s="208"/>
      <c r="M1041" s="209"/>
      <c r="N1041" s="210"/>
      <c r="O1041" s="210"/>
      <c r="P1041" s="210"/>
      <c r="Q1041" s="210"/>
      <c r="R1041" s="210"/>
      <c r="S1041" s="210"/>
      <c r="T1041" s="211"/>
      <c r="AT1041" s="212" t="s">
        <v>182</v>
      </c>
      <c r="AU1041" s="212" t="s">
        <v>81</v>
      </c>
      <c r="AV1041" s="13" t="s">
        <v>81</v>
      </c>
      <c r="AW1041" s="13" t="s">
        <v>33</v>
      </c>
      <c r="AX1041" s="13" t="s">
        <v>72</v>
      </c>
      <c r="AY1041" s="212" t="s">
        <v>168</v>
      </c>
    </row>
    <row r="1042" spans="1:65" s="14" customFormat="1" ht="11.25">
      <c r="B1042" s="213"/>
      <c r="C1042" s="214"/>
      <c r="D1042" s="195" t="s">
        <v>182</v>
      </c>
      <c r="E1042" s="215" t="s">
        <v>19</v>
      </c>
      <c r="F1042" s="216" t="s">
        <v>185</v>
      </c>
      <c r="G1042" s="214"/>
      <c r="H1042" s="217">
        <v>19.434999999999999</v>
      </c>
      <c r="I1042" s="218"/>
      <c r="J1042" s="214"/>
      <c r="K1042" s="214"/>
      <c r="L1042" s="219"/>
      <c r="M1042" s="220"/>
      <c r="N1042" s="221"/>
      <c r="O1042" s="221"/>
      <c r="P1042" s="221"/>
      <c r="Q1042" s="221"/>
      <c r="R1042" s="221"/>
      <c r="S1042" s="221"/>
      <c r="T1042" s="222"/>
      <c r="AT1042" s="223" t="s">
        <v>182</v>
      </c>
      <c r="AU1042" s="223" t="s">
        <v>81</v>
      </c>
      <c r="AV1042" s="14" t="s">
        <v>176</v>
      </c>
      <c r="AW1042" s="14" t="s">
        <v>33</v>
      </c>
      <c r="AX1042" s="14" t="s">
        <v>79</v>
      </c>
      <c r="AY1042" s="223" t="s">
        <v>168</v>
      </c>
    </row>
    <row r="1043" spans="1:65" s="2" customFormat="1" ht="16.5" customHeight="1">
      <c r="A1043" s="38"/>
      <c r="B1043" s="39"/>
      <c r="C1043" s="225" t="s">
        <v>1519</v>
      </c>
      <c r="D1043" s="225" t="s">
        <v>234</v>
      </c>
      <c r="E1043" s="226" t="s">
        <v>1520</v>
      </c>
      <c r="F1043" s="227" t="s">
        <v>1521</v>
      </c>
      <c r="G1043" s="228" t="s">
        <v>245</v>
      </c>
      <c r="H1043" s="229">
        <v>19.824000000000002</v>
      </c>
      <c r="I1043" s="230"/>
      <c r="J1043" s="231">
        <f>ROUND(I1043*H1043,2)</f>
        <v>0</v>
      </c>
      <c r="K1043" s="227" t="s">
        <v>420</v>
      </c>
      <c r="L1043" s="232"/>
      <c r="M1043" s="233" t="s">
        <v>19</v>
      </c>
      <c r="N1043" s="234" t="s">
        <v>43</v>
      </c>
      <c r="O1043" s="68"/>
      <c r="P1043" s="191">
        <f>O1043*H1043</f>
        <v>0</v>
      </c>
      <c r="Q1043" s="191">
        <v>2.9999999999999997E-4</v>
      </c>
      <c r="R1043" s="191">
        <f>Q1043*H1043</f>
        <v>5.9471999999999997E-3</v>
      </c>
      <c r="S1043" s="191">
        <v>0</v>
      </c>
      <c r="T1043" s="192">
        <f>S1043*H1043</f>
        <v>0</v>
      </c>
      <c r="U1043" s="38"/>
      <c r="V1043" s="38"/>
      <c r="W1043" s="38"/>
      <c r="X1043" s="38"/>
      <c r="Y1043" s="38"/>
      <c r="Z1043" s="38"/>
      <c r="AA1043" s="38"/>
      <c r="AB1043" s="38"/>
      <c r="AC1043" s="38"/>
      <c r="AD1043" s="38"/>
      <c r="AE1043" s="38"/>
      <c r="AR1043" s="193" t="s">
        <v>786</v>
      </c>
      <c r="AT1043" s="193" t="s">
        <v>234</v>
      </c>
      <c r="AU1043" s="193" t="s">
        <v>81</v>
      </c>
      <c r="AY1043" s="21" t="s">
        <v>168</v>
      </c>
      <c r="BE1043" s="194">
        <f>IF(N1043="základní",J1043,0)</f>
        <v>0</v>
      </c>
      <c r="BF1043" s="194">
        <f>IF(N1043="snížená",J1043,0)</f>
        <v>0</v>
      </c>
      <c r="BG1043" s="194">
        <f>IF(N1043="zákl. přenesená",J1043,0)</f>
        <v>0</v>
      </c>
      <c r="BH1043" s="194">
        <f>IF(N1043="sníž. přenesená",J1043,0)</f>
        <v>0</v>
      </c>
      <c r="BI1043" s="194">
        <f>IF(N1043="nulová",J1043,0)</f>
        <v>0</v>
      </c>
      <c r="BJ1043" s="21" t="s">
        <v>79</v>
      </c>
      <c r="BK1043" s="194">
        <f>ROUND(I1043*H1043,2)</f>
        <v>0</v>
      </c>
      <c r="BL1043" s="21" t="s">
        <v>278</v>
      </c>
      <c r="BM1043" s="193" t="s">
        <v>1522</v>
      </c>
    </row>
    <row r="1044" spans="1:65" s="2" customFormat="1" ht="11.25">
      <c r="A1044" s="38"/>
      <c r="B1044" s="39"/>
      <c r="C1044" s="40"/>
      <c r="D1044" s="195" t="s">
        <v>178</v>
      </c>
      <c r="E1044" s="40"/>
      <c r="F1044" s="196" t="s">
        <v>1521</v>
      </c>
      <c r="G1044" s="40"/>
      <c r="H1044" s="40"/>
      <c r="I1044" s="197"/>
      <c r="J1044" s="40"/>
      <c r="K1044" s="40"/>
      <c r="L1044" s="43"/>
      <c r="M1044" s="198"/>
      <c r="N1044" s="199"/>
      <c r="O1044" s="68"/>
      <c r="P1044" s="68"/>
      <c r="Q1044" s="68"/>
      <c r="R1044" s="68"/>
      <c r="S1044" s="68"/>
      <c r="T1044" s="69"/>
      <c r="U1044" s="38"/>
      <c r="V1044" s="38"/>
      <c r="W1044" s="38"/>
      <c r="X1044" s="38"/>
      <c r="Y1044" s="38"/>
      <c r="Z1044" s="38"/>
      <c r="AA1044" s="38"/>
      <c r="AB1044" s="38"/>
      <c r="AC1044" s="38"/>
      <c r="AD1044" s="38"/>
      <c r="AE1044" s="38"/>
      <c r="AT1044" s="21" t="s">
        <v>178</v>
      </c>
      <c r="AU1044" s="21" t="s">
        <v>81</v>
      </c>
    </row>
    <row r="1045" spans="1:65" s="13" customFormat="1" ht="11.25">
      <c r="B1045" s="202"/>
      <c r="C1045" s="203"/>
      <c r="D1045" s="195" t="s">
        <v>182</v>
      </c>
      <c r="E1045" s="204" t="s">
        <v>19</v>
      </c>
      <c r="F1045" s="205" t="s">
        <v>1523</v>
      </c>
      <c r="G1045" s="203"/>
      <c r="H1045" s="206">
        <v>19.824000000000002</v>
      </c>
      <c r="I1045" s="207"/>
      <c r="J1045" s="203"/>
      <c r="K1045" s="203"/>
      <c r="L1045" s="208"/>
      <c r="M1045" s="209"/>
      <c r="N1045" s="210"/>
      <c r="O1045" s="210"/>
      <c r="P1045" s="210"/>
      <c r="Q1045" s="210"/>
      <c r="R1045" s="210"/>
      <c r="S1045" s="210"/>
      <c r="T1045" s="211"/>
      <c r="AT1045" s="212" t="s">
        <v>182</v>
      </c>
      <c r="AU1045" s="212" t="s">
        <v>81</v>
      </c>
      <c r="AV1045" s="13" t="s">
        <v>81</v>
      </c>
      <c r="AW1045" s="13" t="s">
        <v>33</v>
      </c>
      <c r="AX1045" s="13" t="s">
        <v>79</v>
      </c>
      <c r="AY1045" s="212" t="s">
        <v>168</v>
      </c>
    </row>
    <row r="1046" spans="1:65" s="2" customFormat="1" ht="24.2" customHeight="1">
      <c r="A1046" s="38"/>
      <c r="B1046" s="39"/>
      <c r="C1046" s="182" t="s">
        <v>1524</v>
      </c>
      <c r="D1046" s="182" t="s">
        <v>171</v>
      </c>
      <c r="E1046" s="183" t="s">
        <v>1525</v>
      </c>
      <c r="F1046" s="184" t="s">
        <v>1526</v>
      </c>
      <c r="G1046" s="185" t="s">
        <v>281</v>
      </c>
      <c r="H1046" s="186">
        <v>44.902000000000001</v>
      </c>
      <c r="I1046" s="187"/>
      <c r="J1046" s="188">
        <f>ROUND(I1046*H1046,2)</f>
        <v>0</v>
      </c>
      <c r="K1046" s="184" t="s">
        <v>175</v>
      </c>
      <c r="L1046" s="43"/>
      <c r="M1046" s="189" t="s">
        <v>19</v>
      </c>
      <c r="N1046" s="190" t="s">
        <v>43</v>
      </c>
      <c r="O1046" s="68"/>
      <c r="P1046" s="191">
        <f>O1046*H1046</f>
        <v>0</v>
      </c>
      <c r="Q1046" s="191">
        <v>0</v>
      </c>
      <c r="R1046" s="191">
        <f>Q1046*H1046</f>
        <v>0</v>
      </c>
      <c r="S1046" s="191">
        <v>0</v>
      </c>
      <c r="T1046" s="192">
        <f>S1046*H1046</f>
        <v>0</v>
      </c>
      <c r="U1046" s="38"/>
      <c r="V1046" s="38"/>
      <c r="W1046" s="38"/>
      <c r="X1046" s="38"/>
      <c r="Y1046" s="38"/>
      <c r="Z1046" s="38"/>
      <c r="AA1046" s="38"/>
      <c r="AB1046" s="38"/>
      <c r="AC1046" s="38"/>
      <c r="AD1046" s="38"/>
      <c r="AE1046" s="38"/>
      <c r="AR1046" s="193" t="s">
        <v>278</v>
      </c>
      <c r="AT1046" s="193" t="s">
        <v>171</v>
      </c>
      <c r="AU1046" s="193" t="s">
        <v>81</v>
      </c>
      <c r="AY1046" s="21" t="s">
        <v>168</v>
      </c>
      <c r="BE1046" s="194">
        <f>IF(N1046="základní",J1046,0)</f>
        <v>0</v>
      </c>
      <c r="BF1046" s="194">
        <f>IF(N1046="snížená",J1046,0)</f>
        <v>0</v>
      </c>
      <c r="BG1046" s="194">
        <f>IF(N1046="zákl. přenesená",J1046,0)</f>
        <v>0</v>
      </c>
      <c r="BH1046" s="194">
        <f>IF(N1046="sníž. přenesená",J1046,0)</f>
        <v>0</v>
      </c>
      <c r="BI1046" s="194">
        <f>IF(N1046="nulová",J1046,0)</f>
        <v>0</v>
      </c>
      <c r="BJ1046" s="21" t="s">
        <v>79</v>
      </c>
      <c r="BK1046" s="194">
        <f>ROUND(I1046*H1046,2)</f>
        <v>0</v>
      </c>
      <c r="BL1046" s="21" t="s">
        <v>278</v>
      </c>
      <c r="BM1046" s="193" t="s">
        <v>1527</v>
      </c>
    </row>
    <row r="1047" spans="1:65" s="2" customFormat="1" ht="19.5">
      <c r="A1047" s="38"/>
      <c r="B1047" s="39"/>
      <c r="C1047" s="40"/>
      <c r="D1047" s="195" t="s">
        <v>178</v>
      </c>
      <c r="E1047" s="40"/>
      <c r="F1047" s="196" t="s">
        <v>1528</v>
      </c>
      <c r="G1047" s="40"/>
      <c r="H1047" s="40"/>
      <c r="I1047" s="197"/>
      <c r="J1047" s="40"/>
      <c r="K1047" s="40"/>
      <c r="L1047" s="43"/>
      <c r="M1047" s="198"/>
      <c r="N1047" s="199"/>
      <c r="O1047" s="68"/>
      <c r="P1047" s="68"/>
      <c r="Q1047" s="68"/>
      <c r="R1047" s="68"/>
      <c r="S1047" s="68"/>
      <c r="T1047" s="69"/>
      <c r="U1047" s="38"/>
      <c r="V1047" s="38"/>
      <c r="W1047" s="38"/>
      <c r="X1047" s="38"/>
      <c r="Y1047" s="38"/>
      <c r="Z1047" s="38"/>
      <c r="AA1047" s="38"/>
      <c r="AB1047" s="38"/>
      <c r="AC1047" s="38"/>
      <c r="AD1047" s="38"/>
      <c r="AE1047" s="38"/>
      <c r="AT1047" s="21" t="s">
        <v>178</v>
      </c>
      <c r="AU1047" s="21" t="s">
        <v>81</v>
      </c>
    </row>
    <row r="1048" spans="1:65" s="2" customFormat="1" ht="11.25">
      <c r="A1048" s="38"/>
      <c r="B1048" s="39"/>
      <c r="C1048" s="40"/>
      <c r="D1048" s="200" t="s">
        <v>180</v>
      </c>
      <c r="E1048" s="40"/>
      <c r="F1048" s="201" t="s">
        <v>1529</v>
      </c>
      <c r="G1048" s="40"/>
      <c r="H1048" s="40"/>
      <c r="I1048" s="197"/>
      <c r="J1048" s="40"/>
      <c r="K1048" s="40"/>
      <c r="L1048" s="43"/>
      <c r="M1048" s="198"/>
      <c r="N1048" s="199"/>
      <c r="O1048" s="68"/>
      <c r="P1048" s="68"/>
      <c r="Q1048" s="68"/>
      <c r="R1048" s="68"/>
      <c r="S1048" s="68"/>
      <c r="T1048" s="69"/>
      <c r="U1048" s="38"/>
      <c r="V1048" s="38"/>
      <c r="W1048" s="38"/>
      <c r="X1048" s="38"/>
      <c r="Y1048" s="38"/>
      <c r="Z1048" s="38"/>
      <c r="AA1048" s="38"/>
      <c r="AB1048" s="38"/>
      <c r="AC1048" s="38"/>
      <c r="AD1048" s="38"/>
      <c r="AE1048" s="38"/>
      <c r="AT1048" s="21" t="s">
        <v>180</v>
      </c>
      <c r="AU1048" s="21" t="s">
        <v>81</v>
      </c>
    </row>
    <row r="1049" spans="1:65" s="2" customFormat="1" ht="24.2" customHeight="1">
      <c r="A1049" s="38"/>
      <c r="B1049" s="39"/>
      <c r="C1049" s="182" t="s">
        <v>1530</v>
      </c>
      <c r="D1049" s="182" t="s">
        <v>171</v>
      </c>
      <c r="E1049" s="183" t="s">
        <v>1531</v>
      </c>
      <c r="F1049" s="184" t="s">
        <v>1532</v>
      </c>
      <c r="G1049" s="185" t="s">
        <v>220</v>
      </c>
      <c r="H1049" s="186">
        <v>0.38400000000000001</v>
      </c>
      <c r="I1049" s="187"/>
      <c r="J1049" s="188">
        <f>ROUND(I1049*H1049,2)</f>
        <v>0</v>
      </c>
      <c r="K1049" s="184" t="s">
        <v>175</v>
      </c>
      <c r="L1049" s="43"/>
      <c r="M1049" s="189" t="s">
        <v>19</v>
      </c>
      <c r="N1049" s="190" t="s">
        <v>43</v>
      </c>
      <c r="O1049" s="68"/>
      <c r="P1049" s="191">
        <f>O1049*H1049</f>
        <v>0</v>
      </c>
      <c r="Q1049" s="191">
        <v>0</v>
      </c>
      <c r="R1049" s="191">
        <f>Q1049*H1049</f>
        <v>0</v>
      </c>
      <c r="S1049" s="191">
        <v>0</v>
      </c>
      <c r="T1049" s="192">
        <f>S1049*H1049</f>
        <v>0</v>
      </c>
      <c r="U1049" s="38"/>
      <c r="V1049" s="38"/>
      <c r="W1049" s="38"/>
      <c r="X1049" s="38"/>
      <c r="Y1049" s="38"/>
      <c r="Z1049" s="38"/>
      <c r="AA1049" s="38"/>
      <c r="AB1049" s="38"/>
      <c r="AC1049" s="38"/>
      <c r="AD1049" s="38"/>
      <c r="AE1049" s="38"/>
      <c r="AR1049" s="193" t="s">
        <v>278</v>
      </c>
      <c r="AT1049" s="193" t="s">
        <v>171</v>
      </c>
      <c r="AU1049" s="193" t="s">
        <v>81</v>
      </c>
      <c r="AY1049" s="21" t="s">
        <v>168</v>
      </c>
      <c r="BE1049" s="194">
        <f>IF(N1049="základní",J1049,0)</f>
        <v>0</v>
      </c>
      <c r="BF1049" s="194">
        <f>IF(N1049="snížená",J1049,0)</f>
        <v>0</v>
      </c>
      <c r="BG1049" s="194">
        <f>IF(N1049="zákl. přenesená",J1049,0)</f>
        <v>0</v>
      </c>
      <c r="BH1049" s="194">
        <f>IF(N1049="sníž. přenesená",J1049,0)</f>
        <v>0</v>
      </c>
      <c r="BI1049" s="194">
        <f>IF(N1049="nulová",J1049,0)</f>
        <v>0</v>
      </c>
      <c r="BJ1049" s="21" t="s">
        <v>79</v>
      </c>
      <c r="BK1049" s="194">
        <f>ROUND(I1049*H1049,2)</f>
        <v>0</v>
      </c>
      <c r="BL1049" s="21" t="s">
        <v>278</v>
      </c>
      <c r="BM1049" s="193" t="s">
        <v>1533</v>
      </c>
    </row>
    <row r="1050" spans="1:65" s="2" customFormat="1" ht="29.25">
      <c r="A1050" s="38"/>
      <c r="B1050" s="39"/>
      <c r="C1050" s="40"/>
      <c r="D1050" s="195" t="s">
        <v>178</v>
      </c>
      <c r="E1050" s="40"/>
      <c r="F1050" s="196" t="s">
        <v>1534</v>
      </c>
      <c r="G1050" s="40"/>
      <c r="H1050" s="40"/>
      <c r="I1050" s="197"/>
      <c r="J1050" s="40"/>
      <c r="K1050" s="40"/>
      <c r="L1050" s="43"/>
      <c r="M1050" s="198"/>
      <c r="N1050" s="199"/>
      <c r="O1050" s="68"/>
      <c r="P1050" s="68"/>
      <c r="Q1050" s="68"/>
      <c r="R1050" s="68"/>
      <c r="S1050" s="68"/>
      <c r="T1050" s="69"/>
      <c r="U1050" s="38"/>
      <c r="V1050" s="38"/>
      <c r="W1050" s="38"/>
      <c r="X1050" s="38"/>
      <c r="Y1050" s="38"/>
      <c r="Z1050" s="38"/>
      <c r="AA1050" s="38"/>
      <c r="AB1050" s="38"/>
      <c r="AC1050" s="38"/>
      <c r="AD1050" s="38"/>
      <c r="AE1050" s="38"/>
      <c r="AT1050" s="21" t="s">
        <v>178</v>
      </c>
      <c r="AU1050" s="21" t="s">
        <v>81</v>
      </c>
    </row>
    <row r="1051" spans="1:65" s="2" customFormat="1" ht="11.25">
      <c r="A1051" s="38"/>
      <c r="B1051" s="39"/>
      <c r="C1051" s="40"/>
      <c r="D1051" s="200" t="s">
        <v>180</v>
      </c>
      <c r="E1051" s="40"/>
      <c r="F1051" s="201" t="s">
        <v>1535</v>
      </c>
      <c r="G1051" s="40"/>
      <c r="H1051" s="40"/>
      <c r="I1051" s="197"/>
      <c r="J1051" s="40"/>
      <c r="K1051" s="40"/>
      <c r="L1051" s="43"/>
      <c r="M1051" s="198"/>
      <c r="N1051" s="199"/>
      <c r="O1051" s="68"/>
      <c r="P1051" s="68"/>
      <c r="Q1051" s="68"/>
      <c r="R1051" s="68"/>
      <c r="S1051" s="68"/>
      <c r="T1051" s="69"/>
      <c r="U1051" s="38"/>
      <c r="V1051" s="38"/>
      <c r="W1051" s="38"/>
      <c r="X1051" s="38"/>
      <c r="Y1051" s="38"/>
      <c r="Z1051" s="38"/>
      <c r="AA1051" s="38"/>
      <c r="AB1051" s="38"/>
      <c r="AC1051" s="38"/>
      <c r="AD1051" s="38"/>
      <c r="AE1051" s="38"/>
      <c r="AT1051" s="21" t="s">
        <v>180</v>
      </c>
      <c r="AU1051" s="21" t="s">
        <v>81</v>
      </c>
    </row>
    <row r="1052" spans="1:65" s="12" customFormat="1" ht="22.9" customHeight="1">
      <c r="B1052" s="166"/>
      <c r="C1052" s="167"/>
      <c r="D1052" s="168" t="s">
        <v>71</v>
      </c>
      <c r="E1052" s="180" t="s">
        <v>1536</v>
      </c>
      <c r="F1052" s="180" t="s">
        <v>1537</v>
      </c>
      <c r="G1052" s="167"/>
      <c r="H1052" s="167"/>
      <c r="I1052" s="170"/>
      <c r="J1052" s="181">
        <f>BK1052</f>
        <v>0</v>
      </c>
      <c r="K1052" s="167"/>
      <c r="L1052" s="172"/>
      <c r="M1052" s="173"/>
      <c r="N1052" s="174"/>
      <c r="O1052" s="174"/>
      <c r="P1052" s="175">
        <f>SUM(P1053:P1069)</f>
        <v>0</v>
      </c>
      <c r="Q1052" s="174"/>
      <c r="R1052" s="175">
        <f>SUM(R1053:R1069)</f>
        <v>0.72150745000000005</v>
      </c>
      <c r="S1052" s="174"/>
      <c r="T1052" s="176">
        <f>SUM(T1053:T1069)</f>
        <v>0</v>
      </c>
      <c r="AR1052" s="177" t="s">
        <v>81</v>
      </c>
      <c r="AT1052" s="178" t="s">
        <v>71</v>
      </c>
      <c r="AU1052" s="178" t="s">
        <v>79</v>
      </c>
      <c r="AY1052" s="177" t="s">
        <v>168</v>
      </c>
      <c r="BK1052" s="179">
        <f>SUM(BK1053:BK1069)</f>
        <v>0</v>
      </c>
    </row>
    <row r="1053" spans="1:65" s="2" customFormat="1" ht="16.5" customHeight="1">
      <c r="A1053" s="38"/>
      <c r="B1053" s="39"/>
      <c r="C1053" s="182" t="s">
        <v>1538</v>
      </c>
      <c r="D1053" s="182" t="s">
        <v>171</v>
      </c>
      <c r="E1053" s="183" t="s">
        <v>1539</v>
      </c>
      <c r="F1053" s="184" t="s">
        <v>1540</v>
      </c>
      <c r="G1053" s="185" t="s">
        <v>281</v>
      </c>
      <c r="H1053" s="186">
        <v>18.721</v>
      </c>
      <c r="I1053" s="187"/>
      <c r="J1053" s="188">
        <f>ROUND(I1053*H1053,2)</f>
        <v>0</v>
      </c>
      <c r="K1053" s="184" t="s">
        <v>175</v>
      </c>
      <c r="L1053" s="43"/>
      <c r="M1053" s="189" t="s">
        <v>19</v>
      </c>
      <c r="N1053" s="190" t="s">
        <v>43</v>
      </c>
      <c r="O1053" s="68"/>
      <c r="P1053" s="191">
        <f>O1053*H1053</f>
        <v>0</v>
      </c>
      <c r="Q1053" s="191">
        <v>4.4999999999999997E-3</v>
      </c>
      <c r="R1053" s="191">
        <f>Q1053*H1053</f>
        <v>8.42445E-2</v>
      </c>
      <c r="S1053" s="191">
        <v>0</v>
      </c>
      <c r="T1053" s="192">
        <f>S1053*H1053</f>
        <v>0</v>
      </c>
      <c r="U1053" s="38"/>
      <c r="V1053" s="38"/>
      <c r="W1053" s="38"/>
      <c r="X1053" s="38"/>
      <c r="Y1053" s="38"/>
      <c r="Z1053" s="38"/>
      <c r="AA1053" s="38"/>
      <c r="AB1053" s="38"/>
      <c r="AC1053" s="38"/>
      <c r="AD1053" s="38"/>
      <c r="AE1053" s="38"/>
      <c r="AR1053" s="193" t="s">
        <v>278</v>
      </c>
      <c r="AT1053" s="193" t="s">
        <v>171</v>
      </c>
      <c r="AU1053" s="193" t="s">
        <v>81</v>
      </c>
      <c r="AY1053" s="21" t="s">
        <v>168</v>
      </c>
      <c r="BE1053" s="194">
        <f>IF(N1053="základní",J1053,0)</f>
        <v>0</v>
      </c>
      <c r="BF1053" s="194">
        <f>IF(N1053="snížená",J1053,0)</f>
        <v>0</v>
      </c>
      <c r="BG1053" s="194">
        <f>IF(N1053="zákl. přenesená",J1053,0)</f>
        <v>0</v>
      </c>
      <c r="BH1053" s="194">
        <f>IF(N1053="sníž. přenesená",J1053,0)</f>
        <v>0</v>
      </c>
      <c r="BI1053" s="194">
        <f>IF(N1053="nulová",J1053,0)</f>
        <v>0</v>
      </c>
      <c r="BJ1053" s="21" t="s">
        <v>79</v>
      </c>
      <c r="BK1053" s="194">
        <f>ROUND(I1053*H1053,2)</f>
        <v>0</v>
      </c>
      <c r="BL1053" s="21" t="s">
        <v>278</v>
      </c>
      <c r="BM1053" s="193" t="s">
        <v>1541</v>
      </c>
    </row>
    <row r="1054" spans="1:65" s="2" customFormat="1" ht="19.5">
      <c r="A1054" s="38"/>
      <c r="B1054" s="39"/>
      <c r="C1054" s="40"/>
      <c r="D1054" s="195" t="s">
        <v>178</v>
      </c>
      <c r="E1054" s="40"/>
      <c r="F1054" s="196" t="s">
        <v>1542</v>
      </c>
      <c r="G1054" s="40"/>
      <c r="H1054" s="40"/>
      <c r="I1054" s="197"/>
      <c r="J1054" s="40"/>
      <c r="K1054" s="40"/>
      <c r="L1054" s="43"/>
      <c r="M1054" s="198"/>
      <c r="N1054" s="199"/>
      <c r="O1054" s="68"/>
      <c r="P1054" s="68"/>
      <c r="Q1054" s="68"/>
      <c r="R1054" s="68"/>
      <c r="S1054" s="68"/>
      <c r="T1054" s="69"/>
      <c r="U1054" s="38"/>
      <c r="V1054" s="38"/>
      <c r="W1054" s="38"/>
      <c r="X1054" s="38"/>
      <c r="Y1054" s="38"/>
      <c r="Z1054" s="38"/>
      <c r="AA1054" s="38"/>
      <c r="AB1054" s="38"/>
      <c r="AC1054" s="38"/>
      <c r="AD1054" s="38"/>
      <c r="AE1054" s="38"/>
      <c r="AT1054" s="21" t="s">
        <v>178</v>
      </c>
      <c r="AU1054" s="21" t="s">
        <v>81</v>
      </c>
    </row>
    <row r="1055" spans="1:65" s="2" customFormat="1" ht="11.25">
      <c r="A1055" s="38"/>
      <c r="B1055" s="39"/>
      <c r="C1055" s="40"/>
      <c r="D1055" s="200" t="s">
        <v>180</v>
      </c>
      <c r="E1055" s="40"/>
      <c r="F1055" s="201" t="s">
        <v>1543</v>
      </c>
      <c r="G1055" s="40"/>
      <c r="H1055" s="40"/>
      <c r="I1055" s="197"/>
      <c r="J1055" s="40"/>
      <c r="K1055" s="40"/>
      <c r="L1055" s="43"/>
      <c r="M1055" s="198"/>
      <c r="N1055" s="199"/>
      <c r="O1055" s="68"/>
      <c r="P1055" s="68"/>
      <c r="Q1055" s="68"/>
      <c r="R1055" s="68"/>
      <c r="S1055" s="68"/>
      <c r="T1055" s="69"/>
      <c r="U1055" s="38"/>
      <c r="V1055" s="38"/>
      <c r="W1055" s="38"/>
      <c r="X1055" s="38"/>
      <c r="Y1055" s="38"/>
      <c r="Z1055" s="38"/>
      <c r="AA1055" s="38"/>
      <c r="AB1055" s="38"/>
      <c r="AC1055" s="38"/>
      <c r="AD1055" s="38"/>
      <c r="AE1055" s="38"/>
      <c r="AT1055" s="21" t="s">
        <v>180</v>
      </c>
      <c r="AU1055" s="21" t="s">
        <v>81</v>
      </c>
    </row>
    <row r="1056" spans="1:65" s="13" customFormat="1" ht="11.25">
      <c r="B1056" s="202"/>
      <c r="C1056" s="203"/>
      <c r="D1056" s="195" t="s">
        <v>182</v>
      </c>
      <c r="E1056" s="204" t="s">
        <v>19</v>
      </c>
      <c r="F1056" s="205" t="s">
        <v>1544</v>
      </c>
      <c r="G1056" s="203"/>
      <c r="H1056" s="206">
        <v>18.721</v>
      </c>
      <c r="I1056" s="207"/>
      <c r="J1056" s="203"/>
      <c r="K1056" s="203"/>
      <c r="L1056" s="208"/>
      <c r="M1056" s="209"/>
      <c r="N1056" s="210"/>
      <c r="O1056" s="210"/>
      <c r="P1056" s="210"/>
      <c r="Q1056" s="210"/>
      <c r="R1056" s="210"/>
      <c r="S1056" s="210"/>
      <c r="T1056" s="211"/>
      <c r="AT1056" s="212" t="s">
        <v>182</v>
      </c>
      <c r="AU1056" s="212" t="s">
        <v>81</v>
      </c>
      <c r="AV1056" s="13" t="s">
        <v>81</v>
      </c>
      <c r="AW1056" s="13" t="s">
        <v>33</v>
      </c>
      <c r="AX1056" s="13" t="s">
        <v>72</v>
      </c>
      <c r="AY1056" s="212" t="s">
        <v>168</v>
      </c>
    </row>
    <row r="1057" spans="1:65" s="14" customFormat="1" ht="11.25">
      <c r="B1057" s="213"/>
      <c r="C1057" s="214"/>
      <c r="D1057" s="195" t="s">
        <v>182</v>
      </c>
      <c r="E1057" s="215" t="s">
        <v>19</v>
      </c>
      <c r="F1057" s="216" t="s">
        <v>185</v>
      </c>
      <c r="G1057" s="214"/>
      <c r="H1057" s="217">
        <v>18.721</v>
      </c>
      <c r="I1057" s="218"/>
      <c r="J1057" s="214"/>
      <c r="K1057" s="214"/>
      <c r="L1057" s="219"/>
      <c r="M1057" s="220"/>
      <c r="N1057" s="221"/>
      <c r="O1057" s="221"/>
      <c r="P1057" s="221"/>
      <c r="Q1057" s="221"/>
      <c r="R1057" s="221"/>
      <c r="S1057" s="221"/>
      <c r="T1057" s="222"/>
      <c r="AT1057" s="223" t="s">
        <v>182</v>
      </c>
      <c r="AU1057" s="223" t="s">
        <v>81</v>
      </c>
      <c r="AV1057" s="14" t="s">
        <v>176</v>
      </c>
      <c r="AW1057" s="14" t="s">
        <v>33</v>
      </c>
      <c r="AX1057" s="14" t="s">
        <v>79</v>
      </c>
      <c r="AY1057" s="223" t="s">
        <v>168</v>
      </c>
    </row>
    <row r="1058" spans="1:65" s="2" customFormat="1" ht="37.9" customHeight="1">
      <c r="A1058" s="38"/>
      <c r="B1058" s="39"/>
      <c r="C1058" s="182" t="s">
        <v>1545</v>
      </c>
      <c r="D1058" s="182" t="s">
        <v>171</v>
      </c>
      <c r="E1058" s="183" t="s">
        <v>1546</v>
      </c>
      <c r="F1058" s="184" t="s">
        <v>1547</v>
      </c>
      <c r="G1058" s="185" t="s">
        <v>281</v>
      </c>
      <c r="H1058" s="186">
        <v>18.721</v>
      </c>
      <c r="I1058" s="187"/>
      <c r="J1058" s="188">
        <f>ROUND(I1058*H1058,2)</f>
        <v>0</v>
      </c>
      <c r="K1058" s="184" t="s">
        <v>175</v>
      </c>
      <c r="L1058" s="43"/>
      <c r="M1058" s="189" t="s">
        <v>19</v>
      </c>
      <c r="N1058" s="190" t="s">
        <v>43</v>
      </c>
      <c r="O1058" s="68"/>
      <c r="P1058" s="191">
        <f>O1058*H1058</f>
        <v>0</v>
      </c>
      <c r="Q1058" s="191">
        <v>5.0000000000000001E-3</v>
      </c>
      <c r="R1058" s="191">
        <f>Q1058*H1058</f>
        <v>9.3605000000000008E-2</v>
      </c>
      <c r="S1058" s="191">
        <v>0</v>
      </c>
      <c r="T1058" s="192">
        <f>S1058*H1058</f>
        <v>0</v>
      </c>
      <c r="U1058" s="38"/>
      <c r="V1058" s="38"/>
      <c r="W1058" s="38"/>
      <c r="X1058" s="38"/>
      <c r="Y1058" s="38"/>
      <c r="Z1058" s="38"/>
      <c r="AA1058" s="38"/>
      <c r="AB1058" s="38"/>
      <c r="AC1058" s="38"/>
      <c r="AD1058" s="38"/>
      <c r="AE1058" s="38"/>
      <c r="AR1058" s="193" t="s">
        <v>278</v>
      </c>
      <c r="AT1058" s="193" t="s">
        <v>171</v>
      </c>
      <c r="AU1058" s="193" t="s">
        <v>81</v>
      </c>
      <c r="AY1058" s="21" t="s">
        <v>168</v>
      </c>
      <c r="BE1058" s="194">
        <f>IF(N1058="základní",J1058,0)</f>
        <v>0</v>
      </c>
      <c r="BF1058" s="194">
        <f>IF(N1058="snížená",J1058,0)</f>
        <v>0</v>
      </c>
      <c r="BG1058" s="194">
        <f>IF(N1058="zákl. přenesená",J1058,0)</f>
        <v>0</v>
      </c>
      <c r="BH1058" s="194">
        <f>IF(N1058="sníž. přenesená",J1058,0)</f>
        <v>0</v>
      </c>
      <c r="BI1058" s="194">
        <f>IF(N1058="nulová",J1058,0)</f>
        <v>0</v>
      </c>
      <c r="BJ1058" s="21" t="s">
        <v>79</v>
      </c>
      <c r="BK1058" s="194">
        <f>ROUND(I1058*H1058,2)</f>
        <v>0</v>
      </c>
      <c r="BL1058" s="21" t="s">
        <v>278</v>
      </c>
      <c r="BM1058" s="193" t="s">
        <v>1548</v>
      </c>
    </row>
    <row r="1059" spans="1:65" s="2" customFormat="1" ht="19.5">
      <c r="A1059" s="38"/>
      <c r="B1059" s="39"/>
      <c r="C1059" s="40"/>
      <c r="D1059" s="195" t="s">
        <v>178</v>
      </c>
      <c r="E1059" s="40"/>
      <c r="F1059" s="196" t="s">
        <v>1549</v>
      </c>
      <c r="G1059" s="40"/>
      <c r="H1059" s="40"/>
      <c r="I1059" s="197"/>
      <c r="J1059" s="40"/>
      <c r="K1059" s="40"/>
      <c r="L1059" s="43"/>
      <c r="M1059" s="198"/>
      <c r="N1059" s="199"/>
      <c r="O1059" s="68"/>
      <c r="P1059" s="68"/>
      <c r="Q1059" s="68"/>
      <c r="R1059" s="68"/>
      <c r="S1059" s="68"/>
      <c r="T1059" s="69"/>
      <c r="U1059" s="38"/>
      <c r="V1059" s="38"/>
      <c r="W1059" s="38"/>
      <c r="X1059" s="38"/>
      <c r="Y1059" s="38"/>
      <c r="Z1059" s="38"/>
      <c r="AA1059" s="38"/>
      <c r="AB1059" s="38"/>
      <c r="AC1059" s="38"/>
      <c r="AD1059" s="38"/>
      <c r="AE1059" s="38"/>
      <c r="AT1059" s="21" t="s">
        <v>178</v>
      </c>
      <c r="AU1059" s="21" t="s">
        <v>81</v>
      </c>
    </row>
    <row r="1060" spans="1:65" s="2" customFormat="1" ht="11.25">
      <c r="A1060" s="38"/>
      <c r="B1060" s="39"/>
      <c r="C1060" s="40"/>
      <c r="D1060" s="200" t="s">
        <v>180</v>
      </c>
      <c r="E1060" s="40"/>
      <c r="F1060" s="201" t="s">
        <v>1550</v>
      </c>
      <c r="G1060" s="40"/>
      <c r="H1060" s="40"/>
      <c r="I1060" s="197"/>
      <c r="J1060" s="40"/>
      <c r="K1060" s="40"/>
      <c r="L1060" s="43"/>
      <c r="M1060" s="198"/>
      <c r="N1060" s="199"/>
      <c r="O1060" s="68"/>
      <c r="P1060" s="68"/>
      <c r="Q1060" s="68"/>
      <c r="R1060" s="68"/>
      <c r="S1060" s="68"/>
      <c r="T1060" s="69"/>
      <c r="U1060" s="38"/>
      <c r="V1060" s="38"/>
      <c r="W1060" s="38"/>
      <c r="X1060" s="38"/>
      <c r="Y1060" s="38"/>
      <c r="Z1060" s="38"/>
      <c r="AA1060" s="38"/>
      <c r="AB1060" s="38"/>
      <c r="AC1060" s="38"/>
      <c r="AD1060" s="38"/>
      <c r="AE1060" s="38"/>
      <c r="AT1060" s="21" t="s">
        <v>180</v>
      </c>
      <c r="AU1060" s="21" t="s">
        <v>81</v>
      </c>
    </row>
    <row r="1061" spans="1:65" s="2" customFormat="1" ht="19.5">
      <c r="A1061" s="38"/>
      <c r="B1061" s="39"/>
      <c r="C1061" s="40"/>
      <c r="D1061" s="195" t="s">
        <v>206</v>
      </c>
      <c r="E1061" s="40"/>
      <c r="F1061" s="224" t="s">
        <v>1551</v>
      </c>
      <c r="G1061" s="40"/>
      <c r="H1061" s="40"/>
      <c r="I1061" s="197"/>
      <c r="J1061" s="40"/>
      <c r="K1061" s="40"/>
      <c r="L1061" s="43"/>
      <c r="M1061" s="198"/>
      <c r="N1061" s="199"/>
      <c r="O1061" s="68"/>
      <c r="P1061" s="68"/>
      <c r="Q1061" s="68"/>
      <c r="R1061" s="68"/>
      <c r="S1061" s="68"/>
      <c r="T1061" s="69"/>
      <c r="U1061" s="38"/>
      <c r="V1061" s="38"/>
      <c r="W1061" s="38"/>
      <c r="X1061" s="38"/>
      <c r="Y1061" s="38"/>
      <c r="Z1061" s="38"/>
      <c r="AA1061" s="38"/>
      <c r="AB1061" s="38"/>
      <c r="AC1061" s="38"/>
      <c r="AD1061" s="38"/>
      <c r="AE1061" s="38"/>
      <c r="AT1061" s="21" t="s">
        <v>206</v>
      </c>
      <c r="AU1061" s="21" t="s">
        <v>81</v>
      </c>
    </row>
    <row r="1062" spans="1:65" s="13" customFormat="1" ht="11.25">
      <c r="B1062" s="202"/>
      <c r="C1062" s="203"/>
      <c r="D1062" s="195" t="s">
        <v>182</v>
      </c>
      <c r="E1062" s="204" t="s">
        <v>19</v>
      </c>
      <c r="F1062" s="205" t="s">
        <v>1544</v>
      </c>
      <c r="G1062" s="203"/>
      <c r="H1062" s="206">
        <v>18.721</v>
      </c>
      <c r="I1062" s="207"/>
      <c r="J1062" s="203"/>
      <c r="K1062" s="203"/>
      <c r="L1062" s="208"/>
      <c r="M1062" s="209"/>
      <c r="N1062" s="210"/>
      <c r="O1062" s="210"/>
      <c r="P1062" s="210"/>
      <c r="Q1062" s="210"/>
      <c r="R1062" s="210"/>
      <c r="S1062" s="210"/>
      <c r="T1062" s="211"/>
      <c r="AT1062" s="212" t="s">
        <v>182</v>
      </c>
      <c r="AU1062" s="212" t="s">
        <v>81</v>
      </c>
      <c r="AV1062" s="13" t="s">
        <v>81</v>
      </c>
      <c r="AW1062" s="13" t="s">
        <v>33</v>
      </c>
      <c r="AX1062" s="13" t="s">
        <v>72</v>
      </c>
      <c r="AY1062" s="212" t="s">
        <v>168</v>
      </c>
    </row>
    <row r="1063" spans="1:65" s="14" customFormat="1" ht="11.25">
      <c r="B1063" s="213"/>
      <c r="C1063" s="214"/>
      <c r="D1063" s="195" t="s">
        <v>182</v>
      </c>
      <c r="E1063" s="215" t="s">
        <v>19</v>
      </c>
      <c r="F1063" s="216" t="s">
        <v>185</v>
      </c>
      <c r="G1063" s="214"/>
      <c r="H1063" s="217">
        <v>18.721</v>
      </c>
      <c r="I1063" s="218"/>
      <c r="J1063" s="214"/>
      <c r="K1063" s="214"/>
      <c r="L1063" s="219"/>
      <c r="M1063" s="220"/>
      <c r="N1063" s="221"/>
      <c r="O1063" s="221"/>
      <c r="P1063" s="221"/>
      <c r="Q1063" s="221"/>
      <c r="R1063" s="221"/>
      <c r="S1063" s="221"/>
      <c r="T1063" s="222"/>
      <c r="AT1063" s="223" t="s">
        <v>182</v>
      </c>
      <c r="AU1063" s="223" t="s">
        <v>81</v>
      </c>
      <c r="AV1063" s="14" t="s">
        <v>176</v>
      </c>
      <c r="AW1063" s="14" t="s">
        <v>33</v>
      </c>
      <c r="AX1063" s="14" t="s">
        <v>79</v>
      </c>
      <c r="AY1063" s="223" t="s">
        <v>168</v>
      </c>
    </row>
    <row r="1064" spans="1:65" s="2" customFormat="1" ht="21.75" customHeight="1">
      <c r="A1064" s="38"/>
      <c r="B1064" s="39"/>
      <c r="C1064" s="225" t="s">
        <v>1552</v>
      </c>
      <c r="D1064" s="225" t="s">
        <v>234</v>
      </c>
      <c r="E1064" s="226" t="s">
        <v>1553</v>
      </c>
      <c r="F1064" s="227" t="s">
        <v>1554</v>
      </c>
      <c r="G1064" s="228" t="s">
        <v>237</v>
      </c>
      <c r="H1064" s="229">
        <v>988.46900000000005</v>
      </c>
      <c r="I1064" s="230"/>
      <c r="J1064" s="231">
        <f>ROUND(I1064*H1064,2)</f>
        <v>0</v>
      </c>
      <c r="K1064" s="227" t="s">
        <v>420</v>
      </c>
      <c r="L1064" s="232"/>
      <c r="M1064" s="233" t="s">
        <v>19</v>
      </c>
      <c r="N1064" s="234" t="s">
        <v>43</v>
      </c>
      <c r="O1064" s="68"/>
      <c r="P1064" s="191">
        <f>O1064*H1064</f>
        <v>0</v>
      </c>
      <c r="Q1064" s="191">
        <v>5.5000000000000003E-4</v>
      </c>
      <c r="R1064" s="191">
        <f>Q1064*H1064</f>
        <v>0.54365795000000006</v>
      </c>
      <c r="S1064" s="191">
        <v>0</v>
      </c>
      <c r="T1064" s="192">
        <f>S1064*H1064</f>
        <v>0</v>
      </c>
      <c r="U1064" s="38"/>
      <c r="V1064" s="38"/>
      <c r="W1064" s="38"/>
      <c r="X1064" s="38"/>
      <c r="Y1064" s="38"/>
      <c r="Z1064" s="38"/>
      <c r="AA1064" s="38"/>
      <c r="AB1064" s="38"/>
      <c r="AC1064" s="38"/>
      <c r="AD1064" s="38"/>
      <c r="AE1064" s="38"/>
      <c r="AR1064" s="193" t="s">
        <v>786</v>
      </c>
      <c r="AT1064" s="193" t="s">
        <v>234</v>
      </c>
      <c r="AU1064" s="193" t="s">
        <v>81</v>
      </c>
      <c r="AY1064" s="21" t="s">
        <v>168</v>
      </c>
      <c r="BE1064" s="194">
        <f>IF(N1064="základní",J1064,0)</f>
        <v>0</v>
      </c>
      <c r="BF1064" s="194">
        <f>IF(N1064="snížená",J1064,0)</f>
        <v>0</v>
      </c>
      <c r="BG1064" s="194">
        <f>IF(N1064="zákl. přenesená",J1064,0)</f>
        <v>0</v>
      </c>
      <c r="BH1064" s="194">
        <f>IF(N1064="sníž. přenesená",J1064,0)</f>
        <v>0</v>
      </c>
      <c r="BI1064" s="194">
        <f>IF(N1064="nulová",J1064,0)</f>
        <v>0</v>
      </c>
      <c r="BJ1064" s="21" t="s">
        <v>79</v>
      </c>
      <c r="BK1064" s="194">
        <f>ROUND(I1064*H1064,2)</f>
        <v>0</v>
      </c>
      <c r="BL1064" s="21" t="s">
        <v>278</v>
      </c>
      <c r="BM1064" s="193" t="s">
        <v>1555</v>
      </c>
    </row>
    <row r="1065" spans="1:65" s="2" customFormat="1" ht="11.25">
      <c r="A1065" s="38"/>
      <c r="B1065" s="39"/>
      <c r="C1065" s="40"/>
      <c r="D1065" s="195" t="s">
        <v>178</v>
      </c>
      <c r="E1065" s="40"/>
      <c r="F1065" s="196" t="s">
        <v>1554</v>
      </c>
      <c r="G1065" s="40"/>
      <c r="H1065" s="40"/>
      <c r="I1065" s="197"/>
      <c r="J1065" s="40"/>
      <c r="K1065" s="40"/>
      <c r="L1065" s="43"/>
      <c r="M1065" s="198"/>
      <c r="N1065" s="199"/>
      <c r="O1065" s="68"/>
      <c r="P1065" s="68"/>
      <c r="Q1065" s="68"/>
      <c r="R1065" s="68"/>
      <c r="S1065" s="68"/>
      <c r="T1065" s="69"/>
      <c r="U1065" s="38"/>
      <c r="V1065" s="38"/>
      <c r="W1065" s="38"/>
      <c r="X1065" s="38"/>
      <c r="Y1065" s="38"/>
      <c r="Z1065" s="38"/>
      <c r="AA1065" s="38"/>
      <c r="AB1065" s="38"/>
      <c r="AC1065" s="38"/>
      <c r="AD1065" s="38"/>
      <c r="AE1065" s="38"/>
      <c r="AT1065" s="21" t="s">
        <v>178</v>
      </c>
      <c r="AU1065" s="21" t="s">
        <v>81</v>
      </c>
    </row>
    <row r="1066" spans="1:65" s="13" customFormat="1" ht="11.25">
      <c r="B1066" s="202"/>
      <c r="C1066" s="203"/>
      <c r="D1066" s="195" t="s">
        <v>182</v>
      </c>
      <c r="E1066" s="204" t="s">
        <v>19</v>
      </c>
      <c r="F1066" s="205" t="s">
        <v>1556</v>
      </c>
      <c r="G1066" s="203"/>
      <c r="H1066" s="206">
        <v>988.46900000000005</v>
      </c>
      <c r="I1066" s="207"/>
      <c r="J1066" s="203"/>
      <c r="K1066" s="203"/>
      <c r="L1066" s="208"/>
      <c r="M1066" s="209"/>
      <c r="N1066" s="210"/>
      <c r="O1066" s="210"/>
      <c r="P1066" s="210"/>
      <c r="Q1066" s="210"/>
      <c r="R1066" s="210"/>
      <c r="S1066" s="210"/>
      <c r="T1066" s="211"/>
      <c r="AT1066" s="212" t="s">
        <v>182</v>
      </c>
      <c r="AU1066" s="212" t="s">
        <v>81</v>
      </c>
      <c r="AV1066" s="13" t="s">
        <v>81</v>
      </c>
      <c r="AW1066" s="13" t="s">
        <v>33</v>
      </c>
      <c r="AX1066" s="13" t="s">
        <v>79</v>
      </c>
      <c r="AY1066" s="212" t="s">
        <v>168</v>
      </c>
    </row>
    <row r="1067" spans="1:65" s="2" customFormat="1" ht="24.2" customHeight="1">
      <c r="A1067" s="38"/>
      <c r="B1067" s="39"/>
      <c r="C1067" s="182" t="s">
        <v>1557</v>
      </c>
      <c r="D1067" s="182" t="s">
        <v>171</v>
      </c>
      <c r="E1067" s="183" t="s">
        <v>1558</v>
      </c>
      <c r="F1067" s="184" t="s">
        <v>1559</v>
      </c>
      <c r="G1067" s="185" t="s">
        <v>220</v>
      </c>
      <c r="H1067" s="186">
        <v>0.72199999999999998</v>
      </c>
      <c r="I1067" s="187"/>
      <c r="J1067" s="188">
        <f>ROUND(I1067*H1067,2)</f>
        <v>0</v>
      </c>
      <c r="K1067" s="184" t="s">
        <v>175</v>
      </c>
      <c r="L1067" s="43"/>
      <c r="M1067" s="189" t="s">
        <v>19</v>
      </c>
      <c r="N1067" s="190" t="s">
        <v>43</v>
      </c>
      <c r="O1067" s="68"/>
      <c r="P1067" s="191">
        <f>O1067*H1067</f>
        <v>0</v>
      </c>
      <c r="Q1067" s="191">
        <v>0</v>
      </c>
      <c r="R1067" s="191">
        <f>Q1067*H1067</f>
        <v>0</v>
      </c>
      <c r="S1067" s="191">
        <v>0</v>
      </c>
      <c r="T1067" s="192">
        <f>S1067*H1067</f>
        <v>0</v>
      </c>
      <c r="U1067" s="38"/>
      <c r="V1067" s="38"/>
      <c r="W1067" s="38"/>
      <c r="X1067" s="38"/>
      <c r="Y1067" s="38"/>
      <c r="Z1067" s="38"/>
      <c r="AA1067" s="38"/>
      <c r="AB1067" s="38"/>
      <c r="AC1067" s="38"/>
      <c r="AD1067" s="38"/>
      <c r="AE1067" s="38"/>
      <c r="AR1067" s="193" t="s">
        <v>278</v>
      </c>
      <c r="AT1067" s="193" t="s">
        <v>171</v>
      </c>
      <c r="AU1067" s="193" t="s">
        <v>81</v>
      </c>
      <c r="AY1067" s="21" t="s">
        <v>168</v>
      </c>
      <c r="BE1067" s="194">
        <f>IF(N1067="základní",J1067,0)</f>
        <v>0</v>
      </c>
      <c r="BF1067" s="194">
        <f>IF(N1067="snížená",J1067,0)</f>
        <v>0</v>
      </c>
      <c r="BG1067" s="194">
        <f>IF(N1067="zákl. přenesená",J1067,0)</f>
        <v>0</v>
      </c>
      <c r="BH1067" s="194">
        <f>IF(N1067="sníž. přenesená",J1067,0)</f>
        <v>0</v>
      </c>
      <c r="BI1067" s="194">
        <f>IF(N1067="nulová",J1067,0)</f>
        <v>0</v>
      </c>
      <c r="BJ1067" s="21" t="s">
        <v>79</v>
      </c>
      <c r="BK1067" s="194">
        <f>ROUND(I1067*H1067,2)</f>
        <v>0</v>
      </c>
      <c r="BL1067" s="21" t="s">
        <v>278</v>
      </c>
      <c r="BM1067" s="193" t="s">
        <v>1560</v>
      </c>
    </row>
    <row r="1068" spans="1:65" s="2" customFormat="1" ht="29.25">
      <c r="A1068" s="38"/>
      <c r="B1068" s="39"/>
      <c r="C1068" s="40"/>
      <c r="D1068" s="195" t="s">
        <v>178</v>
      </c>
      <c r="E1068" s="40"/>
      <c r="F1068" s="196" t="s">
        <v>1561</v>
      </c>
      <c r="G1068" s="40"/>
      <c r="H1068" s="40"/>
      <c r="I1068" s="197"/>
      <c r="J1068" s="40"/>
      <c r="K1068" s="40"/>
      <c r="L1068" s="43"/>
      <c r="M1068" s="198"/>
      <c r="N1068" s="199"/>
      <c r="O1068" s="68"/>
      <c r="P1068" s="68"/>
      <c r="Q1068" s="68"/>
      <c r="R1068" s="68"/>
      <c r="S1068" s="68"/>
      <c r="T1068" s="69"/>
      <c r="U1068" s="38"/>
      <c r="V1068" s="38"/>
      <c r="W1068" s="38"/>
      <c r="X1068" s="38"/>
      <c r="Y1068" s="38"/>
      <c r="Z1068" s="38"/>
      <c r="AA1068" s="38"/>
      <c r="AB1068" s="38"/>
      <c r="AC1068" s="38"/>
      <c r="AD1068" s="38"/>
      <c r="AE1068" s="38"/>
      <c r="AT1068" s="21" t="s">
        <v>178</v>
      </c>
      <c r="AU1068" s="21" t="s">
        <v>81</v>
      </c>
    </row>
    <row r="1069" spans="1:65" s="2" customFormat="1" ht="11.25">
      <c r="A1069" s="38"/>
      <c r="B1069" s="39"/>
      <c r="C1069" s="40"/>
      <c r="D1069" s="200" t="s">
        <v>180</v>
      </c>
      <c r="E1069" s="40"/>
      <c r="F1069" s="201" t="s">
        <v>1562</v>
      </c>
      <c r="G1069" s="40"/>
      <c r="H1069" s="40"/>
      <c r="I1069" s="197"/>
      <c r="J1069" s="40"/>
      <c r="K1069" s="40"/>
      <c r="L1069" s="43"/>
      <c r="M1069" s="198"/>
      <c r="N1069" s="199"/>
      <c r="O1069" s="68"/>
      <c r="P1069" s="68"/>
      <c r="Q1069" s="68"/>
      <c r="R1069" s="68"/>
      <c r="S1069" s="68"/>
      <c r="T1069" s="69"/>
      <c r="U1069" s="38"/>
      <c r="V1069" s="38"/>
      <c r="W1069" s="38"/>
      <c r="X1069" s="38"/>
      <c r="Y1069" s="38"/>
      <c r="Z1069" s="38"/>
      <c r="AA1069" s="38"/>
      <c r="AB1069" s="38"/>
      <c r="AC1069" s="38"/>
      <c r="AD1069" s="38"/>
      <c r="AE1069" s="38"/>
      <c r="AT1069" s="21" t="s">
        <v>180</v>
      </c>
      <c r="AU1069" s="21" t="s">
        <v>81</v>
      </c>
    </row>
    <row r="1070" spans="1:65" s="12" customFormat="1" ht="22.9" customHeight="1">
      <c r="B1070" s="166"/>
      <c r="C1070" s="167"/>
      <c r="D1070" s="168" t="s">
        <v>71</v>
      </c>
      <c r="E1070" s="180" t="s">
        <v>1563</v>
      </c>
      <c r="F1070" s="180" t="s">
        <v>1564</v>
      </c>
      <c r="G1070" s="167"/>
      <c r="H1070" s="167"/>
      <c r="I1070" s="170"/>
      <c r="J1070" s="181">
        <f>BK1070</f>
        <v>0</v>
      </c>
      <c r="K1070" s="167"/>
      <c r="L1070" s="172"/>
      <c r="M1070" s="173"/>
      <c r="N1070" s="174"/>
      <c r="O1070" s="174"/>
      <c r="P1070" s="175">
        <f>SUM(P1071:P1110)</f>
        <v>0</v>
      </c>
      <c r="Q1070" s="174"/>
      <c r="R1070" s="175">
        <f>SUM(R1071:R1110)</f>
        <v>8.2771940000000016E-2</v>
      </c>
      <c r="S1070" s="174"/>
      <c r="T1070" s="176">
        <f>SUM(T1071:T1110)</f>
        <v>0</v>
      </c>
      <c r="AR1070" s="177" t="s">
        <v>81</v>
      </c>
      <c r="AT1070" s="178" t="s">
        <v>71</v>
      </c>
      <c r="AU1070" s="178" t="s">
        <v>79</v>
      </c>
      <c r="AY1070" s="177" t="s">
        <v>168</v>
      </c>
      <c r="BK1070" s="179">
        <f>SUM(BK1071:BK1110)</f>
        <v>0</v>
      </c>
    </row>
    <row r="1071" spans="1:65" s="2" customFormat="1" ht="24.2" customHeight="1">
      <c r="A1071" s="38"/>
      <c r="B1071" s="39"/>
      <c r="C1071" s="182" t="s">
        <v>1565</v>
      </c>
      <c r="D1071" s="182" t="s">
        <v>171</v>
      </c>
      <c r="E1071" s="183" t="s">
        <v>1566</v>
      </c>
      <c r="F1071" s="184" t="s">
        <v>1567</v>
      </c>
      <c r="G1071" s="185" t="s">
        <v>281</v>
      </c>
      <c r="H1071" s="186">
        <v>25.602</v>
      </c>
      <c r="I1071" s="187"/>
      <c r="J1071" s="188">
        <f>ROUND(I1071*H1071,2)</f>
        <v>0</v>
      </c>
      <c r="K1071" s="184" t="s">
        <v>175</v>
      </c>
      <c r="L1071" s="43"/>
      <c r="M1071" s="189" t="s">
        <v>19</v>
      </c>
      <c r="N1071" s="190" t="s">
        <v>43</v>
      </c>
      <c r="O1071" s="68"/>
      <c r="P1071" s="191">
        <f>O1071*H1071</f>
        <v>0</v>
      </c>
      <c r="Q1071" s="191">
        <v>4.2000000000000002E-4</v>
      </c>
      <c r="R1071" s="191">
        <f>Q1071*H1071</f>
        <v>1.0752840000000001E-2</v>
      </c>
      <c r="S1071" s="191">
        <v>0</v>
      </c>
      <c r="T1071" s="192">
        <f>S1071*H1071</f>
        <v>0</v>
      </c>
      <c r="U1071" s="38"/>
      <c r="V1071" s="38"/>
      <c r="W1071" s="38"/>
      <c r="X1071" s="38"/>
      <c r="Y1071" s="38"/>
      <c r="Z1071" s="38"/>
      <c r="AA1071" s="38"/>
      <c r="AB1071" s="38"/>
      <c r="AC1071" s="38"/>
      <c r="AD1071" s="38"/>
      <c r="AE1071" s="38"/>
      <c r="AR1071" s="193" t="s">
        <v>278</v>
      </c>
      <c r="AT1071" s="193" t="s">
        <v>171</v>
      </c>
      <c r="AU1071" s="193" t="s">
        <v>81</v>
      </c>
      <c r="AY1071" s="21" t="s">
        <v>168</v>
      </c>
      <c r="BE1071" s="194">
        <f>IF(N1071="základní",J1071,0)</f>
        <v>0</v>
      </c>
      <c r="BF1071" s="194">
        <f>IF(N1071="snížená",J1071,0)</f>
        <v>0</v>
      </c>
      <c r="BG1071" s="194">
        <f>IF(N1071="zákl. přenesená",J1071,0)</f>
        <v>0</v>
      </c>
      <c r="BH1071" s="194">
        <f>IF(N1071="sníž. přenesená",J1071,0)</f>
        <v>0</v>
      </c>
      <c r="BI1071" s="194">
        <f>IF(N1071="nulová",J1071,0)</f>
        <v>0</v>
      </c>
      <c r="BJ1071" s="21" t="s">
        <v>79</v>
      </c>
      <c r="BK1071" s="194">
        <f>ROUND(I1071*H1071,2)</f>
        <v>0</v>
      </c>
      <c r="BL1071" s="21" t="s">
        <v>278</v>
      </c>
      <c r="BM1071" s="193" t="s">
        <v>1568</v>
      </c>
    </row>
    <row r="1072" spans="1:65" s="2" customFormat="1" ht="29.25">
      <c r="A1072" s="38"/>
      <c r="B1072" s="39"/>
      <c r="C1072" s="40"/>
      <c r="D1072" s="195" t="s">
        <v>178</v>
      </c>
      <c r="E1072" s="40"/>
      <c r="F1072" s="196" t="s">
        <v>1569</v>
      </c>
      <c r="G1072" s="40"/>
      <c r="H1072" s="40"/>
      <c r="I1072" s="197"/>
      <c r="J1072" s="40"/>
      <c r="K1072" s="40"/>
      <c r="L1072" s="43"/>
      <c r="M1072" s="198"/>
      <c r="N1072" s="199"/>
      <c r="O1072" s="68"/>
      <c r="P1072" s="68"/>
      <c r="Q1072" s="68"/>
      <c r="R1072" s="68"/>
      <c r="S1072" s="68"/>
      <c r="T1072" s="69"/>
      <c r="U1072" s="38"/>
      <c r="V1072" s="38"/>
      <c r="W1072" s="38"/>
      <c r="X1072" s="38"/>
      <c r="Y1072" s="38"/>
      <c r="Z1072" s="38"/>
      <c r="AA1072" s="38"/>
      <c r="AB1072" s="38"/>
      <c r="AC1072" s="38"/>
      <c r="AD1072" s="38"/>
      <c r="AE1072" s="38"/>
      <c r="AT1072" s="21" t="s">
        <v>178</v>
      </c>
      <c r="AU1072" s="21" t="s">
        <v>81</v>
      </c>
    </row>
    <row r="1073" spans="1:65" s="2" customFormat="1" ht="11.25">
      <c r="A1073" s="38"/>
      <c r="B1073" s="39"/>
      <c r="C1073" s="40"/>
      <c r="D1073" s="200" t="s">
        <v>180</v>
      </c>
      <c r="E1073" s="40"/>
      <c r="F1073" s="201" t="s">
        <v>1570</v>
      </c>
      <c r="G1073" s="40"/>
      <c r="H1073" s="40"/>
      <c r="I1073" s="197"/>
      <c r="J1073" s="40"/>
      <c r="K1073" s="40"/>
      <c r="L1073" s="43"/>
      <c r="M1073" s="198"/>
      <c r="N1073" s="199"/>
      <c r="O1073" s="68"/>
      <c r="P1073" s="68"/>
      <c r="Q1073" s="68"/>
      <c r="R1073" s="68"/>
      <c r="S1073" s="68"/>
      <c r="T1073" s="69"/>
      <c r="U1073" s="38"/>
      <c r="V1073" s="38"/>
      <c r="W1073" s="38"/>
      <c r="X1073" s="38"/>
      <c r="Y1073" s="38"/>
      <c r="Z1073" s="38"/>
      <c r="AA1073" s="38"/>
      <c r="AB1073" s="38"/>
      <c r="AC1073" s="38"/>
      <c r="AD1073" s="38"/>
      <c r="AE1073" s="38"/>
      <c r="AT1073" s="21" t="s">
        <v>180</v>
      </c>
      <c r="AU1073" s="21" t="s">
        <v>81</v>
      </c>
    </row>
    <row r="1074" spans="1:65" s="2" customFormat="1" ht="19.5">
      <c r="A1074" s="38"/>
      <c r="B1074" s="39"/>
      <c r="C1074" s="40"/>
      <c r="D1074" s="195" t="s">
        <v>206</v>
      </c>
      <c r="E1074" s="40"/>
      <c r="F1074" s="224" t="s">
        <v>1571</v>
      </c>
      <c r="G1074" s="40"/>
      <c r="H1074" s="40"/>
      <c r="I1074" s="197"/>
      <c r="J1074" s="40"/>
      <c r="K1074" s="40"/>
      <c r="L1074" s="43"/>
      <c r="M1074" s="198"/>
      <c r="N1074" s="199"/>
      <c r="O1074" s="68"/>
      <c r="P1074" s="68"/>
      <c r="Q1074" s="68"/>
      <c r="R1074" s="68"/>
      <c r="S1074" s="68"/>
      <c r="T1074" s="69"/>
      <c r="U1074" s="38"/>
      <c r="V1074" s="38"/>
      <c r="W1074" s="38"/>
      <c r="X1074" s="38"/>
      <c r="Y1074" s="38"/>
      <c r="Z1074" s="38"/>
      <c r="AA1074" s="38"/>
      <c r="AB1074" s="38"/>
      <c r="AC1074" s="38"/>
      <c r="AD1074" s="38"/>
      <c r="AE1074" s="38"/>
      <c r="AT1074" s="21" t="s">
        <v>206</v>
      </c>
      <c r="AU1074" s="21" t="s">
        <v>81</v>
      </c>
    </row>
    <row r="1075" spans="1:65" s="13" customFormat="1" ht="11.25">
      <c r="B1075" s="202"/>
      <c r="C1075" s="203"/>
      <c r="D1075" s="195" t="s">
        <v>182</v>
      </c>
      <c r="E1075" s="204" t="s">
        <v>19</v>
      </c>
      <c r="F1075" s="205" t="s">
        <v>357</v>
      </c>
      <c r="G1075" s="203"/>
      <c r="H1075" s="206">
        <v>5.4</v>
      </c>
      <c r="I1075" s="207"/>
      <c r="J1075" s="203"/>
      <c r="K1075" s="203"/>
      <c r="L1075" s="208"/>
      <c r="M1075" s="209"/>
      <c r="N1075" s="210"/>
      <c r="O1075" s="210"/>
      <c r="P1075" s="210"/>
      <c r="Q1075" s="210"/>
      <c r="R1075" s="210"/>
      <c r="S1075" s="210"/>
      <c r="T1075" s="211"/>
      <c r="AT1075" s="212" t="s">
        <v>182</v>
      </c>
      <c r="AU1075" s="212" t="s">
        <v>81</v>
      </c>
      <c r="AV1075" s="13" t="s">
        <v>81</v>
      </c>
      <c r="AW1075" s="13" t="s">
        <v>33</v>
      </c>
      <c r="AX1075" s="13" t="s">
        <v>72</v>
      </c>
      <c r="AY1075" s="212" t="s">
        <v>168</v>
      </c>
    </row>
    <row r="1076" spans="1:65" s="13" customFormat="1" ht="11.25">
      <c r="B1076" s="202"/>
      <c r="C1076" s="203"/>
      <c r="D1076" s="195" t="s">
        <v>182</v>
      </c>
      <c r="E1076" s="204" t="s">
        <v>19</v>
      </c>
      <c r="F1076" s="205" t="s">
        <v>358</v>
      </c>
      <c r="G1076" s="203"/>
      <c r="H1076" s="206">
        <v>1.998</v>
      </c>
      <c r="I1076" s="207"/>
      <c r="J1076" s="203"/>
      <c r="K1076" s="203"/>
      <c r="L1076" s="208"/>
      <c r="M1076" s="209"/>
      <c r="N1076" s="210"/>
      <c r="O1076" s="210"/>
      <c r="P1076" s="210"/>
      <c r="Q1076" s="210"/>
      <c r="R1076" s="210"/>
      <c r="S1076" s="210"/>
      <c r="T1076" s="211"/>
      <c r="AT1076" s="212" t="s">
        <v>182</v>
      </c>
      <c r="AU1076" s="212" t="s">
        <v>81</v>
      </c>
      <c r="AV1076" s="13" t="s">
        <v>81</v>
      </c>
      <c r="AW1076" s="13" t="s">
        <v>33</v>
      </c>
      <c r="AX1076" s="13" t="s">
        <v>72</v>
      </c>
      <c r="AY1076" s="212" t="s">
        <v>168</v>
      </c>
    </row>
    <row r="1077" spans="1:65" s="13" customFormat="1" ht="11.25">
      <c r="B1077" s="202"/>
      <c r="C1077" s="203"/>
      <c r="D1077" s="195" t="s">
        <v>182</v>
      </c>
      <c r="E1077" s="204" t="s">
        <v>19</v>
      </c>
      <c r="F1077" s="205" t="s">
        <v>359</v>
      </c>
      <c r="G1077" s="203"/>
      <c r="H1077" s="206">
        <v>1.9139999999999999</v>
      </c>
      <c r="I1077" s="207"/>
      <c r="J1077" s="203"/>
      <c r="K1077" s="203"/>
      <c r="L1077" s="208"/>
      <c r="M1077" s="209"/>
      <c r="N1077" s="210"/>
      <c r="O1077" s="210"/>
      <c r="P1077" s="210"/>
      <c r="Q1077" s="210"/>
      <c r="R1077" s="210"/>
      <c r="S1077" s="210"/>
      <c r="T1077" s="211"/>
      <c r="AT1077" s="212" t="s">
        <v>182</v>
      </c>
      <c r="AU1077" s="212" t="s">
        <v>81</v>
      </c>
      <c r="AV1077" s="13" t="s">
        <v>81</v>
      </c>
      <c r="AW1077" s="13" t="s">
        <v>33</v>
      </c>
      <c r="AX1077" s="13" t="s">
        <v>72</v>
      </c>
      <c r="AY1077" s="212" t="s">
        <v>168</v>
      </c>
    </row>
    <row r="1078" spans="1:65" s="13" customFormat="1" ht="11.25">
      <c r="B1078" s="202"/>
      <c r="C1078" s="203"/>
      <c r="D1078" s="195" t="s">
        <v>182</v>
      </c>
      <c r="E1078" s="204" t="s">
        <v>19</v>
      </c>
      <c r="F1078" s="205" t="s">
        <v>360</v>
      </c>
      <c r="G1078" s="203"/>
      <c r="H1078" s="206">
        <v>1.89</v>
      </c>
      <c r="I1078" s="207"/>
      <c r="J1078" s="203"/>
      <c r="K1078" s="203"/>
      <c r="L1078" s="208"/>
      <c r="M1078" s="209"/>
      <c r="N1078" s="210"/>
      <c r="O1078" s="210"/>
      <c r="P1078" s="210"/>
      <c r="Q1078" s="210"/>
      <c r="R1078" s="210"/>
      <c r="S1078" s="210"/>
      <c r="T1078" s="211"/>
      <c r="AT1078" s="212" t="s">
        <v>182</v>
      </c>
      <c r="AU1078" s="212" t="s">
        <v>81</v>
      </c>
      <c r="AV1078" s="13" t="s">
        <v>81</v>
      </c>
      <c r="AW1078" s="13" t="s">
        <v>33</v>
      </c>
      <c r="AX1078" s="13" t="s">
        <v>72</v>
      </c>
      <c r="AY1078" s="212" t="s">
        <v>168</v>
      </c>
    </row>
    <row r="1079" spans="1:65" s="13" customFormat="1" ht="11.25">
      <c r="B1079" s="202"/>
      <c r="C1079" s="203"/>
      <c r="D1079" s="195" t="s">
        <v>182</v>
      </c>
      <c r="E1079" s="204" t="s">
        <v>19</v>
      </c>
      <c r="F1079" s="205" t="s">
        <v>361</v>
      </c>
      <c r="G1079" s="203"/>
      <c r="H1079" s="206">
        <v>14.4</v>
      </c>
      <c r="I1079" s="207"/>
      <c r="J1079" s="203"/>
      <c r="K1079" s="203"/>
      <c r="L1079" s="208"/>
      <c r="M1079" s="209"/>
      <c r="N1079" s="210"/>
      <c r="O1079" s="210"/>
      <c r="P1079" s="210"/>
      <c r="Q1079" s="210"/>
      <c r="R1079" s="210"/>
      <c r="S1079" s="210"/>
      <c r="T1079" s="211"/>
      <c r="AT1079" s="212" t="s">
        <v>182</v>
      </c>
      <c r="AU1079" s="212" t="s">
        <v>81</v>
      </c>
      <c r="AV1079" s="13" t="s">
        <v>81</v>
      </c>
      <c r="AW1079" s="13" t="s">
        <v>33</v>
      </c>
      <c r="AX1079" s="13" t="s">
        <v>72</v>
      </c>
      <c r="AY1079" s="212" t="s">
        <v>168</v>
      </c>
    </row>
    <row r="1080" spans="1:65" s="14" customFormat="1" ht="11.25">
      <c r="B1080" s="213"/>
      <c r="C1080" s="214"/>
      <c r="D1080" s="195" t="s">
        <v>182</v>
      </c>
      <c r="E1080" s="215" t="s">
        <v>19</v>
      </c>
      <c r="F1080" s="216" t="s">
        <v>185</v>
      </c>
      <c r="G1080" s="214"/>
      <c r="H1080" s="217">
        <v>25.602</v>
      </c>
      <c r="I1080" s="218"/>
      <c r="J1080" s="214"/>
      <c r="K1080" s="214"/>
      <c r="L1080" s="219"/>
      <c r="M1080" s="220"/>
      <c r="N1080" s="221"/>
      <c r="O1080" s="221"/>
      <c r="P1080" s="221"/>
      <c r="Q1080" s="221"/>
      <c r="R1080" s="221"/>
      <c r="S1080" s="221"/>
      <c r="T1080" s="222"/>
      <c r="AT1080" s="223" t="s">
        <v>182</v>
      </c>
      <c r="AU1080" s="223" t="s">
        <v>81</v>
      </c>
      <c r="AV1080" s="14" t="s">
        <v>176</v>
      </c>
      <c r="AW1080" s="14" t="s">
        <v>33</v>
      </c>
      <c r="AX1080" s="14" t="s">
        <v>79</v>
      </c>
      <c r="AY1080" s="223" t="s">
        <v>168</v>
      </c>
    </row>
    <row r="1081" spans="1:65" s="2" customFormat="1" ht="16.5" customHeight="1">
      <c r="A1081" s="38"/>
      <c r="B1081" s="39"/>
      <c r="C1081" s="182" t="s">
        <v>1572</v>
      </c>
      <c r="D1081" s="182" t="s">
        <v>171</v>
      </c>
      <c r="E1081" s="183" t="s">
        <v>1573</v>
      </c>
      <c r="F1081" s="184" t="s">
        <v>1574</v>
      </c>
      <c r="G1081" s="185" t="s">
        <v>999</v>
      </c>
      <c r="H1081" s="186">
        <v>2</v>
      </c>
      <c r="I1081" s="187"/>
      <c r="J1081" s="188">
        <f>ROUND(I1081*H1081,2)</f>
        <v>0</v>
      </c>
      <c r="K1081" s="184" t="s">
        <v>19</v>
      </c>
      <c r="L1081" s="43"/>
      <c r="M1081" s="189" t="s">
        <v>19</v>
      </c>
      <c r="N1081" s="190" t="s">
        <v>43</v>
      </c>
      <c r="O1081" s="68"/>
      <c r="P1081" s="191">
        <f>O1081*H1081</f>
        <v>0</v>
      </c>
      <c r="Q1081" s="191">
        <v>0</v>
      </c>
      <c r="R1081" s="191">
        <f>Q1081*H1081</f>
        <v>0</v>
      </c>
      <c r="S1081" s="191">
        <v>0</v>
      </c>
      <c r="T1081" s="192">
        <f>S1081*H1081</f>
        <v>0</v>
      </c>
      <c r="U1081" s="38"/>
      <c r="V1081" s="38"/>
      <c r="W1081" s="38"/>
      <c r="X1081" s="38"/>
      <c r="Y1081" s="38"/>
      <c r="Z1081" s="38"/>
      <c r="AA1081" s="38"/>
      <c r="AB1081" s="38"/>
      <c r="AC1081" s="38"/>
      <c r="AD1081" s="38"/>
      <c r="AE1081" s="38"/>
      <c r="AR1081" s="193" t="s">
        <v>278</v>
      </c>
      <c r="AT1081" s="193" t="s">
        <v>171</v>
      </c>
      <c r="AU1081" s="193" t="s">
        <v>81</v>
      </c>
      <c r="AY1081" s="21" t="s">
        <v>168</v>
      </c>
      <c r="BE1081" s="194">
        <f>IF(N1081="základní",J1081,0)</f>
        <v>0</v>
      </c>
      <c r="BF1081" s="194">
        <f>IF(N1081="snížená",J1081,0)</f>
        <v>0</v>
      </c>
      <c r="BG1081" s="194">
        <f>IF(N1081="zákl. přenesená",J1081,0)</f>
        <v>0</v>
      </c>
      <c r="BH1081" s="194">
        <f>IF(N1081="sníž. přenesená",J1081,0)</f>
        <v>0</v>
      </c>
      <c r="BI1081" s="194">
        <f>IF(N1081="nulová",J1081,0)</f>
        <v>0</v>
      </c>
      <c r="BJ1081" s="21" t="s">
        <v>79</v>
      </c>
      <c r="BK1081" s="194">
        <f>ROUND(I1081*H1081,2)</f>
        <v>0</v>
      </c>
      <c r="BL1081" s="21" t="s">
        <v>278</v>
      </c>
      <c r="BM1081" s="193" t="s">
        <v>1575</v>
      </c>
    </row>
    <row r="1082" spans="1:65" s="2" customFormat="1" ht="11.25">
      <c r="A1082" s="38"/>
      <c r="B1082" s="39"/>
      <c r="C1082" s="40"/>
      <c r="D1082" s="195" t="s">
        <v>178</v>
      </c>
      <c r="E1082" s="40"/>
      <c r="F1082" s="196" t="s">
        <v>1574</v>
      </c>
      <c r="G1082" s="40"/>
      <c r="H1082" s="40"/>
      <c r="I1082" s="197"/>
      <c r="J1082" s="40"/>
      <c r="K1082" s="40"/>
      <c r="L1082" s="43"/>
      <c r="M1082" s="198"/>
      <c r="N1082" s="199"/>
      <c r="O1082" s="68"/>
      <c r="P1082" s="68"/>
      <c r="Q1082" s="68"/>
      <c r="R1082" s="68"/>
      <c r="S1082" s="68"/>
      <c r="T1082" s="69"/>
      <c r="U1082" s="38"/>
      <c r="V1082" s="38"/>
      <c r="W1082" s="38"/>
      <c r="X1082" s="38"/>
      <c r="Y1082" s="38"/>
      <c r="Z1082" s="38"/>
      <c r="AA1082" s="38"/>
      <c r="AB1082" s="38"/>
      <c r="AC1082" s="38"/>
      <c r="AD1082" s="38"/>
      <c r="AE1082" s="38"/>
      <c r="AT1082" s="21" t="s">
        <v>178</v>
      </c>
      <c r="AU1082" s="21" t="s">
        <v>81</v>
      </c>
    </row>
    <row r="1083" spans="1:65" s="2" customFormat="1" ht="24.2" customHeight="1">
      <c r="A1083" s="38"/>
      <c r="B1083" s="39"/>
      <c r="C1083" s="182" t="s">
        <v>1576</v>
      </c>
      <c r="D1083" s="182" t="s">
        <v>171</v>
      </c>
      <c r="E1083" s="183" t="s">
        <v>1577</v>
      </c>
      <c r="F1083" s="184" t="s">
        <v>1578</v>
      </c>
      <c r="G1083" s="185" t="s">
        <v>281</v>
      </c>
      <c r="H1083" s="186">
        <v>23.984000000000002</v>
      </c>
      <c r="I1083" s="187"/>
      <c r="J1083" s="188">
        <f>ROUND(I1083*H1083,2)</f>
        <v>0</v>
      </c>
      <c r="K1083" s="184" t="s">
        <v>175</v>
      </c>
      <c r="L1083" s="43"/>
      <c r="M1083" s="189" t="s">
        <v>19</v>
      </c>
      <c r="N1083" s="190" t="s">
        <v>43</v>
      </c>
      <c r="O1083" s="68"/>
      <c r="P1083" s="191">
        <f>O1083*H1083</f>
        <v>0</v>
      </c>
      <c r="Q1083" s="191">
        <v>8.0000000000000007E-5</v>
      </c>
      <c r="R1083" s="191">
        <f>Q1083*H1083</f>
        <v>1.9187200000000003E-3</v>
      </c>
      <c r="S1083" s="191">
        <v>0</v>
      </c>
      <c r="T1083" s="192">
        <f>S1083*H1083</f>
        <v>0</v>
      </c>
      <c r="U1083" s="38"/>
      <c r="V1083" s="38"/>
      <c r="W1083" s="38"/>
      <c r="X1083" s="38"/>
      <c r="Y1083" s="38"/>
      <c r="Z1083" s="38"/>
      <c r="AA1083" s="38"/>
      <c r="AB1083" s="38"/>
      <c r="AC1083" s="38"/>
      <c r="AD1083" s="38"/>
      <c r="AE1083" s="38"/>
      <c r="AR1083" s="193" t="s">
        <v>278</v>
      </c>
      <c r="AT1083" s="193" t="s">
        <v>171</v>
      </c>
      <c r="AU1083" s="193" t="s">
        <v>81</v>
      </c>
      <c r="AY1083" s="21" t="s">
        <v>168</v>
      </c>
      <c r="BE1083" s="194">
        <f>IF(N1083="základní",J1083,0)</f>
        <v>0</v>
      </c>
      <c r="BF1083" s="194">
        <f>IF(N1083="snížená",J1083,0)</f>
        <v>0</v>
      </c>
      <c r="BG1083" s="194">
        <f>IF(N1083="zákl. přenesená",J1083,0)</f>
        <v>0</v>
      </c>
      <c r="BH1083" s="194">
        <f>IF(N1083="sníž. přenesená",J1083,0)</f>
        <v>0</v>
      </c>
      <c r="BI1083" s="194">
        <f>IF(N1083="nulová",J1083,0)</f>
        <v>0</v>
      </c>
      <c r="BJ1083" s="21" t="s">
        <v>79</v>
      </c>
      <c r="BK1083" s="194">
        <f>ROUND(I1083*H1083,2)</f>
        <v>0</v>
      </c>
      <c r="BL1083" s="21" t="s">
        <v>278</v>
      </c>
      <c r="BM1083" s="193" t="s">
        <v>1579</v>
      </c>
    </row>
    <row r="1084" spans="1:65" s="2" customFormat="1" ht="19.5">
      <c r="A1084" s="38"/>
      <c r="B1084" s="39"/>
      <c r="C1084" s="40"/>
      <c r="D1084" s="195" t="s">
        <v>178</v>
      </c>
      <c r="E1084" s="40"/>
      <c r="F1084" s="196" t="s">
        <v>1580</v>
      </c>
      <c r="G1084" s="40"/>
      <c r="H1084" s="40"/>
      <c r="I1084" s="197"/>
      <c r="J1084" s="40"/>
      <c r="K1084" s="40"/>
      <c r="L1084" s="43"/>
      <c r="M1084" s="198"/>
      <c r="N1084" s="199"/>
      <c r="O1084" s="68"/>
      <c r="P1084" s="68"/>
      <c r="Q1084" s="68"/>
      <c r="R1084" s="68"/>
      <c r="S1084" s="68"/>
      <c r="T1084" s="69"/>
      <c r="U1084" s="38"/>
      <c r="V1084" s="38"/>
      <c r="W1084" s="38"/>
      <c r="X1084" s="38"/>
      <c r="Y1084" s="38"/>
      <c r="Z1084" s="38"/>
      <c r="AA1084" s="38"/>
      <c r="AB1084" s="38"/>
      <c r="AC1084" s="38"/>
      <c r="AD1084" s="38"/>
      <c r="AE1084" s="38"/>
      <c r="AT1084" s="21" t="s">
        <v>178</v>
      </c>
      <c r="AU1084" s="21" t="s">
        <v>81</v>
      </c>
    </row>
    <row r="1085" spans="1:65" s="2" customFormat="1" ht="11.25">
      <c r="A1085" s="38"/>
      <c r="B1085" s="39"/>
      <c r="C1085" s="40"/>
      <c r="D1085" s="200" t="s">
        <v>180</v>
      </c>
      <c r="E1085" s="40"/>
      <c r="F1085" s="201" t="s">
        <v>1581</v>
      </c>
      <c r="G1085" s="40"/>
      <c r="H1085" s="40"/>
      <c r="I1085" s="197"/>
      <c r="J1085" s="40"/>
      <c r="K1085" s="40"/>
      <c r="L1085" s="43"/>
      <c r="M1085" s="198"/>
      <c r="N1085" s="199"/>
      <c r="O1085" s="68"/>
      <c r="P1085" s="68"/>
      <c r="Q1085" s="68"/>
      <c r="R1085" s="68"/>
      <c r="S1085" s="68"/>
      <c r="T1085" s="69"/>
      <c r="U1085" s="38"/>
      <c r="V1085" s="38"/>
      <c r="W1085" s="38"/>
      <c r="X1085" s="38"/>
      <c r="Y1085" s="38"/>
      <c r="Z1085" s="38"/>
      <c r="AA1085" s="38"/>
      <c r="AB1085" s="38"/>
      <c r="AC1085" s="38"/>
      <c r="AD1085" s="38"/>
      <c r="AE1085" s="38"/>
      <c r="AT1085" s="21" t="s">
        <v>180</v>
      </c>
      <c r="AU1085" s="21" t="s">
        <v>81</v>
      </c>
    </row>
    <row r="1086" spans="1:65" s="13" customFormat="1" ht="11.25">
      <c r="B1086" s="202"/>
      <c r="C1086" s="203"/>
      <c r="D1086" s="195" t="s">
        <v>182</v>
      </c>
      <c r="E1086" s="204" t="s">
        <v>19</v>
      </c>
      <c r="F1086" s="205" t="s">
        <v>1582</v>
      </c>
      <c r="G1086" s="203"/>
      <c r="H1086" s="206">
        <v>13.44</v>
      </c>
      <c r="I1086" s="207"/>
      <c r="J1086" s="203"/>
      <c r="K1086" s="203"/>
      <c r="L1086" s="208"/>
      <c r="M1086" s="209"/>
      <c r="N1086" s="210"/>
      <c r="O1086" s="210"/>
      <c r="P1086" s="210"/>
      <c r="Q1086" s="210"/>
      <c r="R1086" s="210"/>
      <c r="S1086" s="210"/>
      <c r="T1086" s="211"/>
      <c r="AT1086" s="212" t="s">
        <v>182</v>
      </c>
      <c r="AU1086" s="212" t="s">
        <v>81</v>
      </c>
      <c r="AV1086" s="13" t="s">
        <v>81</v>
      </c>
      <c r="AW1086" s="13" t="s">
        <v>33</v>
      </c>
      <c r="AX1086" s="13" t="s">
        <v>72</v>
      </c>
      <c r="AY1086" s="212" t="s">
        <v>168</v>
      </c>
    </row>
    <row r="1087" spans="1:65" s="13" customFormat="1" ht="11.25">
      <c r="B1087" s="202"/>
      <c r="C1087" s="203"/>
      <c r="D1087" s="195" t="s">
        <v>182</v>
      </c>
      <c r="E1087" s="204" t="s">
        <v>19</v>
      </c>
      <c r="F1087" s="205" t="s">
        <v>1583</v>
      </c>
      <c r="G1087" s="203"/>
      <c r="H1087" s="206">
        <v>0.32</v>
      </c>
      <c r="I1087" s="207"/>
      <c r="J1087" s="203"/>
      <c r="K1087" s="203"/>
      <c r="L1087" s="208"/>
      <c r="M1087" s="209"/>
      <c r="N1087" s="210"/>
      <c r="O1087" s="210"/>
      <c r="P1087" s="210"/>
      <c r="Q1087" s="210"/>
      <c r="R1087" s="210"/>
      <c r="S1087" s="210"/>
      <c r="T1087" s="211"/>
      <c r="AT1087" s="212" t="s">
        <v>182</v>
      </c>
      <c r="AU1087" s="212" t="s">
        <v>81</v>
      </c>
      <c r="AV1087" s="13" t="s">
        <v>81</v>
      </c>
      <c r="AW1087" s="13" t="s">
        <v>33</v>
      </c>
      <c r="AX1087" s="13" t="s">
        <v>72</v>
      </c>
      <c r="AY1087" s="212" t="s">
        <v>168</v>
      </c>
    </row>
    <row r="1088" spans="1:65" s="13" customFormat="1" ht="11.25">
      <c r="B1088" s="202"/>
      <c r="C1088" s="203"/>
      <c r="D1088" s="195" t="s">
        <v>182</v>
      </c>
      <c r="E1088" s="204" t="s">
        <v>19</v>
      </c>
      <c r="F1088" s="205" t="s">
        <v>1584</v>
      </c>
      <c r="G1088" s="203"/>
      <c r="H1088" s="206">
        <v>10.224</v>
      </c>
      <c r="I1088" s="207"/>
      <c r="J1088" s="203"/>
      <c r="K1088" s="203"/>
      <c r="L1088" s="208"/>
      <c r="M1088" s="209"/>
      <c r="N1088" s="210"/>
      <c r="O1088" s="210"/>
      <c r="P1088" s="210"/>
      <c r="Q1088" s="210"/>
      <c r="R1088" s="210"/>
      <c r="S1088" s="210"/>
      <c r="T1088" s="211"/>
      <c r="AT1088" s="212" t="s">
        <v>182</v>
      </c>
      <c r="AU1088" s="212" t="s">
        <v>81</v>
      </c>
      <c r="AV1088" s="13" t="s">
        <v>81</v>
      </c>
      <c r="AW1088" s="13" t="s">
        <v>33</v>
      </c>
      <c r="AX1088" s="13" t="s">
        <v>72</v>
      </c>
      <c r="AY1088" s="212" t="s">
        <v>168</v>
      </c>
    </row>
    <row r="1089" spans="1:65" s="14" customFormat="1" ht="11.25">
      <c r="B1089" s="213"/>
      <c r="C1089" s="214"/>
      <c r="D1089" s="195" t="s">
        <v>182</v>
      </c>
      <c r="E1089" s="215" t="s">
        <v>19</v>
      </c>
      <c r="F1089" s="216" t="s">
        <v>185</v>
      </c>
      <c r="G1089" s="214"/>
      <c r="H1089" s="217">
        <v>23.984000000000002</v>
      </c>
      <c r="I1089" s="218"/>
      <c r="J1089" s="214"/>
      <c r="K1089" s="214"/>
      <c r="L1089" s="219"/>
      <c r="M1089" s="220"/>
      <c r="N1089" s="221"/>
      <c r="O1089" s="221"/>
      <c r="P1089" s="221"/>
      <c r="Q1089" s="221"/>
      <c r="R1089" s="221"/>
      <c r="S1089" s="221"/>
      <c r="T1089" s="222"/>
      <c r="AT1089" s="223" t="s">
        <v>182</v>
      </c>
      <c r="AU1089" s="223" t="s">
        <v>81</v>
      </c>
      <c r="AV1089" s="14" t="s">
        <v>176</v>
      </c>
      <c r="AW1089" s="14" t="s">
        <v>33</v>
      </c>
      <c r="AX1089" s="14" t="s">
        <v>79</v>
      </c>
      <c r="AY1089" s="223" t="s">
        <v>168</v>
      </c>
    </row>
    <row r="1090" spans="1:65" s="2" customFormat="1" ht="24.2" customHeight="1">
      <c r="A1090" s="38"/>
      <c r="B1090" s="39"/>
      <c r="C1090" s="182" t="s">
        <v>1585</v>
      </c>
      <c r="D1090" s="182" t="s">
        <v>171</v>
      </c>
      <c r="E1090" s="183" t="s">
        <v>1586</v>
      </c>
      <c r="F1090" s="184" t="s">
        <v>1587</v>
      </c>
      <c r="G1090" s="185" t="s">
        <v>281</v>
      </c>
      <c r="H1090" s="186">
        <v>23.984000000000002</v>
      </c>
      <c r="I1090" s="187"/>
      <c r="J1090" s="188">
        <f>ROUND(I1090*H1090,2)</f>
        <v>0</v>
      </c>
      <c r="K1090" s="184" t="s">
        <v>175</v>
      </c>
      <c r="L1090" s="43"/>
      <c r="M1090" s="189" t="s">
        <v>19</v>
      </c>
      <c r="N1090" s="190" t="s">
        <v>43</v>
      </c>
      <c r="O1090" s="68"/>
      <c r="P1090" s="191">
        <f>O1090*H1090</f>
        <v>0</v>
      </c>
      <c r="Q1090" s="191">
        <v>1.7000000000000001E-4</v>
      </c>
      <c r="R1090" s="191">
        <f>Q1090*H1090</f>
        <v>4.0772800000000008E-3</v>
      </c>
      <c r="S1090" s="191">
        <v>0</v>
      </c>
      <c r="T1090" s="192">
        <f>S1090*H1090</f>
        <v>0</v>
      </c>
      <c r="U1090" s="38"/>
      <c r="V1090" s="38"/>
      <c r="W1090" s="38"/>
      <c r="X1090" s="38"/>
      <c r="Y1090" s="38"/>
      <c r="Z1090" s="38"/>
      <c r="AA1090" s="38"/>
      <c r="AB1090" s="38"/>
      <c r="AC1090" s="38"/>
      <c r="AD1090" s="38"/>
      <c r="AE1090" s="38"/>
      <c r="AR1090" s="193" t="s">
        <v>278</v>
      </c>
      <c r="AT1090" s="193" t="s">
        <v>171</v>
      </c>
      <c r="AU1090" s="193" t="s">
        <v>81</v>
      </c>
      <c r="AY1090" s="21" t="s">
        <v>168</v>
      </c>
      <c r="BE1090" s="194">
        <f>IF(N1090="základní",J1090,0)</f>
        <v>0</v>
      </c>
      <c r="BF1090" s="194">
        <f>IF(N1090="snížená",J1090,0)</f>
        <v>0</v>
      </c>
      <c r="BG1090" s="194">
        <f>IF(N1090="zákl. přenesená",J1090,0)</f>
        <v>0</v>
      </c>
      <c r="BH1090" s="194">
        <f>IF(N1090="sníž. přenesená",J1090,0)</f>
        <v>0</v>
      </c>
      <c r="BI1090" s="194">
        <f>IF(N1090="nulová",J1090,0)</f>
        <v>0</v>
      </c>
      <c r="BJ1090" s="21" t="s">
        <v>79</v>
      </c>
      <c r="BK1090" s="194">
        <f>ROUND(I1090*H1090,2)</f>
        <v>0</v>
      </c>
      <c r="BL1090" s="21" t="s">
        <v>278</v>
      </c>
      <c r="BM1090" s="193" t="s">
        <v>1588</v>
      </c>
    </row>
    <row r="1091" spans="1:65" s="2" customFormat="1" ht="19.5">
      <c r="A1091" s="38"/>
      <c r="B1091" s="39"/>
      <c r="C1091" s="40"/>
      <c r="D1091" s="195" t="s">
        <v>178</v>
      </c>
      <c r="E1091" s="40"/>
      <c r="F1091" s="196" t="s">
        <v>1589</v>
      </c>
      <c r="G1091" s="40"/>
      <c r="H1091" s="40"/>
      <c r="I1091" s="197"/>
      <c r="J1091" s="40"/>
      <c r="K1091" s="40"/>
      <c r="L1091" s="43"/>
      <c r="M1091" s="198"/>
      <c r="N1091" s="199"/>
      <c r="O1091" s="68"/>
      <c r="P1091" s="68"/>
      <c r="Q1091" s="68"/>
      <c r="R1091" s="68"/>
      <c r="S1091" s="68"/>
      <c r="T1091" s="69"/>
      <c r="U1091" s="38"/>
      <c r="V1091" s="38"/>
      <c r="W1091" s="38"/>
      <c r="X1091" s="38"/>
      <c r="Y1091" s="38"/>
      <c r="Z1091" s="38"/>
      <c r="AA1091" s="38"/>
      <c r="AB1091" s="38"/>
      <c r="AC1091" s="38"/>
      <c r="AD1091" s="38"/>
      <c r="AE1091" s="38"/>
      <c r="AT1091" s="21" t="s">
        <v>178</v>
      </c>
      <c r="AU1091" s="21" t="s">
        <v>81</v>
      </c>
    </row>
    <row r="1092" spans="1:65" s="2" customFormat="1" ht="11.25">
      <c r="A1092" s="38"/>
      <c r="B1092" s="39"/>
      <c r="C1092" s="40"/>
      <c r="D1092" s="200" t="s">
        <v>180</v>
      </c>
      <c r="E1092" s="40"/>
      <c r="F1092" s="201" t="s">
        <v>1590</v>
      </c>
      <c r="G1092" s="40"/>
      <c r="H1092" s="40"/>
      <c r="I1092" s="197"/>
      <c r="J1092" s="40"/>
      <c r="K1092" s="40"/>
      <c r="L1092" s="43"/>
      <c r="M1092" s="198"/>
      <c r="N1092" s="199"/>
      <c r="O1092" s="68"/>
      <c r="P1092" s="68"/>
      <c r="Q1092" s="68"/>
      <c r="R1092" s="68"/>
      <c r="S1092" s="68"/>
      <c r="T1092" s="69"/>
      <c r="U1092" s="38"/>
      <c r="V1092" s="38"/>
      <c r="W1092" s="38"/>
      <c r="X1092" s="38"/>
      <c r="Y1092" s="38"/>
      <c r="Z1092" s="38"/>
      <c r="AA1092" s="38"/>
      <c r="AB1092" s="38"/>
      <c r="AC1092" s="38"/>
      <c r="AD1092" s="38"/>
      <c r="AE1092" s="38"/>
      <c r="AT1092" s="21" t="s">
        <v>180</v>
      </c>
      <c r="AU1092" s="21" t="s">
        <v>81</v>
      </c>
    </row>
    <row r="1093" spans="1:65" s="13" customFormat="1" ht="11.25">
      <c r="B1093" s="202"/>
      <c r="C1093" s="203"/>
      <c r="D1093" s="195" t="s">
        <v>182</v>
      </c>
      <c r="E1093" s="204" t="s">
        <v>19</v>
      </c>
      <c r="F1093" s="205" t="s">
        <v>1582</v>
      </c>
      <c r="G1093" s="203"/>
      <c r="H1093" s="206">
        <v>13.44</v>
      </c>
      <c r="I1093" s="207"/>
      <c r="J1093" s="203"/>
      <c r="K1093" s="203"/>
      <c r="L1093" s="208"/>
      <c r="M1093" s="209"/>
      <c r="N1093" s="210"/>
      <c r="O1093" s="210"/>
      <c r="P1093" s="210"/>
      <c r="Q1093" s="210"/>
      <c r="R1093" s="210"/>
      <c r="S1093" s="210"/>
      <c r="T1093" s="211"/>
      <c r="AT1093" s="212" t="s">
        <v>182</v>
      </c>
      <c r="AU1093" s="212" t="s">
        <v>81</v>
      </c>
      <c r="AV1093" s="13" t="s">
        <v>81</v>
      </c>
      <c r="AW1093" s="13" t="s">
        <v>33</v>
      </c>
      <c r="AX1093" s="13" t="s">
        <v>72</v>
      </c>
      <c r="AY1093" s="212" t="s">
        <v>168</v>
      </c>
    </row>
    <row r="1094" spans="1:65" s="13" customFormat="1" ht="11.25">
      <c r="B1094" s="202"/>
      <c r="C1094" s="203"/>
      <c r="D1094" s="195" t="s">
        <v>182</v>
      </c>
      <c r="E1094" s="204" t="s">
        <v>19</v>
      </c>
      <c r="F1094" s="205" t="s">
        <v>1583</v>
      </c>
      <c r="G1094" s="203"/>
      <c r="H1094" s="206">
        <v>0.32</v>
      </c>
      <c r="I1094" s="207"/>
      <c r="J1094" s="203"/>
      <c r="K1094" s="203"/>
      <c r="L1094" s="208"/>
      <c r="M1094" s="209"/>
      <c r="N1094" s="210"/>
      <c r="O1094" s="210"/>
      <c r="P1094" s="210"/>
      <c r="Q1094" s="210"/>
      <c r="R1094" s="210"/>
      <c r="S1094" s="210"/>
      <c r="T1094" s="211"/>
      <c r="AT1094" s="212" t="s">
        <v>182</v>
      </c>
      <c r="AU1094" s="212" t="s">
        <v>81</v>
      </c>
      <c r="AV1094" s="13" t="s">
        <v>81</v>
      </c>
      <c r="AW1094" s="13" t="s">
        <v>33</v>
      </c>
      <c r="AX1094" s="13" t="s">
        <v>72</v>
      </c>
      <c r="AY1094" s="212" t="s">
        <v>168</v>
      </c>
    </row>
    <row r="1095" spans="1:65" s="13" customFormat="1" ht="11.25">
      <c r="B1095" s="202"/>
      <c r="C1095" s="203"/>
      <c r="D1095" s="195" t="s">
        <v>182</v>
      </c>
      <c r="E1095" s="204" t="s">
        <v>19</v>
      </c>
      <c r="F1095" s="205" t="s">
        <v>1584</v>
      </c>
      <c r="G1095" s="203"/>
      <c r="H1095" s="206">
        <v>10.224</v>
      </c>
      <c r="I1095" s="207"/>
      <c r="J1095" s="203"/>
      <c r="K1095" s="203"/>
      <c r="L1095" s="208"/>
      <c r="M1095" s="209"/>
      <c r="N1095" s="210"/>
      <c r="O1095" s="210"/>
      <c r="P1095" s="210"/>
      <c r="Q1095" s="210"/>
      <c r="R1095" s="210"/>
      <c r="S1095" s="210"/>
      <c r="T1095" s="211"/>
      <c r="AT1095" s="212" t="s">
        <v>182</v>
      </c>
      <c r="AU1095" s="212" t="s">
        <v>81</v>
      </c>
      <c r="AV1095" s="13" t="s">
        <v>81</v>
      </c>
      <c r="AW1095" s="13" t="s">
        <v>33</v>
      </c>
      <c r="AX1095" s="13" t="s">
        <v>72</v>
      </c>
      <c r="AY1095" s="212" t="s">
        <v>168</v>
      </c>
    </row>
    <row r="1096" spans="1:65" s="14" customFormat="1" ht="11.25">
      <c r="B1096" s="213"/>
      <c r="C1096" s="214"/>
      <c r="D1096" s="195" t="s">
        <v>182</v>
      </c>
      <c r="E1096" s="215" t="s">
        <v>19</v>
      </c>
      <c r="F1096" s="216" t="s">
        <v>185</v>
      </c>
      <c r="G1096" s="214"/>
      <c r="H1096" s="217">
        <v>23.984000000000002</v>
      </c>
      <c r="I1096" s="218"/>
      <c r="J1096" s="214"/>
      <c r="K1096" s="214"/>
      <c r="L1096" s="219"/>
      <c r="M1096" s="220"/>
      <c r="N1096" s="221"/>
      <c r="O1096" s="221"/>
      <c r="P1096" s="221"/>
      <c r="Q1096" s="221"/>
      <c r="R1096" s="221"/>
      <c r="S1096" s="221"/>
      <c r="T1096" s="222"/>
      <c r="AT1096" s="223" t="s">
        <v>182</v>
      </c>
      <c r="AU1096" s="223" t="s">
        <v>81</v>
      </c>
      <c r="AV1096" s="14" t="s">
        <v>176</v>
      </c>
      <c r="AW1096" s="14" t="s">
        <v>33</v>
      </c>
      <c r="AX1096" s="14" t="s">
        <v>79</v>
      </c>
      <c r="AY1096" s="223" t="s">
        <v>168</v>
      </c>
    </row>
    <row r="1097" spans="1:65" s="2" customFormat="1" ht="21.75" customHeight="1">
      <c r="A1097" s="38"/>
      <c r="B1097" s="39"/>
      <c r="C1097" s="182" t="s">
        <v>1591</v>
      </c>
      <c r="D1097" s="182" t="s">
        <v>171</v>
      </c>
      <c r="E1097" s="183" t="s">
        <v>1592</v>
      </c>
      <c r="F1097" s="184" t="s">
        <v>1593</v>
      </c>
      <c r="G1097" s="185" t="s">
        <v>281</v>
      </c>
      <c r="H1097" s="186">
        <v>69.498000000000005</v>
      </c>
      <c r="I1097" s="187"/>
      <c r="J1097" s="188">
        <f>ROUND(I1097*H1097,2)</f>
        <v>0</v>
      </c>
      <c r="K1097" s="184" t="s">
        <v>175</v>
      </c>
      <c r="L1097" s="43"/>
      <c r="M1097" s="189" t="s">
        <v>19</v>
      </c>
      <c r="N1097" s="190" t="s">
        <v>43</v>
      </c>
      <c r="O1097" s="68"/>
      <c r="P1097" s="191">
        <f>O1097*H1097</f>
        <v>0</v>
      </c>
      <c r="Q1097" s="191">
        <v>0</v>
      </c>
      <c r="R1097" s="191">
        <f>Q1097*H1097</f>
        <v>0</v>
      </c>
      <c r="S1097" s="191">
        <v>0</v>
      </c>
      <c r="T1097" s="192">
        <f>S1097*H1097</f>
        <v>0</v>
      </c>
      <c r="U1097" s="38"/>
      <c r="V1097" s="38"/>
      <c r="W1097" s="38"/>
      <c r="X1097" s="38"/>
      <c r="Y1097" s="38"/>
      <c r="Z1097" s="38"/>
      <c r="AA1097" s="38"/>
      <c r="AB1097" s="38"/>
      <c r="AC1097" s="38"/>
      <c r="AD1097" s="38"/>
      <c r="AE1097" s="38"/>
      <c r="AR1097" s="193" t="s">
        <v>278</v>
      </c>
      <c r="AT1097" s="193" t="s">
        <v>171</v>
      </c>
      <c r="AU1097" s="193" t="s">
        <v>81</v>
      </c>
      <c r="AY1097" s="21" t="s">
        <v>168</v>
      </c>
      <c r="BE1097" s="194">
        <f>IF(N1097="základní",J1097,0)</f>
        <v>0</v>
      </c>
      <c r="BF1097" s="194">
        <f>IF(N1097="snížená",J1097,0)</f>
        <v>0</v>
      </c>
      <c r="BG1097" s="194">
        <f>IF(N1097="zákl. přenesená",J1097,0)</f>
        <v>0</v>
      </c>
      <c r="BH1097" s="194">
        <f>IF(N1097="sníž. přenesená",J1097,0)</f>
        <v>0</v>
      </c>
      <c r="BI1097" s="194">
        <f>IF(N1097="nulová",J1097,0)</f>
        <v>0</v>
      </c>
      <c r="BJ1097" s="21" t="s">
        <v>79</v>
      </c>
      <c r="BK1097" s="194">
        <f>ROUND(I1097*H1097,2)</f>
        <v>0</v>
      </c>
      <c r="BL1097" s="21" t="s">
        <v>278</v>
      </c>
      <c r="BM1097" s="193" t="s">
        <v>1594</v>
      </c>
    </row>
    <row r="1098" spans="1:65" s="2" customFormat="1" ht="19.5">
      <c r="A1098" s="38"/>
      <c r="B1098" s="39"/>
      <c r="C1098" s="40"/>
      <c r="D1098" s="195" t="s">
        <v>178</v>
      </c>
      <c r="E1098" s="40"/>
      <c r="F1098" s="196" t="s">
        <v>1595</v>
      </c>
      <c r="G1098" s="40"/>
      <c r="H1098" s="40"/>
      <c r="I1098" s="197"/>
      <c r="J1098" s="40"/>
      <c r="K1098" s="40"/>
      <c r="L1098" s="43"/>
      <c r="M1098" s="198"/>
      <c r="N1098" s="199"/>
      <c r="O1098" s="68"/>
      <c r="P1098" s="68"/>
      <c r="Q1098" s="68"/>
      <c r="R1098" s="68"/>
      <c r="S1098" s="68"/>
      <c r="T1098" s="69"/>
      <c r="U1098" s="38"/>
      <c r="V1098" s="38"/>
      <c r="W1098" s="38"/>
      <c r="X1098" s="38"/>
      <c r="Y1098" s="38"/>
      <c r="Z1098" s="38"/>
      <c r="AA1098" s="38"/>
      <c r="AB1098" s="38"/>
      <c r="AC1098" s="38"/>
      <c r="AD1098" s="38"/>
      <c r="AE1098" s="38"/>
      <c r="AT1098" s="21" t="s">
        <v>178</v>
      </c>
      <c r="AU1098" s="21" t="s">
        <v>81</v>
      </c>
    </row>
    <row r="1099" spans="1:65" s="2" customFormat="1" ht="11.25">
      <c r="A1099" s="38"/>
      <c r="B1099" s="39"/>
      <c r="C1099" s="40"/>
      <c r="D1099" s="200" t="s">
        <v>180</v>
      </c>
      <c r="E1099" s="40"/>
      <c r="F1099" s="201" t="s">
        <v>1596</v>
      </c>
      <c r="G1099" s="40"/>
      <c r="H1099" s="40"/>
      <c r="I1099" s="197"/>
      <c r="J1099" s="40"/>
      <c r="K1099" s="40"/>
      <c r="L1099" s="43"/>
      <c r="M1099" s="198"/>
      <c r="N1099" s="199"/>
      <c r="O1099" s="68"/>
      <c r="P1099" s="68"/>
      <c r="Q1099" s="68"/>
      <c r="R1099" s="68"/>
      <c r="S1099" s="68"/>
      <c r="T1099" s="69"/>
      <c r="U1099" s="38"/>
      <c r="V1099" s="38"/>
      <c r="W1099" s="38"/>
      <c r="X1099" s="38"/>
      <c r="Y1099" s="38"/>
      <c r="Z1099" s="38"/>
      <c r="AA1099" s="38"/>
      <c r="AB1099" s="38"/>
      <c r="AC1099" s="38"/>
      <c r="AD1099" s="38"/>
      <c r="AE1099" s="38"/>
      <c r="AT1099" s="21" t="s">
        <v>180</v>
      </c>
      <c r="AU1099" s="21" t="s">
        <v>81</v>
      </c>
    </row>
    <row r="1100" spans="1:65" s="13" customFormat="1" ht="11.25">
      <c r="B1100" s="202"/>
      <c r="C1100" s="203"/>
      <c r="D1100" s="195" t="s">
        <v>182</v>
      </c>
      <c r="E1100" s="204" t="s">
        <v>19</v>
      </c>
      <c r="F1100" s="205" t="s">
        <v>776</v>
      </c>
      <c r="G1100" s="203"/>
      <c r="H1100" s="206">
        <v>69.498000000000005</v>
      </c>
      <c r="I1100" s="207"/>
      <c r="J1100" s="203"/>
      <c r="K1100" s="203"/>
      <c r="L1100" s="208"/>
      <c r="M1100" s="209"/>
      <c r="N1100" s="210"/>
      <c r="O1100" s="210"/>
      <c r="P1100" s="210"/>
      <c r="Q1100" s="210"/>
      <c r="R1100" s="210"/>
      <c r="S1100" s="210"/>
      <c r="T1100" s="211"/>
      <c r="AT1100" s="212" t="s">
        <v>182</v>
      </c>
      <c r="AU1100" s="212" t="s">
        <v>81</v>
      </c>
      <c r="AV1100" s="13" t="s">
        <v>81</v>
      </c>
      <c r="AW1100" s="13" t="s">
        <v>33</v>
      </c>
      <c r="AX1100" s="13" t="s">
        <v>72</v>
      </c>
      <c r="AY1100" s="212" t="s">
        <v>168</v>
      </c>
    </row>
    <row r="1101" spans="1:65" s="14" customFormat="1" ht="11.25">
      <c r="B1101" s="213"/>
      <c r="C1101" s="214"/>
      <c r="D1101" s="195" t="s">
        <v>182</v>
      </c>
      <c r="E1101" s="215" t="s">
        <v>19</v>
      </c>
      <c r="F1101" s="216" t="s">
        <v>185</v>
      </c>
      <c r="G1101" s="214"/>
      <c r="H1101" s="217">
        <v>69.498000000000005</v>
      </c>
      <c r="I1101" s="218"/>
      <c r="J1101" s="214"/>
      <c r="K1101" s="214"/>
      <c r="L1101" s="219"/>
      <c r="M1101" s="220"/>
      <c r="N1101" s="221"/>
      <c r="O1101" s="221"/>
      <c r="P1101" s="221"/>
      <c r="Q1101" s="221"/>
      <c r="R1101" s="221"/>
      <c r="S1101" s="221"/>
      <c r="T1101" s="222"/>
      <c r="AT1101" s="223" t="s">
        <v>182</v>
      </c>
      <c r="AU1101" s="223" t="s">
        <v>81</v>
      </c>
      <c r="AV1101" s="14" t="s">
        <v>176</v>
      </c>
      <c r="AW1101" s="14" t="s">
        <v>33</v>
      </c>
      <c r="AX1101" s="14" t="s">
        <v>79</v>
      </c>
      <c r="AY1101" s="223" t="s">
        <v>168</v>
      </c>
    </row>
    <row r="1102" spans="1:65" s="2" customFormat="1" ht="21.75" customHeight="1">
      <c r="A1102" s="38"/>
      <c r="B1102" s="39"/>
      <c r="C1102" s="182" t="s">
        <v>1597</v>
      </c>
      <c r="D1102" s="182" t="s">
        <v>171</v>
      </c>
      <c r="E1102" s="183" t="s">
        <v>1598</v>
      </c>
      <c r="F1102" s="184" t="s">
        <v>1599</v>
      </c>
      <c r="G1102" s="185" t="s">
        <v>281</v>
      </c>
      <c r="H1102" s="186">
        <v>69.498000000000005</v>
      </c>
      <c r="I1102" s="187"/>
      <c r="J1102" s="188">
        <f>ROUND(I1102*H1102,2)</f>
        <v>0</v>
      </c>
      <c r="K1102" s="184" t="s">
        <v>175</v>
      </c>
      <c r="L1102" s="43"/>
      <c r="M1102" s="189" t="s">
        <v>19</v>
      </c>
      <c r="N1102" s="190" t="s">
        <v>43</v>
      </c>
      <c r="O1102" s="68"/>
      <c r="P1102" s="191">
        <f>O1102*H1102</f>
        <v>0</v>
      </c>
      <c r="Q1102" s="191">
        <v>0</v>
      </c>
      <c r="R1102" s="191">
        <f>Q1102*H1102</f>
        <v>0</v>
      </c>
      <c r="S1102" s="191">
        <v>0</v>
      </c>
      <c r="T1102" s="192">
        <f>S1102*H1102</f>
        <v>0</v>
      </c>
      <c r="U1102" s="38"/>
      <c r="V1102" s="38"/>
      <c r="W1102" s="38"/>
      <c r="X1102" s="38"/>
      <c r="Y1102" s="38"/>
      <c r="Z1102" s="38"/>
      <c r="AA1102" s="38"/>
      <c r="AB1102" s="38"/>
      <c r="AC1102" s="38"/>
      <c r="AD1102" s="38"/>
      <c r="AE1102" s="38"/>
      <c r="AR1102" s="193" t="s">
        <v>278</v>
      </c>
      <c r="AT1102" s="193" t="s">
        <v>171</v>
      </c>
      <c r="AU1102" s="193" t="s">
        <v>81</v>
      </c>
      <c r="AY1102" s="21" t="s">
        <v>168</v>
      </c>
      <c r="BE1102" s="194">
        <f>IF(N1102="základní",J1102,0)</f>
        <v>0</v>
      </c>
      <c r="BF1102" s="194">
        <f>IF(N1102="snížená",J1102,0)</f>
        <v>0</v>
      </c>
      <c r="BG1102" s="194">
        <f>IF(N1102="zákl. přenesená",J1102,0)</f>
        <v>0</v>
      </c>
      <c r="BH1102" s="194">
        <f>IF(N1102="sníž. přenesená",J1102,0)</f>
        <v>0</v>
      </c>
      <c r="BI1102" s="194">
        <f>IF(N1102="nulová",J1102,0)</f>
        <v>0</v>
      </c>
      <c r="BJ1102" s="21" t="s">
        <v>79</v>
      </c>
      <c r="BK1102" s="194">
        <f>ROUND(I1102*H1102,2)</f>
        <v>0</v>
      </c>
      <c r="BL1102" s="21" t="s">
        <v>278</v>
      </c>
      <c r="BM1102" s="193" t="s">
        <v>1600</v>
      </c>
    </row>
    <row r="1103" spans="1:65" s="2" customFormat="1" ht="19.5">
      <c r="A1103" s="38"/>
      <c r="B1103" s="39"/>
      <c r="C1103" s="40"/>
      <c r="D1103" s="195" t="s">
        <v>178</v>
      </c>
      <c r="E1103" s="40"/>
      <c r="F1103" s="196" t="s">
        <v>1601</v>
      </c>
      <c r="G1103" s="40"/>
      <c r="H1103" s="40"/>
      <c r="I1103" s="197"/>
      <c r="J1103" s="40"/>
      <c r="K1103" s="40"/>
      <c r="L1103" s="43"/>
      <c r="M1103" s="198"/>
      <c r="N1103" s="199"/>
      <c r="O1103" s="68"/>
      <c r="P1103" s="68"/>
      <c r="Q1103" s="68"/>
      <c r="R1103" s="68"/>
      <c r="S1103" s="68"/>
      <c r="T1103" s="69"/>
      <c r="U1103" s="38"/>
      <c r="V1103" s="38"/>
      <c r="W1103" s="38"/>
      <c r="X1103" s="38"/>
      <c r="Y1103" s="38"/>
      <c r="Z1103" s="38"/>
      <c r="AA1103" s="38"/>
      <c r="AB1103" s="38"/>
      <c r="AC1103" s="38"/>
      <c r="AD1103" s="38"/>
      <c r="AE1103" s="38"/>
      <c r="AT1103" s="21" t="s">
        <v>178</v>
      </c>
      <c r="AU1103" s="21" t="s">
        <v>81</v>
      </c>
    </row>
    <row r="1104" spans="1:65" s="2" customFormat="1" ht="11.25">
      <c r="A1104" s="38"/>
      <c r="B1104" s="39"/>
      <c r="C1104" s="40"/>
      <c r="D1104" s="200" t="s">
        <v>180</v>
      </c>
      <c r="E1104" s="40"/>
      <c r="F1104" s="201" t="s">
        <v>1602</v>
      </c>
      <c r="G1104" s="40"/>
      <c r="H1104" s="40"/>
      <c r="I1104" s="197"/>
      <c r="J1104" s="40"/>
      <c r="K1104" s="40"/>
      <c r="L1104" s="43"/>
      <c r="M1104" s="198"/>
      <c r="N1104" s="199"/>
      <c r="O1104" s="68"/>
      <c r="P1104" s="68"/>
      <c r="Q1104" s="68"/>
      <c r="R1104" s="68"/>
      <c r="S1104" s="68"/>
      <c r="T1104" s="69"/>
      <c r="U1104" s="38"/>
      <c r="V1104" s="38"/>
      <c r="W1104" s="38"/>
      <c r="X1104" s="38"/>
      <c r="Y1104" s="38"/>
      <c r="Z1104" s="38"/>
      <c r="AA1104" s="38"/>
      <c r="AB1104" s="38"/>
      <c r="AC1104" s="38"/>
      <c r="AD1104" s="38"/>
      <c r="AE1104" s="38"/>
      <c r="AT1104" s="21" t="s">
        <v>180</v>
      </c>
      <c r="AU1104" s="21" t="s">
        <v>81</v>
      </c>
    </row>
    <row r="1105" spans="1:65" s="2" customFormat="1" ht="24.2" customHeight="1">
      <c r="A1105" s="38"/>
      <c r="B1105" s="39"/>
      <c r="C1105" s="182" t="s">
        <v>1603</v>
      </c>
      <c r="D1105" s="182" t="s">
        <v>171</v>
      </c>
      <c r="E1105" s="183" t="s">
        <v>1604</v>
      </c>
      <c r="F1105" s="184" t="s">
        <v>1605</v>
      </c>
      <c r="G1105" s="185" t="s">
        <v>281</v>
      </c>
      <c r="H1105" s="186">
        <v>69.498000000000005</v>
      </c>
      <c r="I1105" s="187"/>
      <c r="J1105" s="188">
        <f>ROUND(I1105*H1105,2)</f>
        <v>0</v>
      </c>
      <c r="K1105" s="184" t="s">
        <v>175</v>
      </c>
      <c r="L1105" s="43"/>
      <c r="M1105" s="189" t="s">
        <v>19</v>
      </c>
      <c r="N1105" s="190" t="s">
        <v>43</v>
      </c>
      <c r="O1105" s="68"/>
      <c r="P1105" s="191">
        <f>O1105*H1105</f>
        <v>0</v>
      </c>
      <c r="Q1105" s="191">
        <v>2.9E-4</v>
      </c>
      <c r="R1105" s="191">
        <f>Q1105*H1105</f>
        <v>2.0154420000000003E-2</v>
      </c>
      <c r="S1105" s="191">
        <v>0</v>
      </c>
      <c r="T1105" s="192">
        <f>S1105*H1105</f>
        <v>0</v>
      </c>
      <c r="U1105" s="38"/>
      <c r="V1105" s="38"/>
      <c r="W1105" s="38"/>
      <c r="X1105" s="38"/>
      <c r="Y1105" s="38"/>
      <c r="Z1105" s="38"/>
      <c r="AA1105" s="38"/>
      <c r="AB1105" s="38"/>
      <c r="AC1105" s="38"/>
      <c r="AD1105" s="38"/>
      <c r="AE1105" s="38"/>
      <c r="AR1105" s="193" t="s">
        <v>278</v>
      </c>
      <c r="AT1105" s="193" t="s">
        <v>171</v>
      </c>
      <c r="AU1105" s="193" t="s">
        <v>81</v>
      </c>
      <c r="AY1105" s="21" t="s">
        <v>168</v>
      </c>
      <c r="BE1105" s="194">
        <f>IF(N1105="základní",J1105,0)</f>
        <v>0</v>
      </c>
      <c r="BF1105" s="194">
        <f>IF(N1105="snížená",J1105,0)</f>
        <v>0</v>
      </c>
      <c r="BG1105" s="194">
        <f>IF(N1105="zákl. přenesená",J1105,0)</f>
        <v>0</v>
      </c>
      <c r="BH1105" s="194">
        <f>IF(N1105="sníž. přenesená",J1105,0)</f>
        <v>0</v>
      </c>
      <c r="BI1105" s="194">
        <f>IF(N1105="nulová",J1105,0)</f>
        <v>0</v>
      </c>
      <c r="BJ1105" s="21" t="s">
        <v>79</v>
      </c>
      <c r="BK1105" s="194">
        <f>ROUND(I1105*H1105,2)</f>
        <v>0</v>
      </c>
      <c r="BL1105" s="21" t="s">
        <v>278</v>
      </c>
      <c r="BM1105" s="193" t="s">
        <v>1606</v>
      </c>
    </row>
    <row r="1106" spans="1:65" s="2" customFormat="1" ht="19.5">
      <c r="A1106" s="38"/>
      <c r="B1106" s="39"/>
      <c r="C1106" s="40"/>
      <c r="D1106" s="195" t="s">
        <v>178</v>
      </c>
      <c r="E1106" s="40"/>
      <c r="F1106" s="196" t="s">
        <v>1607</v>
      </c>
      <c r="G1106" s="40"/>
      <c r="H1106" s="40"/>
      <c r="I1106" s="197"/>
      <c r="J1106" s="40"/>
      <c r="K1106" s="40"/>
      <c r="L1106" s="43"/>
      <c r="M1106" s="198"/>
      <c r="N1106" s="199"/>
      <c r="O1106" s="68"/>
      <c r="P1106" s="68"/>
      <c r="Q1106" s="68"/>
      <c r="R1106" s="68"/>
      <c r="S1106" s="68"/>
      <c r="T1106" s="69"/>
      <c r="U1106" s="38"/>
      <c r="V1106" s="38"/>
      <c r="W1106" s="38"/>
      <c r="X1106" s="38"/>
      <c r="Y1106" s="38"/>
      <c r="Z1106" s="38"/>
      <c r="AA1106" s="38"/>
      <c r="AB1106" s="38"/>
      <c r="AC1106" s="38"/>
      <c r="AD1106" s="38"/>
      <c r="AE1106" s="38"/>
      <c r="AT1106" s="21" t="s">
        <v>178</v>
      </c>
      <c r="AU1106" s="21" t="s">
        <v>81</v>
      </c>
    </row>
    <row r="1107" spans="1:65" s="2" customFormat="1" ht="11.25">
      <c r="A1107" s="38"/>
      <c r="B1107" s="39"/>
      <c r="C1107" s="40"/>
      <c r="D1107" s="200" t="s">
        <v>180</v>
      </c>
      <c r="E1107" s="40"/>
      <c r="F1107" s="201" t="s">
        <v>1608</v>
      </c>
      <c r="G1107" s="40"/>
      <c r="H1107" s="40"/>
      <c r="I1107" s="197"/>
      <c r="J1107" s="40"/>
      <c r="K1107" s="40"/>
      <c r="L1107" s="43"/>
      <c r="M1107" s="198"/>
      <c r="N1107" s="199"/>
      <c r="O1107" s="68"/>
      <c r="P1107" s="68"/>
      <c r="Q1107" s="68"/>
      <c r="R1107" s="68"/>
      <c r="S1107" s="68"/>
      <c r="T1107" s="69"/>
      <c r="U1107" s="38"/>
      <c r="V1107" s="38"/>
      <c r="W1107" s="38"/>
      <c r="X1107" s="38"/>
      <c r="Y1107" s="38"/>
      <c r="Z1107" s="38"/>
      <c r="AA1107" s="38"/>
      <c r="AB1107" s="38"/>
      <c r="AC1107" s="38"/>
      <c r="AD1107" s="38"/>
      <c r="AE1107" s="38"/>
      <c r="AT1107" s="21" t="s">
        <v>180</v>
      </c>
      <c r="AU1107" s="21" t="s">
        <v>81</v>
      </c>
    </row>
    <row r="1108" spans="1:65" s="2" customFormat="1" ht="24.2" customHeight="1">
      <c r="A1108" s="38"/>
      <c r="B1108" s="39"/>
      <c r="C1108" s="182" t="s">
        <v>1609</v>
      </c>
      <c r="D1108" s="182" t="s">
        <v>171</v>
      </c>
      <c r="E1108" s="183" t="s">
        <v>1610</v>
      </c>
      <c r="F1108" s="184" t="s">
        <v>1611</v>
      </c>
      <c r="G1108" s="185" t="s">
        <v>281</v>
      </c>
      <c r="H1108" s="186">
        <v>69.498000000000005</v>
      </c>
      <c r="I1108" s="187"/>
      <c r="J1108" s="188">
        <f>ROUND(I1108*H1108,2)</f>
        <v>0</v>
      </c>
      <c r="K1108" s="184" t="s">
        <v>175</v>
      </c>
      <c r="L1108" s="43"/>
      <c r="M1108" s="189" t="s">
        <v>19</v>
      </c>
      <c r="N1108" s="190" t="s">
        <v>43</v>
      </c>
      <c r="O1108" s="68"/>
      <c r="P1108" s="191">
        <f>O1108*H1108</f>
        <v>0</v>
      </c>
      <c r="Q1108" s="191">
        <v>6.6E-4</v>
      </c>
      <c r="R1108" s="191">
        <f>Q1108*H1108</f>
        <v>4.5868680000000002E-2</v>
      </c>
      <c r="S1108" s="191">
        <v>0</v>
      </c>
      <c r="T1108" s="192">
        <f>S1108*H1108</f>
        <v>0</v>
      </c>
      <c r="U1108" s="38"/>
      <c r="V1108" s="38"/>
      <c r="W1108" s="38"/>
      <c r="X1108" s="38"/>
      <c r="Y1108" s="38"/>
      <c r="Z1108" s="38"/>
      <c r="AA1108" s="38"/>
      <c r="AB1108" s="38"/>
      <c r="AC1108" s="38"/>
      <c r="AD1108" s="38"/>
      <c r="AE1108" s="38"/>
      <c r="AR1108" s="193" t="s">
        <v>278</v>
      </c>
      <c r="AT1108" s="193" t="s">
        <v>171</v>
      </c>
      <c r="AU1108" s="193" t="s">
        <v>81</v>
      </c>
      <c r="AY1108" s="21" t="s">
        <v>168</v>
      </c>
      <c r="BE1108" s="194">
        <f>IF(N1108="základní",J1108,0)</f>
        <v>0</v>
      </c>
      <c r="BF1108" s="194">
        <f>IF(N1108="snížená",J1108,0)</f>
        <v>0</v>
      </c>
      <c r="BG1108" s="194">
        <f>IF(N1108="zákl. přenesená",J1108,0)</f>
        <v>0</v>
      </c>
      <c r="BH1108" s="194">
        <f>IF(N1108="sníž. přenesená",J1108,0)</f>
        <v>0</v>
      </c>
      <c r="BI1108" s="194">
        <f>IF(N1108="nulová",J1108,0)</f>
        <v>0</v>
      </c>
      <c r="BJ1108" s="21" t="s">
        <v>79</v>
      </c>
      <c r="BK1108" s="194">
        <f>ROUND(I1108*H1108,2)</f>
        <v>0</v>
      </c>
      <c r="BL1108" s="21" t="s">
        <v>278</v>
      </c>
      <c r="BM1108" s="193" t="s">
        <v>1612</v>
      </c>
    </row>
    <row r="1109" spans="1:65" s="2" customFormat="1" ht="19.5">
      <c r="A1109" s="38"/>
      <c r="B1109" s="39"/>
      <c r="C1109" s="40"/>
      <c r="D1109" s="195" t="s">
        <v>178</v>
      </c>
      <c r="E1109" s="40"/>
      <c r="F1109" s="196" t="s">
        <v>1613</v>
      </c>
      <c r="G1109" s="40"/>
      <c r="H1109" s="40"/>
      <c r="I1109" s="197"/>
      <c r="J1109" s="40"/>
      <c r="K1109" s="40"/>
      <c r="L1109" s="43"/>
      <c r="M1109" s="198"/>
      <c r="N1109" s="199"/>
      <c r="O1109" s="68"/>
      <c r="P1109" s="68"/>
      <c r="Q1109" s="68"/>
      <c r="R1109" s="68"/>
      <c r="S1109" s="68"/>
      <c r="T1109" s="69"/>
      <c r="U1109" s="38"/>
      <c r="V1109" s="38"/>
      <c r="W1109" s="38"/>
      <c r="X1109" s="38"/>
      <c r="Y1109" s="38"/>
      <c r="Z1109" s="38"/>
      <c r="AA1109" s="38"/>
      <c r="AB1109" s="38"/>
      <c r="AC1109" s="38"/>
      <c r="AD1109" s="38"/>
      <c r="AE1109" s="38"/>
      <c r="AT1109" s="21" t="s">
        <v>178</v>
      </c>
      <c r="AU1109" s="21" t="s">
        <v>81</v>
      </c>
    </row>
    <row r="1110" spans="1:65" s="2" customFormat="1" ht="11.25">
      <c r="A1110" s="38"/>
      <c r="B1110" s="39"/>
      <c r="C1110" s="40"/>
      <c r="D1110" s="200" t="s">
        <v>180</v>
      </c>
      <c r="E1110" s="40"/>
      <c r="F1110" s="201" t="s">
        <v>1614</v>
      </c>
      <c r="G1110" s="40"/>
      <c r="H1110" s="40"/>
      <c r="I1110" s="197"/>
      <c r="J1110" s="40"/>
      <c r="K1110" s="40"/>
      <c r="L1110" s="43"/>
      <c r="M1110" s="198"/>
      <c r="N1110" s="199"/>
      <c r="O1110" s="68"/>
      <c r="P1110" s="68"/>
      <c r="Q1110" s="68"/>
      <c r="R1110" s="68"/>
      <c r="S1110" s="68"/>
      <c r="T1110" s="69"/>
      <c r="U1110" s="38"/>
      <c r="V1110" s="38"/>
      <c r="W1110" s="38"/>
      <c r="X1110" s="38"/>
      <c r="Y1110" s="38"/>
      <c r="Z1110" s="38"/>
      <c r="AA1110" s="38"/>
      <c r="AB1110" s="38"/>
      <c r="AC1110" s="38"/>
      <c r="AD1110" s="38"/>
      <c r="AE1110" s="38"/>
      <c r="AT1110" s="21" t="s">
        <v>180</v>
      </c>
      <c r="AU1110" s="21" t="s">
        <v>81</v>
      </c>
    </row>
    <row r="1111" spans="1:65" s="12" customFormat="1" ht="22.9" customHeight="1">
      <c r="B1111" s="166"/>
      <c r="C1111" s="167"/>
      <c r="D1111" s="168" t="s">
        <v>71</v>
      </c>
      <c r="E1111" s="180" t="s">
        <v>1615</v>
      </c>
      <c r="F1111" s="180" t="s">
        <v>1616</v>
      </c>
      <c r="G1111" s="167"/>
      <c r="H1111" s="167"/>
      <c r="I1111" s="170"/>
      <c r="J1111" s="181">
        <f>BK1111</f>
        <v>0</v>
      </c>
      <c r="K1111" s="167"/>
      <c r="L1111" s="172"/>
      <c r="M1111" s="173"/>
      <c r="N1111" s="174"/>
      <c r="O1111" s="174"/>
      <c r="P1111" s="175">
        <f>SUM(P1112:P1129)</f>
        <v>0</v>
      </c>
      <c r="Q1111" s="174"/>
      <c r="R1111" s="175">
        <f>SUM(R1112:R1129)</f>
        <v>0.18068400000000001</v>
      </c>
      <c r="S1111" s="174"/>
      <c r="T1111" s="176">
        <f>SUM(T1112:T1129)</f>
        <v>0</v>
      </c>
      <c r="AR1111" s="177" t="s">
        <v>81</v>
      </c>
      <c r="AT1111" s="178" t="s">
        <v>71</v>
      </c>
      <c r="AU1111" s="178" t="s">
        <v>79</v>
      </c>
      <c r="AY1111" s="177" t="s">
        <v>168</v>
      </c>
      <c r="BK1111" s="179">
        <f>SUM(BK1112:BK1129)</f>
        <v>0</v>
      </c>
    </row>
    <row r="1112" spans="1:65" s="2" customFormat="1" ht="24.2" customHeight="1">
      <c r="A1112" s="38"/>
      <c r="B1112" s="39"/>
      <c r="C1112" s="182" t="s">
        <v>1617</v>
      </c>
      <c r="D1112" s="182" t="s">
        <v>171</v>
      </c>
      <c r="E1112" s="183" t="s">
        <v>1618</v>
      </c>
      <c r="F1112" s="184" t="s">
        <v>1619</v>
      </c>
      <c r="G1112" s="185" t="s">
        <v>281</v>
      </c>
      <c r="H1112" s="186">
        <v>361.36799999999999</v>
      </c>
      <c r="I1112" s="187"/>
      <c r="J1112" s="188">
        <f>ROUND(I1112*H1112,2)</f>
        <v>0</v>
      </c>
      <c r="K1112" s="184" t="s">
        <v>175</v>
      </c>
      <c r="L1112" s="43"/>
      <c r="M1112" s="189" t="s">
        <v>19</v>
      </c>
      <c r="N1112" s="190" t="s">
        <v>43</v>
      </c>
      <c r="O1112" s="68"/>
      <c r="P1112" s="191">
        <f>O1112*H1112</f>
        <v>0</v>
      </c>
      <c r="Q1112" s="191">
        <v>0</v>
      </c>
      <c r="R1112" s="191">
        <f>Q1112*H1112</f>
        <v>0</v>
      </c>
      <c r="S1112" s="191">
        <v>0</v>
      </c>
      <c r="T1112" s="192">
        <f>S1112*H1112</f>
        <v>0</v>
      </c>
      <c r="U1112" s="38"/>
      <c r="V1112" s="38"/>
      <c r="W1112" s="38"/>
      <c r="X1112" s="38"/>
      <c r="Y1112" s="38"/>
      <c r="Z1112" s="38"/>
      <c r="AA1112" s="38"/>
      <c r="AB1112" s="38"/>
      <c r="AC1112" s="38"/>
      <c r="AD1112" s="38"/>
      <c r="AE1112" s="38"/>
      <c r="AR1112" s="193" t="s">
        <v>278</v>
      </c>
      <c r="AT1112" s="193" t="s">
        <v>171</v>
      </c>
      <c r="AU1112" s="193" t="s">
        <v>81</v>
      </c>
      <c r="AY1112" s="21" t="s">
        <v>168</v>
      </c>
      <c r="BE1112" s="194">
        <f>IF(N1112="základní",J1112,0)</f>
        <v>0</v>
      </c>
      <c r="BF1112" s="194">
        <f>IF(N1112="snížená",J1112,0)</f>
        <v>0</v>
      </c>
      <c r="BG1112" s="194">
        <f>IF(N1112="zákl. přenesená",J1112,0)</f>
        <v>0</v>
      </c>
      <c r="BH1112" s="194">
        <f>IF(N1112="sníž. přenesená",J1112,0)</f>
        <v>0</v>
      </c>
      <c r="BI1112" s="194">
        <f>IF(N1112="nulová",J1112,0)</f>
        <v>0</v>
      </c>
      <c r="BJ1112" s="21" t="s">
        <v>79</v>
      </c>
      <c r="BK1112" s="194">
        <f>ROUND(I1112*H1112,2)</f>
        <v>0</v>
      </c>
      <c r="BL1112" s="21" t="s">
        <v>278</v>
      </c>
      <c r="BM1112" s="193" t="s">
        <v>1620</v>
      </c>
    </row>
    <row r="1113" spans="1:65" s="2" customFormat="1" ht="11.25">
      <c r="A1113" s="38"/>
      <c r="B1113" s="39"/>
      <c r="C1113" s="40"/>
      <c r="D1113" s="195" t="s">
        <v>178</v>
      </c>
      <c r="E1113" s="40"/>
      <c r="F1113" s="196" t="s">
        <v>1621</v>
      </c>
      <c r="G1113" s="40"/>
      <c r="H1113" s="40"/>
      <c r="I1113" s="197"/>
      <c r="J1113" s="40"/>
      <c r="K1113" s="40"/>
      <c r="L1113" s="43"/>
      <c r="M1113" s="198"/>
      <c r="N1113" s="199"/>
      <c r="O1113" s="68"/>
      <c r="P1113" s="68"/>
      <c r="Q1113" s="68"/>
      <c r="R1113" s="68"/>
      <c r="S1113" s="68"/>
      <c r="T1113" s="69"/>
      <c r="U1113" s="38"/>
      <c r="V1113" s="38"/>
      <c r="W1113" s="38"/>
      <c r="X1113" s="38"/>
      <c r="Y1113" s="38"/>
      <c r="Z1113" s="38"/>
      <c r="AA1113" s="38"/>
      <c r="AB1113" s="38"/>
      <c r="AC1113" s="38"/>
      <c r="AD1113" s="38"/>
      <c r="AE1113" s="38"/>
      <c r="AT1113" s="21" t="s">
        <v>178</v>
      </c>
      <c r="AU1113" s="21" t="s">
        <v>81</v>
      </c>
    </row>
    <row r="1114" spans="1:65" s="2" customFormat="1" ht="11.25">
      <c r="A1114" s="38"/>
      <c r="B1114" s="39"/>
      <c r="C1114" s="40"/>
      <c r="D1114" s="200" t="s">
        <v>180</v>
      </c>
      <c r="E1114" s="40"/>
      <c r="F1114" s="201" t="s">
        <v>1622</v>
      </c>
      <c r="G1114" s="40"/>
      <c r="H1114" s="40"/>
      <c r="I1114" s="197"/>
      <c r="J1114" s="40"/>
      <c r="K1114" s="40"/>
      <c r="L1114" s="43"/>
      <c r="M1114" s="198"/>
      <c r="N1114" s="199"/>
      <c r="O1114" s="68"/>
      <c r="P1114" s="68"/>
      <c r="Q1114" s="68"/>
      <c r="R1114" s="68"/>
      <c r="S1114" s="68"/>
      <c r="T1114" s="69"/>
      <c r="U1114" s="38"/>
      <c r="V1114" s="38"/>
      <c r="W1114" s="38"/>
      <c r="X1114" s="38"/>
      <c r="Y1114" s="38"/>
      <c r="Z1114" s="38"/>
      <c r="AA1114" s="38"/>
      <c r="AB1114" s="38"/>
      <c r="AC1114" s="38"/>
      <c r="AD1114" s="38"/>
      <c r="AE1114" s="38"/>
      <c r="AT1114" s="21" t="s">
        <v>180</v>
      </c>
      <c r="AU1114" s="21" t="s">
        <v>81</v>
      </c>
    </row>
    <row r="1115" spans="1:65" s="13" customFormat="1" ht="11.25">
      <c r="B1115" s="202"/>
      <c r="C1115" s="203"/>
      <c r="D1115" s="195" t="s">
        <v>182</v>
      </c>
      <c r="E1115" s="204" t="s">
        <v>19</v>
      </c>
      <c r="F1115" s="205" t="s">
        <v>326</v>
      </c>
      <c r="G1115" s="203"/>
      <c r="H1115" s="206">
        <v>256.59500000000003</v>
      </c>
      <c r="I1115" s="207"/>
      <c r="J1115" s="203"/>
      <c r="K1115" s="203"/>
      <c r="L1115" s="208"/>
      <c r="M1115" s="209"/>
      <c r="N1115" s="210"/>
      <c r="O1115" s="210"/>
      <c r="P1115" s="210"/>
      <c r="Q1115" s="210"/>
      <c r="R1115" s="210"/>
      <c r="S1115" s="210"/>
      <c r="T1115" s="211"/>
      <c r="AT1115" s="212" t="s">
        <v>182</v>
      </c>
      <c r="AU1115" s="212" t="s">
        <v>81</v>
      </c>
      <c r="AV1115" s="13" t="s">
        <v>81</v>
      </c>
      <c r="AW1115" s="13" t="s">
        <v>33</v>
      </c>
      <c r="AX1115" s="13" t="s">
        <v>72</v>
      </c>
      <c r="AY1115" s="212" t="s">
        <v>168</v>
      </c>
    </row>
    <row r="1116" spans="1:65" s="13" customFormat="1" ht="11.25">
      <c r="B1116" s="202"/>
      <c r="C1116" s="203"/>
      <c r="D1116" s="195" t="s">
        <v>182</v>
      </c>
      <c r="E1116" s="204" t="s">
        <v>19</v>
      </c>
      <c r="F1116" s="205" t="s">
        <v>327</v>
      </c>
      <c r="G1116" s="203"/>
      <c r="H1116" s="206">
        <v>33.234000000000002</v>
      </c>
      <c r="I1116" s="207"/>
      <c r="J1116" s="203"/>
      <c r="K1116" s="203"/>
      <c r="L1116" s="208"/>
      <c r="M1116" s="209"/>
      <c r="N1116" s="210"/>
      <c r="O1116" s="210"/>
      <c r="P1116" s="210"/>
      <c r="Q1116" s="210"/>
      <c r="R1116" s="210"/>
      <c r="S1116" s="210"/>
      <c r="T1116" s="211"/>
      <c r="AT1116" s="212" t="s">
        <v>182</v>
      </c>
      <c r="AU1116" s="212" t="s">
        <v>81</v>
      </c>
      <c r="AV1116" s="13" t="s">
        <v>81</v>
      </c>
      <c r="AW1116" s="13" t="s">
        <v>33</v>
      </c>
      <c r="AX1116" s="13" t="s">
        <v>72</v>
      </c>
      <c r="AY1116" s="212" t="s">
        <v>168</v>
      </c>
    </row>
    <row r="1117" spans="1:65" s="13" customFormat="1" ht="11.25">
      <c r="B1117" s="202"/>
      <c r="C1117" s="203"/>
      <c r="D1117" s="195" t="s">
        <v>182</v>
      </c>
      <c r="E1117" s="204" t="s">
        <v>19</v>
      </c>
      <c r="F1117" s="205" t="s">
        <v>328</v>
      </c>
      <c r="G1117" s="203"/>
      <c r="H1117" s="206">
        <v>-23.76</v>
      </c>
      <c r="I1117" s="207"/>
      <c r="J1117" s="203"/>
      <c r="K1117" s="203"/>
      <c r="L1117" s="208"/>
      <c r="M1117" s="209"/>
      <c r="N1117" s="210"/>
      <c r="O1117" s="210"/>
      <c r="P1117" s="210"/>
      <c r="Q1117" s="210"/>
      <c r="R1117" s="210"/>
      <c r="S1117" s="210"/>
      <c r="T1117" s="211"/>
      <c r="AT1117" s="212" t="s">
        <v>182</v>
      </c>
      <c r="AU1117" s="212" t="s">
        <v>81</v>
      </c>
      <c r="AV1117" s="13" t="s">
        <v>81</v>
      </c>
      <c r="AW1117" s="13" t="s">
        <v>33</v>
      </c>
      <c r="AX1117" s="13" t="s">
        <v>72</v>
      </c>
      <c r="AY1117" s="212" t="s">
        <v>168</v>
      </c>
    </row>
    <row r="1118" spans="1:65" s="13" customFormat="1" ht="11.25">
      <c r="B1118" s="202"/>
      <c r="C1118" s="203"/>
      <c r="D1118" s="195" t="s">
        <v>182</v>
      </c>
      <c r="E1118" s="204" t="s">
        <v>19</v>
      </c>
      <c r="F1118" s="205" t="s">
        <v>329</v>
      </c>
      <c r="G1118" s="203"/>
      <c r="H1118" s="206">
        <v>-2.6040000000000001</v>
      </c>
      <c r="I1118" s="207"/>
      <c r="J1118" s="203"/>
      <c r="K1118" s="203"/>
      <c r="L1118" s="208"/>
      <c r="M1118" s="209"/>
      <c r="N1118" s="210"/>
      <c r="O1118" s="210"/>
      <c r="P1118" s="210"/>
      <c r="Q1118" s="210"/>
      <c r="R1118" s="210"/>
      <c r="S1118" s="210"/>
      <c r="T1118" s="211"/>
      <c r="AT1118" s="212" t="s">
        <v>182</v>
      </c>
      <c r="AU1118" s="212" t="s">
        <v>81</v>
      </c>
      <c r="AV1118" s="13" t="s">
        <v>81</v>
      </c>
      <c r="AW1118" s="13" t="s">
        <v>33</v>
      </c>
      <c r="AX1118" s="13" t="s">
        <v>72</v>
      </c>
      <c r="AY1118" s="212" t="s">
        <v>168</v>
      </c>
    </row>
    <row r="1119" spans="1:65" s="13" customFormat="1" ht="11.25">
      <c r="B1119" s="202"/>
      <c r="C1119" s="203"/>
      <c r="D1119" s="195" t="s">
        <v>182</v>
      </c>
      <c r="E1119" s="204" t="s">
        <v>19</v>
      </c>
      <c r="F1119" s="205" t="s">
        <v>330</v>
      </c>
      <c r="G1119" s="203"/>
      <c r="H1119" s="206">
        <v>-8.4629999999999992</v>
      </c>
      <c r="I1119" s="207"/>
      <c r="J1119" s="203"/>
      <c r="K1119" s="203"/>
      <c r="L1119" s="208"/>
      <c r="M1119" s="209"/>
      <c r="N1119" s="210"/>
      <c r="O1119" s="210"/>
      <c r="P1119" s="210"/>
      <c r="Q1119" s="210"/>
      <c r="R1119" s="210"/>
      <c r="S1119" s="210"/>
      <c r="T1119" s="211"/>
      <c r="AT1119" s="212" t="s">
        <v>182</v>
      </c>
      <c r="AU1119" s="212" t="s">
        <v>81</v>
      </c>
      <c r="AV1119" s="13" t="s">
        <v>81</v>
      </c>
      <c r="AW1119" s="13" t="s">
        <v>33</v>
      </c>
      <c r="AX1119" s="13" t="s">
        <v>72</v>
      </c>
      <c r="AY1119" s="212" t="s">
        <v>168</v>
      </c>
    </row>
    <row r="1120" spans="1:65" s="13" customFormat="1" ht="11.25">
      <c r="B1120" s="202"/>
      <c r="C1120" s="203"/>
      <c r="D1120" s="195" t="s">
        <v>182</v>
      </c>
      <c r="E1120" s="204" t="s">
        <v>19</v>
      </c>
      <c r="F1120" s="205" t="s">
        <v>1623</v>
      </c>
      <c r="G1120" s="203"/>
      <c r="H1120" s="206">
        <v>70.896000000000001</v>
      </c>
      <c r="I1120" s="207"/>
      <c r="J1120" s="203"/>
      <c r="K1120" s="203"/>
      <c r="L1120" s="208"/>
      <c r="M1120" s="209"/>
      <c r="N1120" s="210"/>
      <c r="O1120" s="210"/>
      <c r="P1120" s="210"/>
      <c r="Q1120" s="210"/>
      <c r="R1120" s="210"/>
      <c r="S1120" s="210"/>
      <c r="T1120" s="211"/>
      <c r="AT1120" s="212" t="s">
        <v>182</v>
      </c>
      <c r="AU1120" s="212" t="s">
        <v>81</v>
      </c>
      <c r="AV1120" s="13" t="s">
        <v>81</v>
      </c>
      <c r="AW1120" s="13" t="s">
        <v>33</v>
      </c>
      <c r="AX1120" s="13" t="s">
        <v>72</v>
      </c>
      <c r="AY1120" s="212" t="s">
        <v>168</v>
      </c>
    </row>
    <row r="1121" spans="1:65" s="13" customFormat="1" ht="11.25">
      <c r="B1121" s="202"/>
      <c r="C1121" s="203"/>
      <c r="D1121" s="195" t="s">
        <v>182</v>
      </c>
      <c r="E1121" s="204" t="s">
        <v>19</v>
      </c>
      <c r="F1121" s="205" t="s">
        <v>1624</v>
      </c>
      <c r="G1121" s="203"/>
      <c r="H1121" s="206">
        <v>35.47</v>
      </c>
      <c r="I1121" s="207"/>
      <c r="J1121" s="203"/>
      <c r="K1121" s="203"/>
      <c r="L1121" s="208"/>
      <c r="M1121" s="209"/>
      <c r="N1121" s="210"/>
      <c r="O1121" s="210"/>
      <c r="P1121" s="210"/>
      <c r="Q1121" s="210"/>
      <c r="R1121" s="210"/>
      <c r="S1121" s="210"/>
      <c r="T1121" s="211"/>
      <c r="AT1121" s="212" t="s">
        <v>182</v>
      </c>
      <c r="AU1121" s="212" t="s">
        <v>81</v>
      </c>
      <c r="AV1121" s="13" t="s">
        <v>81</v>
      </c>
      <c r="AW1121" s="13" t="s">
        <v>33</v>
      </c>
      <c r="AX1121" s="13" t="s">
        <v>72</v>
      </c>
      <c r="AY1121" s="212" t="s">
        <v>168</v>
      </c>
    </row>
    <row r="1122" spans="1:65" s="14" customFormat="1" ht="11.25">
      <c r="B1122" s="213"/>
      <c r="C1122" s="214"/>
      <c r="D1122" s="195" t="s">
        <v>182</v>
      </c>
      <c r="E1122" s="215" t="s">
        <v>19</v>
      </c>
      <c r="F1122" s="216" t="s">
        <v>185</v>
      </c>
      <c r="G1122" s="214"/>
      <c r="H1122" s="217">
        <v>361.36799999999999</v>
      </c>
      <c r="I1122" s="218"/>
      <c r="J1122" s="214"/>
      <c r="K1122" s="214"/>
      <c r="L1122" s="219"/>
      <c r="M1122" s="220"/>
      <c r="N1122" s="221"/>
      <c r="O1122" s="221"/>
      <c r="P1122" s="221"/>
      <c r="Q1122" s="221"/>
      <c r="R1122" s="221"/>
      <c r="S1122" s="221"/>
      <c r="T1122" s="222"/>
      <c r="AT1122" s="223" t="s">
        <v>182</v>
      </c>
      <c r="AU1122" s="223" t="s">
        <v>81</v>
      </c>
      <c r="AV1122" s="14" t="s">
        <v>176</v>
      </c>
      <c r="AW1122" s="14" t="s">
        <v>33</v>
      </c>
      <c r="AX1122" s="14" t="s">
        <v>79</v>
      </c>
      <c r="AY1122" s="223" t="s">
        <v>168</v>
      </c>
    </row>
    <row r="1123" spans="1:65" s="2" customFormat="1" ht="33" customHeight="1">
      <c r="A1123" s="38"/>
      <c r="B1123" s="39"/>
      <c r="C1123" s="182" t="s">
        <v>1625</v>
      </c>
      <c r="D1123" s="182" t="s">
        <v>171</v>
      </c>
      <c r="E1123" s="183" t="s">
        <v>1626</v>
      </c>
      <c r="F1123" s="184" t="s">
        <v>1627</v>
      </c>
      <c r="G1123" s="185" t="s">
        <v>281</v>
      </c>
      <c r="H1123" s="186">
        <v>361.36799999999999</v>
      </c>
      <c r="I1123" s="187"/>
      <c r="J1123" s="188">
        <f>ROUND(I1123*H1123,2)</f>
        <v>0</v>
      </c>
      <c r="K1123" s="184" t="s">
        <v>175</v>
      </c>
      <c r="L1123" s="43"/>
      <c r="M1123" s="189" t="s">
        <v>19</v>
      </c>
      <c r="N1123" s="190" t="s">
        <v>43</v>
      </c>
      <c r="O1123" s="68"/>
      <c r="P1123" s="191">
        <f>O1123*H1123</f>
        <v>0</v>
      </c>
      <c r="Q1123" s="191">
        <v>2.1000000000000001E-4</v>
      </c>
      <c r="R1123" s="191">
        <f>Q1123*H1123</f>
        <v>7.5887280000000001E-2</v>
      </c>
      <c r="S1123" s="191">
        <v>0</v>
      </c>
      <c r="T1123" s="192">
        <f>S1123*H1123</f>
        <v>0</v>
      </c>
      <c r="U1123" s="38"/>
      <c r="V1123" s="38"/>
      <c r="W1123" s="38"/>
      <c r="X1123" s="38"/>
      <c r="Y1123" s="38"/>
      <c r="Z1123" s="38"/>
      <c r="AA1123" s="38"/>
      <c r="AB1123" s="38"/>
      <c r="AC1123" s="38"/>
      <c r="AD1123" s="38"/>
      <c r="AE1123" s="38"/>
      <c r="AR1123" s="193" t="s">
        <v>278</v>
      </c>
      <c r="AT1123" s="193" t="s">
        <v>171</v>
      </c>
      <c r="AU1123" s="193" t="s">
        <v>81</v>
      </c>
      <c r="AY1123" s="21" t="s">
        <v>168</v>
      </c>
      <c r="BE1123" s="194">
        <f>IF(N1123="základní",J1123,0)</f>
        <v>0</v>
      </c>
      <c r="BF1123" s="194">
        <f>IF(N1123="snížená",J1123,0)</f>
        <v>0</v>
      </c>
      <c r="BG1123" s="194">
        <f>IF(N1123="zákl. přenesená",J1123,0)</f>
        <v>0</v>
      </c>
      <c r="BH1123" s="194">
        <f>IF(N1123="sníž. přenesená",J1123,0)</f>
        <v>0</v>
      </c>
      <c r="BI1123" s="194">
        <f>IF(N1123="nulová",J1123,0)</f>
        <v>0</v>
      </c>
      <c r="BJ1123" s="21" t="s">
        <v>79</v>
      </c>
      <c r="BK1123" s="194">
        <f>ROUND(I1123*H1123,2)</f>
        <v>0</v>
      </c>
      <c r="BL1123" s="21" t="s">
        <v>278</v>
      </c>
      <c r="BM1123" s="193" t="s">
        <v>1628</v>
      </c>
    </row>
    <row r="1124" spans="1:65" s="2" customFormat="1" ht="19.5">
      <c r="A1124" s="38"/>
      <c r="B1124" s="39"/>
      <c r="C1124" s="40"/>
      <c r="D1124" s="195" t="s">
        <v>178</v>
      </c>
      <c r="E1124" s="40"/>
      <c r="F1124" s="196" t="s">
        <v>1629</v>
      </c>
      <c r="G1124" s="40"/>
      <c r="H1124" s="40"/>
      <c r="I1124" s="197"/>
      <c r="J1124" s="40"/>
      <c r="K1124" s="40"/>
      <c r="L1124" s="43"/>
      <c r="M1124" s="198"/>
      <c r="N1124" s="199"/>
      <c r="O1124" s="68"/>
      <c r="P1124" s="68"/>
      <c r="Q1124" s="68"/>
      <c r="R1124" s="68"/>
      <c r="S1124" s="68"/>
      <c r="T1124" s="69"/>
      <c r="U1124" s="38"/>
      <c r="V1124" s="38"/>
      <c r="W1124" s="38"/>
      <c r="X1124" s="38"/>
      <c r="Y1124" s="38"/>
      <c r="Z1124" s="38"/>
      <c r="AA1124" s="38"/>
      <c r="AB1124" s="38"/>
      <c r="AC1124" s="38"/>
      <c r="AD1124" s="38"/>
      <c r="AE1124" s="38"/>
      <c r="AT1124" s="21" t="s">
        <v>178</v>
      </c>
      <c r="AU1124" s="21" t="s">
        <v>81</v>
      </c>
    </row>
    <row r="1125" spans="1:65" s="2" customFormat="1" ht="11.25">
      <c r="A1125" s="38"/>
      <c r="B1125" s="39"/>
      <c r="C1125" s="40"/>
      <c r="D1125" s="200" t="s">
        <v>180</v>
      </c>
      <c r="E1125" s="40"/>
      <c r="F1125" s="201" t="s">
        <v>1630</v>
      </c>
      <c r="G1125" s="40"/>
      <c r="H1125" s="40"/>
      <c r="I1125" s="197"/>
      <c r="J1125" s="40"/>
      <c r="K1125" s="40"/>
      <c r="L1125" s="43"/>
      <c r="M1125" s="198"/>
      <c r="N1125" s="199"/>
      <c r="O1125" s="68"/>
      <c r="P1125" s="68"/>
      <c r="Q1125" s="68"/>
      <c r="R1125" s="68"/>
      <c r="S1125" s="68"/>
      <c r="T1125" s="69"/>
      <c r="U1125" s="38"/>
      <c r="V1125" s="38"/>
      <c r="W1125" s="38"/>
      <c r="X1125" s="38"/>
      <c r="Y1125" s="38"/>
      <c r="Z1125" s="38"/>
      <c r="AA1125" s="38"/>
      <c r="AB1125" s="38"/>
      <c r="AC1125" s="38"/>
      <c r="AD1125" s="38"/>
      <c r="AE1125" s="38"/>
      <c r="AT1125" s="21" t="s">
        <v>180</v>
      </c>
      <c r="AU1125" s="21" t="s">
        <v>81</v>
      </c>
    </row>
    <row r="1126" spans="1:65" s="2" customFormat="1" ht="33" customHeight="1">
      <c r="A1126" s="38"/>
      <c r="B1126" s="39"/>
      <c r="C1126" s="182" t="s">
        <v>1631</v>
      </c>
      <c r="D1126" s="182" t="s">
        <v>171</v>
      </c>
      <c r="E1126" s="183" t="s">
        <v>1632</v>
      </c>
      <c r="F1126" s="184" t="s">
        <v>1633</v>
      </c>
      <c r="G1126" s="185" t="s">
        <v>281</v>
      </c>
      <c r="H1126" s="186">
        <v>361.36799999999999</v>
      </c>
      <c r="I1126" s="187"/>
      <c r="J1126" s="188">
        <f>ROUND(I1126*H1126,2)</f>
        <v>0</v>
      </c>
      <c r="K1126" s="184" t="s">
        <v>175</v>
      </c>
      <c r="L1126" s="43"/>
      <c r="M1126" s="189" t="s">
        <v>19</v>
      </c>
      <c r="N1126" s="190" t="s">
        <v>43</v>
      </c>
      <c r="O1126" s="68"/>
      <c r="P1126" s="191">
        <f>O1126*H1126</f>
        <v>0</v>
      </c>
      <c r="Q1126" s="191">
        <v>2.9E-4</v>
      </c>
      <c r="R1126" s="191">
        <f>Q1126*H1126</f>
        <v>0.10479672</v>
      </c>
      <c r="S1126" s="191">
        <v>0</v>
      </c>
      <c r="T1126" s="192">
        <f>S1126*H1126</f>
        <v>0</v>
      </c>
      <c r="U1126" s="38"/>
      <c r="V1126" s="38"/>
      <c r="W1126" s="38"/>
      <c r="X1126" s="38"/>
      <c r="Y1126" s="38"/>
      <c r="Z1126" s="38"/>
      <c r="AA1126" s="38"/>
      <c r="AB1126" s="38"/>
      <c r="AC1126" s="38"/>
      <c r="AD1126" s="38"/>
      <c r="AE1126" s="38"/>
      <c r="AR1126" s="193" t="s">
        <v>278</v>
      </c>
      <c r="AT1126" s="193" t="s">
        <v>171</v>
      </c>
      <c r="AU1126" s="193" t="s">
        <v>81</v>
      </c>
      <c r="AY1126" s="21" t="s">
        <v>168</v>
      </c>
      <c r="BE1126" s="194">
        <f>IF(N1126="základní",J1126,0)</f>
        <v>0</v>
      </c>
      <c r="BF1126" s="194">
        <f>IF(N1126="snížená",J1126,0)</f>
        <v>0</v>
      </c>
      <c r="BG1126" s="194">
        <f>IF(N1126="zákl. přenesená",J1126,0)</f>
        <v>0</v>
      </c>
      <c r="BH1126" s="194">
        <f>IF(N1126="sníž. přenesená",J1126,0)</f>
        <v>0</v>
      </c>
      <c r="BI1126" s="194">
        <f>IF(N1126="nulová",J1126,0)</f>
        <v>0</v>
      </c>
      <c r="BJ1126" s="21" t="s">
        <v>79</v>
      </c>
      <c r="BK1126" s="194">
        <f>ROUND(I1126*H1126,2)</f>
        <v>0</v>
      </c>
      <c r="BL1126" s="21" t="s">
        <v>278</v>
      </c>
      <c r="BM1126" s="193" t="s">
        <v>1634</v>
      </c>
    </row>
    <row r="1127" spans="1:65" s="2" customFormat="1" ht="29.25">
      <c r="A1127" s="38"/>
      <c r="B1127" s="39"/>
      <c r="C1127" s="40"/>
      <c r="D1127" s="195" t="s">
        <v>178</v>
      </c>
      <c r="E1127" s="40"/>
      <c r="F1127" s="196" t="s">
        <v>1635</v>
      </c>
      <c r="G1127" s="40"/>
      <c r="H1127" s="40"/>
      <c r="I1127" s="197"/>
      <c r="J1127" s="40"/>
      <c r="K1127" s="40"/>
      <c r="L1127" s="43"/>
      <c r="M1127" s="198"/>
      <c r="N1127" s="199"/>
      <c r="O1127" s="68"/>
      <c r="P1127" s="68"/>
      <c r="Q1127" s="68"/>
      <c r="R1127" s="68"/>
      <c r="S1127" s="68"/>
      <c r="T1127" s="69"/>
      <c r="U1127" s="38"/>
      <c r="V1127" s="38"/>
      <c r="W1127" s="38"/>
      <c r="X1127" s="38"/>
      <c r="Y1127" s="38"/>
      <c r="Z1127" s="38"/>
      <c r="AA1127" s="38"/>
      <c r="AB1127" s="38"/>
      <c r="AC1127" s="38"/>
      <c r="AD1127" s="38"/>
      <c r="AE1127" s="38"/>
      <c r="AT1127" s="21" t="s">
        <v>178</v>
      </c>
      <c r="AU1127" s="21" t="s">
        <v>81</v>
      </c>
    </row>
    <row r="1128" spans="1:65" s="2" customFormat="1" ht="11.25">
      <c r="A1128" s="38"/>
      <c r="B1128" s="39"/>
      <c r="C1128" s="40"/>
      <c r="D1128" s="200" t="s">
        <v>180</v>
      </c>
      <c r="E1128" s="40"/>
      <c r="F1128" s="201" t="s">
        <v>1636</v>
      </c>
      <c r="G1128" s="40"/>
      <c r="H1128" s="40"/>
      <c r="I1128" s="197"/>
      <c r="J1128" s="40"/>
      <c r="K1128" s="40"/>
      <c r="L1128" s="43"/>
      <c r="M1128" s="198"/>
      <c r="N1128" s="199"/>
      <c r="O1128" s="68"/>
      <c r="P1128" s="68"/>
      <c r="Q1128" s="68"/>
      <c r="R1128" s="68"/>
      <c r="S1128" s="68"/>
      <c r="T1128" s="69"/>
      <c r="U1128" s="38"/>
      <c r="V1128" s="38"/>
      <c r="W1128" s="38"/>
      <c r="X1128" s="38"/>
      <c r="Y1128" s="38"/>
      <c r="Z1128" s="38"/>
      <c r="AA1128" s="38"/>
      <c r="AB1128" s="38"/>
      <c r="AC1128" s="38"/>
      <c r="AD1128" s="38"/>
      <c r="AE1128" s="38"/>
      <c r="AT1128" s="21" t="s">
        <v>180</v>
      </c>
      <c r="AU1128" s="21" t="s">
        <v>81</v>
      </c>
    </row>
    <row r="1129" spans="1:65" s="2" customFormat="1" ht="19.5">
      <c r="A1129" s="38"/>
      <c r="B1129" s="39"/>
      <c r="C1129" s="40"/>
      <c r="D1129" s="195" t="s">
        <v>206</v>
      </c>
      <c r="E1129" s="40"/>
      <c r="F1129" s="224" t="s">
        <v>1637</v>
      </c>
      <c r="G1129" s="40"/>
      <c r="H1129" s="40"/>
      <c r="I1129" s="197"/>
      <c r="J1129" s="40"/>
      <c r="K1129" s="40"/>
      <c r="L1129" s="43"/>
      <c r="M1129" s="198"/>
      <c r="N1129" s="199"/>
      <c r="O1129" s="68"/>
      <c r="P1129" s="68"/>
      <c r="Q1129" s="68"/>
      <c r="R1129" s="68"/>
      <c r="S1129" s="68"/>
      <c r="T1129" s="69"/>
      <c r="U1129" s="38"/>
      <c r="V1129" s="38"/>
      <c r="W1129" s="38"/>
      <c r="X1129" s="38"/>
      <c r="Y1129" s="38"/>
      <c r="Z1129" s="38"/>
      <c r="AA1129" s="38"/>
      <c r="AB1129" s="38"/>
      <c r="AC1129" s="38"/>
      <c r="AD1129" s="38"/>
      <c r="AE1129" s="38"/>
      <c r="AT1129" s="21" t="s">
        <v>206</v>
      </c>
      <c r="AU1129" s="21" t="s">
        <v>81</v>
      </c>
    </row>
    <row r="1130" spans="1:65" s="12" customFormat="1" ht="22.9" customHeight="1">
      <c r="B1130" s="166"/>
      <c r="C1130" s="167"/>
      <c r="D1130" s="168" t="s">
        <v>71</v>
      </c>
      <c r="E1130" s="180" t="s">
        <v>1638</v>
      </c>
      <c r="F1130" s="180" t="s">
        <v>1639</v>
      </c>
      <c r="G1130" s="167"/>
      <c r="H1130" s="167"/>
      <c r="I1130" s="170"/>
      <c r="J1130" s="181">
        <f>BK1130</f>
        <v>0</v>
      </c>
      <c r="K1130" s="167"/>
      <c r="L1130" s="172"/>
      <c r="M1130" s="173"/>
      <c r="N1130" s="174"/>
      <c r="O1130" s="174"/>
      <c r="P1130" s="175">
        <f>SUM(P1131:P1150)</f>
        <v>0</v>
      </c>
      <c r="Q1130" s="174"/>
      <c r="R1130" s="175">
        <f>SUM(R1131:R1150)</f>
        <v>3.7136000000000002E-2</v>
      </c>
      <c r="S1130" s="174"/>
      <c r="T1130" s="176">
        <f>SUM(T1131:T1150)</f>
        <v>0</v>
      </c>
      <c r="AR1130" s="177" t="s">
        <v>81</v>
      </c>
      <c r="AT1130" s="178" t="s">
        <v>71</v>
      </c>
      <c r="AU1130" s="178" t="s">
        <v>79</v>
      </c>
      <c r="AY1130" s="177" t="s">
        <v>168</v>
      </c>
      <c r="BK1130" s="179">
        <f>SUM(BK1131:BK1150)</f>
        <v>0</v>
      </c>
    </row>
    <row r="1131" spans="1:65" s="2" customFormat="1" ht="24.2" customHeight="1">
      <c r="A1131" s="38"/>
      <c r="B1131" s="39"/>
      <c r="C1131" s="182" t="s">
        <v>1640</v>
      </c>
      <c r="D1131" s="182" t="s">
        <v>171</v>
      </c>
      <c r="E1131" s="183" t="s">
        <v>1641</v>
      </c>
      <c r="F1131" s="184" t="s">
        <v>1642</v>
      </c>
      <c r="G1131" s="185" t="s">
        <v>237</v>
      </c>
      <c r="H1131" s="186">
        <v>11</v>
      </c>
      <c r="I1131" s="187"/>
      <c r="J1131" s="188">
        <f>ROUND(I1131*H1131,2)</f>
        <v>0</v>
      </c>
      <c r="K1131" s="184" t="s">
        <v>175</v>
      </c>
      <c r="L1131" s="43"/>
      <c r="M1131" s="189" t="s">
        <v>19</v>
      </c>
      <c r="N1131" s="190" t="s">
        <v>43</v>
      </c>
      <c r="O1131" s="68"/>
      <c r="P1131" s="191">
        <f>O1131*H1131</f>
        <v>0</v>
      </c>
      <c r="Q1131" s="191">
        <v>0</v>
      </c>
      <c r="R1131" s="191">
        <f>Q1131*H1131</f>
        <v>0</v>
      </c>
      <c r="S1131" s="191">
        <v>0</v>
      </c>
      <c r="T1131" s="192">
        <f>S1131*H1131</f>
        <v>0</v>
      </c>
      <c r="U1131" s="38"/>
      <c r="V1131" s="38"/>
      <c r="W1131" s="38"/>
      <c r="X1131" s="38"/>
      <c r="Y1131" s="38"/>
      <c r="Z1131" s="38"/>
      <c r="AA1131" s="38"/>
      <c r="AB1131" s="38"/>
      <c r="AC1131" s="38"/>
      <c r="AD1131" s="38"/>
      <c r="AE1131" s="38"/>
      <c r="AR1131" s="193" t="s">
        <v>278</v>
      </c>
      <c r="AT1131" s="193" t="s">
        <v>171</v>
      </c>
      <c r="AU1131" s="193" t="s">
        <v>81</v>
      </c>
      <c r="AY1131" s="21" t="s">
        <v>168</v>
      </c>
      <c r="BE1131" s="194">
        <f>IF(N1131="základní",J1131,0)</f>
        <v>0</v>
      </c>
      <c r="BF1131" s="194">
        <f>IF(N1131="snížená",J1131,0)</f>
        <v>0</v>
      </c>
      <c r="BG1131" s="194">
        <f>IF(N1131="zákl. přenesená",J1131,0)</f>
        <v>0</v>
      </c>
      <c r="BH1131" s="194">
        <f>IF(N1131="sníž. přenesená",J1131,0)</f>
        <v>0</v>
      </c>
      <c r="BI1131" s="194">
        <f>IF(N1131="nulová",J1131,0)</f>
        <v>0</v>
      </c>
      <c r="BJ1131" s="21" t="s">
        <v>79</v>
      </c>
      <c r="BK1131" s="194">
        <f>ROUND(I1131*H1131,2)</f>
        <v>0</v>
      </c>
      <c r="BL1131" s="21" t="s">
        <v>278</v>
      </c>
      <c r="BM1131" s="193" t="s">
        <v>1643</v>
      </c>
    </row>
    <row r="1132" spans="1:65" s="2" customFormat="1" ht="19.5">
      <c r="A1132" s="38"/>
      <c r="B1132" s="39"/>
      <c r="C1132" s="40"/>
      <c r="D1132" s="195" t="s">
        <v>178</v>
      </c>
      <c r="E1132" s="40"/>
      <c r="F1132" s="196" t="s">
        <v>1644</v>
      </c>
      <c r="G1132" s="40"/>
      <c r="H1132" s="40"/>
      <c r="I1132" s="197"/>
      <c r="J1132" s="40"/>
      <c r="K1132" s="40"/>
      <c r="L1132" s="43"/>
      <c r="M1132" s="198"/>
      <c r="N1132" s="199"/>
      <c r="O1132" s="68"/>
      <c r="P1132" s="68"/>
      <c r="Q1132" s="68"/>
      <c r="R1132" s="68"/>
      <c r="S1132" s="68"/>
      <c r="T1132" s="69"/>
      <c r="U1132" s="38"/>
      <c r="V1132" s="38"/>
      <c r="W1132" s="38"/>
      <c r="X1132" s="38"/>
      <c r="Y1132" s="38"/>
      <c r="Z1132" s="38"/>
      <c r="AA1132" s="38"/>
      <c r="AB1132" s="38"/>
      <c r="AC1132" s="38"/>
      <c r="AD1132" s="38"/>
      <c r="AE1132" s="38"/>
      <c r="AT1132" s="21" t="s">
        <v>178</v>
      </c>
      <c r="AU1132" s="21" t="s">
        <v>81</v>
      </c>
    </row>
    <row r="1133" spans="1:65" s="2" customFormat="1" ht="11.25">
      <c r="A1133" s="38"/>
      <c r="B1133" s="39"/>
      <c r="C1133" s="40"/>
      <c r="D1133" s="200" t="s">
        <v>180</v>
      </c>
      <c r="E1133" s="40"/>
      <c r="F1133" s="201" t="s">
        <v>1645</v>
      </c>
      <c r="G1133" s="40"/>
      <c r="H1133" s="40"/>
      <c r="I1133" s="197"/>
      <c r="J1133" s="40"/>
      <c r="K1133" s="40"/>
      <c r="L1133" s="43"/>
      <c r="M1133" s="198"/>
      <c r="N1133" s="199"/>
      <c r="O1133" s="68"/>
      <c r="P1133" s="68"/>
      <c r="Q1133" s="68"/>
      <c r="R1133" s="68"/>
      <c r="S1133" s="68"/>
      <c r="T1133" s="69"/>
      <c r="U1133" s="38"/>
      <c r="V1133" s="38"/>
      <c r="W1133" s="38"/>
      <c r="X1133" s="38"/>
      <c r="Y1133" s="38"/>
      <c r="Z1133" s="38"/>
      <c r="AA1133" s="38"/>
      <c r="AB1133" s="38"/>
      <c r="AC1133" s="38"/>
      <c r="AD1133" s="38"/>
      <c r="AE1133" s="38"/>
      <c r="AT1133" s="21" t="s">
        <v>180</v>
      </c>
      <c r="AU1133" s="21" t="s">
        <v>81</v>
      </c>
    </row>
    <row r="1134" spans="1:65" s="13" customFormat="1" ht="11.25">
      <c r="B1134" s="202"/>
      <c r="C1134" s="203"/>
      <c r="D1134" s="195" t="s">
        <v>182</v>
      </c>
      <c r="E1134" s="204" t="s">
        <v>19</v>
      </c>
      <c r="F1134" s="205" t="s">
        <v>1646</v>
      </c>
      <c r="G1134" s="203"/>
      <c r="H1134" s="206">
        <v>3</v>
      </c>
      <c r="I1134" s="207"/>
      <c r="J1134" s="203"/>
      <c r="K1134" s="203"/>
      <c r="L1134" s="208"/>
      <c r="M1134" s="209"/>
      <c r="N1134" s="210"/>
      <c r="O1134" s="210"/>
      <c r="P1134" s="210"/>
      <c r="Q1134" s="210"/>
      <c r="R1134" s="210"/>
      <c r="S1134" s="210"/>
      <c r="T1134" s="211"/>
      <c r="AT1134" s="212" t="s">
        <v>182</v>
      </c>
      <c r="AU1134" s="212" t="s">
        <v>81</v>
      </c>
      <c r="AV1134" s="13" t="s">
        <v>81</v>
      </c>
      <c r="AW1134" s="13" t="s">
        <v>33</v>
      </c>
      <c r="AX1134" s="13" t="s">
        <v>72</v>
      </c>
      <c r="AY1134" s="212" t="s">
        <v>168</v>
      </c>
    </row>
    <row r="1135" spans="1:65" s="13" customFormat="1" ht="11.25">
      <c r="B1135" s="202"/>
      <c r="C1135" s="203"/>
      <c r="D1135" s="195" t="s">
        <v>182</v>
      </c>
      <c r="E1135" s="204" t="s">
        <v>19</v>
      </c>
      <c r="F1135" s="205" t="s">
        <v>1647</v>
      </c>
      <c r="G1135" s="203"/>
      <c r="H1135" s="206">
        <v>8</v>
      </c>
      <c r="I1135" s="207"/>
      <c r="J1135" s="203"/>
      <c r="K1135" s="203"/>
      <c r="L1135" s="208"/>
      <c r="M1135" s="209"/>
      <c r="N1135" s="210"/>
      <c r="O1135" s="210"/>
      <c r="P1135" s="210"/>
      <c r="Q1135" s="210"/>
      <c r="R1135" s="210"/>
      <c r="S1135" s="210"/>
      <c r="T1135" s="211"/>
      <c r="AT1135" s="212" t="s">
        <v>182</v>
      </c>
      <c r="AU1135" s="212" t="s">
        <v>81</v>
      </c>
      <c r="AV1135" s="13" t="s">
        <v>81</v>
      </c>
      <c r="AW1135" s="13" t="s">
        <v>33</v>
      </c>
      <c r="AX1135" s="13" t="s">
        <v>72</v>
      </c>
      <c r="AY1135" s="212" t="s">
        <v>168</v>
      </c>
    </row>
    <row r="1136" spans="1:65" s="14" customFormat="1" ht="11.25">
      <c r="B1136" s="213"/>
      <c r="C1136" s="214"/>
      <c r="D1136" s="195" t="s">
        <v>182</v>
      </c>
      <c r="E1136" s="215" t="s">
        <v>19</v>
      </c>
      <c r="F1136" s="216" t="s">
        <v>185</v>
      </c>
      <c r="G1136" s="214"/>
      <c r="H1136" s="217">
        <v>11</v>
      </c>
      <c r="I1136" s="218"/>
      <c r="J1136" s="214"/>
      <c r="K1136" s="214"/>
      <c r="L1136" s="219"/>
      <c r="M1136" s="220"/>
      <c r="N1136" s="221"/>
      <c r="O1136" s="221"/>
      <c r="P1136" s="221"/>
      <c r="Q1136" s="221"/>
      <c r="R1136" s="221"/>
      <c r="S1136" s="221"/>
      <c r="T1136" s="222"/>
      <c r="AT1136" s="223" t="s">
        <v>182</v>
      </c>
      <c r="AU1136" s="223" t="s">
        <v>81</v>
      </c>
      <c r="AV1136" s="14" t="s">
        <v>176</v>
      </c>
      <c r="AW1136" s="14" t="s">
        <v>33</v>
      </c>
      <c r="AX1136" s="14" t="s">
        <v>79</v>
      </c>
      <c r="AY1136" s="223" t="s">
        <v>168</v>
      </c>
    </row>
    <row r="1137" spans="1:65" s="2" customFormat="1" ht="24.2" customHeight="1">
      <c r="A1137" s="38"/>
      <c r="B1137" s="39"/>
      <c r="C1137" s="225" t="s">
        <v>1648</v>
      </c>
      <c r="D1137" s="225" t="s">
        <v>234</v>
      </c>
      <c r="E1137" s="226" t="s">
        <v>1649</v>
      </c>
      <c r="F1137" s="227" t="s">
        <v>1650</v>
      </c>
      <c r="G1137" s="228" t="s">
        <v>281</v>
      </c>
      <c r="H1137" s="229">
        <v>26.135999999999999</v>
      </c>
      <c r="I1137" s="230"/>
      <c r="J1137" s="231">
        <f>ROUND(I1137*H1137,2)</f>
        <v>0</v>
      </c>
      <c r="K1137" s="227" t="s">
        <v>420</v>
      </c>
      <c r="L1137" s="232"/>
      <c r="M1137" s="233" t="s">
        <v>19</v>
      </c>
      <c r="N1137" s="234" t="s">
        <v>43</v>
      </c>
      <c r="O1137" s="68"/>
      <c r="P1137" s="191">
        <f>O1137*H1137</f>
        <v>0</v>
      </c>
      <c r="Q1137" s="191">
        <v>1E-3</v>
      </c>
      <c r="R1137" s="191">
        <f>Q1137*H1137</f>
        <v>2.6136E-2</v>
      </c>
      <c r="S1137" s="191">
        <v>0</v>
      </c>
      <c r="T1137" s="192">
        <f>S1137*H1137</f>
        <v>0</v>
      </c>
      <c r="U1137" s="38"/>
      <c r="V1137" s="38"/>
      <c r="W1137" s="38"/>
      <c r="X1137" s="38"/>
      <c r="Y1137" s="38"/>
      <c r="Z1137" s="38"/>
      <c r="AA1137" s="38"/>
      <c r="AB1137" s="38"/>
      <c r="AC1137" s="38"/>
      <c r="AD1137" s="38"/>
      <c r="AE1137" s="38"/>
      <c r="AR1137" s="193" t="s">
        <v>786</v>
      </c>
      <c r="AT1137" s="193" t="s">
        <v>234</v>
      </c>
      <c r="AU1137" s="193" t="s">
        <v>81</v>
      </c>
      <c r="AY1137" s="21" t="s">
        <v>168</v>
      </c>
      <c r="BE1137" s="194">
        <f>IF(N1137="základní",J1137,0)</f>
        <v>0</v>
      </c>
      <c r="BF1137" s="194">
        <f>IF(N1137="snížená",J1137,0)</f>
        <v>0</v>
      </c>
      <c r="BG1137" s="194">
        <f>IF(N1137="zákl. přenesená",J1137,0)</f>
        <v>0</v>
      </c>
      <c r="BH1137" s="194">
        <f>IF(N1137="sníž. přenesená",J1137,0)</f>
        <v>0</v>
      </c>
      <c r="BI1137" s="194">
        <f>IF(N1137="nulová",J1137,0)</f>
        <v>0</v>
      </c>
      <c r="BJ1137" s="21" t="s">
        <v>79</v>
      </c>
      <c r="BK1137" s="194">
        <f>ROUND(I1137*H1137,2)</f>
        <v>0</v>
      </c>
      <c r="BL1137" s="21" t="s">
        <v>278</v>
      </c>
      <c r="BM1137" s="193" t="s">
        <v>1651</v>
      </c>
    </row>
    <row r="1138" spans="1:65" s="2" customFormat="1" ht="19.5">
      <c r="A1138" s="38"/>
      <c r="B1138" s="39"/>
      <c r="C1138" s="40"/>
      <c r="D1138" s="195" t="s">
        <v>178</v>
      </c>
      <c r="E1138" s="40"/>
      <c r="F1138" s="196" t="s">
        <v>1650</v>
      </c>
      <c r="G1138" s="40"/>
      <c r="H1138" s="40"/>
      <c r="I1138" s="197"/>
      <c r="J1138" s="40"/>
      <c r="K1138" s="40"/>
      <c r="L1138" s="43"/>
      <c r="M1138" s="198"/>
      <c r="N1138" s="199"/>
      <c r="O1138" s="68"/>
      <c r="P1138" s="68"/>
      <c r="Q1138" s="68"/>
      <c r="R1138" s="68"/>
      <c r="S1138" s="68"/>
      <c r="T1138" s="69"/>
      <c r="U1138" s="38"/>
      <c r="V1138" s="38"/>
      <c r="W1138" s="38"/>
      <c r="X1138" s="38"/>
      <c r="Y1138" s="38"/>
      <c r="Z1138" s="38"/>
      <c r="AA1138" s="38"/>
      <c r="AB1138" s="38"/>
      <c r="AC1138" s="38"/>
      <c r="AD1138" s="38"/>
      <c r="AE1138" s="38"/>
      <c r="AT1138" s="21" t="s">
        <v>178</v>
      </c>
      <c r="AU1138" s="21" t="s">
        <v>81</v>
      </c>
    </row>
    <row r="1139" spans="1:65" s="13" customFormat="1" ht="11.25">
      <c r="B1139" s="202"/>
      <c r="C1139" s="203"/>
      <c r="D1139" s="195" t="s">
        <v>182</v>
      </c>
      <c r="E1139" s="204" t="s">
        <v>19</v>
      </c>
      <c r="F1139" s="205" t="s">
        <v>1377</v>
      </c>
      <c r="G1139" s="203"/>
      <c r="H1139" s="206">
        <v>6.48</v>
      </c>
      <c r="I1139" s="207"/>
      <c r="J1139" s="203"/>
      <c r="K1139" s="203"/>
      <c r="L1139" s="208"/>
      <c r="M1139" s="209"/>
      <c r="N1139" s="210"/>
      <c r="O1139" s="210"/>
      <c r="P1139" s="210"/>
      <c r="Q1139" s="210"/>
      <c r="R1139" s="210"/>
      <c r="S1139" s="210"/>
      <c r="T1139" s="211"/>
      <c r="AT1139" s="212" t="s">
        <v>182</v>
      </c>
      <c r="AU1139" s="212" t="s">
        <v>81</v>
      </c>
      <c r="AV1139" s="13" t="s">
        <v>81</v>
      </c>
      <c r="AW1139" s="13" t="s">
        <v>33</v>
      </c>
      <c r="AX1139" s="13" t="s">
        <v>72</v>
      </c>
      <c r="AY1139" s="212" t="s">
        <v>168</v>
      </c>
    </row>
    <row r="1140" spans="1:65" s="13" customFormat="1" ht="11.25">
      <c r="B1140" s="202"/>
      <c r="C1140" s="203"/>
      <c r="D1140" s="195" t="s">
        <v>182</v>
      </c>
      <c r="E1140" s="204" t="s">
        <v>19</v>
      </c>
      <c r="F1140" s="205" t="s">
        <v>1378</v>
      </c>
      <c r="G1140" s="203"/>
      <c r="H1140" s="206">
        <v>17.28</v>
      </c>
      <c r="I1140" s="207"/>
      <c r="J1140" s="203"/>
      <c r="K1140" s="203"/>
      <c r="L1140" s="208"/>
      <c r="M1140" s="209"/>
      <c r="N1140" s="210"/>
      <c r="O1140" s="210"/>
      <c r="P1140" s="210"/>
      <c r="Q1140" s="210"/>
      <c r="R1140" s="210"/>
      <c r="S1140" s="210"/>
      <c r="T1140" s="211"/>
      <c r="AT1140" s="212" t="s">
        <v>182</v>
      </c>
      <c r="AU1140" s="212" t="s">
        <v>81</v>
      </c>
      <c r="AV1140" s="13" t="s">
        <v>81</v>
      </c>
      <c r="AW1140" s="13" t="s">
        <v>33</v>
      </c>
      <c r="AX1140" s="13" t="s">
        <v>72</v>
      </c>
      <c r="AY1140" s="212" t="s">
        <v>168</v>
      </c>
    </row>
    <row r="1141" spans="1:65" s="14" customFormat="1" ht="11.25">
      <c r="B1141" s="213"/>
      <c r="C1141" s="214"/>
      <c r="D1141" s="195" t="s">
        <v>182</v>
      </c>
      <c r="E1141" s="215" t="s">
        <v>19</v>
      </c>
      <c r="F1141" s="216" t="s">
        <v>185</v>
      </c>
      <c r="G1141" s="214"/>
      <c r="H1141" s="217">
        <v>23.76</v>
      </c>
      <c r="I1141" s="218"/>
      <c r="J1141" s="214"/>
      <c r="K1141" s="214"/>
      <c r="L1141" s="219"/>
      <c r="M1141" s="220"/>
      <c r="N1141" s="221"/>
      <c r="O1141" s="221"/>
      <c r="P1141" s="221"/>
      <c r="Q1141" s="221"/>
      <c r="R1141" s="221"/>
      <c r="S1141" s="221"/>
      <c r="T1141" s="222"/>
      <c r="AT1141" s="223" t="s">
        <v>182</v>
      </c>
      <c r="AU1141" s="223" t="s">
        <v>81</v>
      </c>
      <c r="AV1141" s="14" t="s">
        <v>176</v>
      </c>
      <c r="AW1141" s="14" t="s">
        <v>33</v>
      </c>
      <c r="AX1141" s="14" t="s">
        <v>72</v>
      </c>
      <c r="AY1141" s="223" t="s">
        <v>168</v>
      </c>
    </row>
    <row r="1142" spans="1:65" s="13" customFormat="1" ht="11.25">
      <c r="B1142" s="202"/>
      <c r="C1142" s="203"/>
      <c r="D1142" s="195" t="s">
        <v>182</v>
      </c>
      <c r="E1142" s="204" t="s">
        <v>19</v>
      </c>
      <c r="F1142" s="205" t="s">
        <v>1652</v>
      </c>
      <c r="G1142" s="203"/>
      <c r="H1142" s="206">
        <v>26.135999999999999</v>
      </c>
      <c r="I1142" s="207"/>
      <c r="J1142" s="203"/>
      <c r="K1142" s="203"/>
      <c r="L1142" s="208"/>
      <c r="M1142" s="209"/>
      <c r="N1142" s="210"/>
      <c r="O1142" s="210"/>
      <c r="P1142" s="210"/>
      <c r="Q1142" s="210"/>
      <c r="R1142" s="210"/>
      <c r="S1142" s="210"/>
      <c r="T1142" s="211"/>
      <c r="AT1142" s="212" t="s">
        <v>182</v>
      </c>
      <c r="AU1142" s="212" t="s">
        <v>81</v>
      </c>
      <c r="AV1142" s="13" t="s">
        <v>81</v>
      </c>
      <c r="AW1142" s="13" t="s">
        <v>33</v>
      </c>
      <c r="AX1142" s="13" t="s">
        <v>79</v>
      </c>
      <c r="AY1142" s="212" t="s">
        <v>168</v>
      </c>
    </row>
    <row r="1143" spans="1:65" s="2" customFormat="1" ht="33" customHeight="1">
      <c r="A1143" s="38"/>
      <c r="B1143" s="39"/>
      <c r="C1143" s="182" t="s">
        <v>1653</v>
      </c>
      <c r="D1143" s="182" t="s">
        <v>171</v>
      </c>
      <c r="E1143" s="183" t="s">
        <v>1654</v>
      </c>
      <c r="F1143" s="184" t="s">
        <v>1655</v>
      </c>
      <c r="G1143" s="185" t="s">
        <v>237</v>
      </c>
      <c r="H1143" s="186">
        <v>11</v>
      </c>
      <c r="I1143" s="187"/>
      <c r="J1143" s="188">
        <f>ROUND(I1143*H1143,2)</f>
        <v>0</v>
      </c>
      <c r="K1143" s="184" t="s">
        <v>175</v>
      </c>
      <c r="L1143" s="43"/>
      <c r="M1143" s="189" t="s">
        <v>19</v>
      </c>
      <c r="N1143" s="190" t="s">
        <v>43</v>
      </c>
      <c r="O1143" s="68"/>
      <c r="P1143" s="191">
        <f>O1143*H1143</f>
        <v>0</v>
      </c>
      <c r="Q1143" s="191">
        <v>0</v>
      </c>
      <c r="R1143" s="191">
        <f>Q1143*H1143</f>
        <v>0</v>
      </c>
      <c r="S1143" s="191">
        <v>0</v>
      </c>
      <c r="T1143" s="192">
        <f>S1143*H1143</f>
        <v>0</v>
      </c>
      <c r="U1143" s="38"/>
      <c r="V1143" s="38"/>
      <c r="W1143" s="38"/>
      <c r="X1143" s="38"/>
      <c r="Y1143" s="38"/>
      <c r="Z1143" s="38"/>
      <c r="AA1143" s="38"/>
      <c r="AB1143" s="38"/>
      <c r="AC1143" s="38"/>
      <c r="AD1143" s="38"/>
      <c r="AE1143" s="38"/>
      <c r="AR1143" s="193" t="s">
        <v>278</v>
      </c>
      <c r="AT1143" s="193" t="s">
        <v>171</v>
      </c>
      <c r="AU1143" s="193" t="s">
        <v>81</v>
      </c>
      <c r="AY1143" s="21" t="s">
        <v>168</v>
      </c>
      <c r="BE1143" s="194">
        <f>IF(N1143="základní",J1143,0)</f>
        <v>0</v>
      </c>
      <c r="BF1143" s="194">
        <f>IF(N1143="snížená",J1143,0)</f>
        <v>0</v>
      </c>
      <c r="BG1143" s="194">
        <f>IF(N1143="zákl. přenesená",J1143,0)</f>
        <v>0</v>
      </c>
      <c r="BH1143" s="194">
        <f>IF(N1143="sníž. přenesená",J1143,0)</f>
        <v>0</v>
      </c>
      <c r="BI1143" s="194">
        <f>IF(N1143="nulová",J1143,0)</f>
        <v>0</v>
      </c>
      <c r="BJ1143" s="21" t="s">
        <v>79</v>
      </c>
      <c r="BK1143" s="194">
        <f>ROUND(I1143*H1143,2)</f>
        <v>0</v>
      </c>
      <c r="BL1143" s="21" t="s">
        <v>278</v>
      </c>
      <c r="BM1143" s="193" t="s">
        <v>1656</v>
      </c>
    </row>
    <row r="1144" spans="1:65" s="2" customFormat="1" ht="19.5">
      <c r="A1144" s="38"/>
      <c r="B1144" s="39"/>
      <c r="C1144" s="40"/>
      <c r="D1144" s="195" t="s">
        <v>178</v>
      </c>
      <c r="E1144" s="40"/>
      <c r="F1144" s="196" t="s">
        <v>1657</v>
      </c>
      <c r="G1144" s="40"/>
      <c r="H1144" s="40"/>
      <c r="I1144" s="197"/>
      <c r="J1144" s="40"/>
      <c r="K1144" s="40"/>
      <c r="L1144" s="43"/>
      <c r="M1144" s="198"/>
      <c r="N1144" s="199"/>
      <c r="O1144" s="68"/>
      <c r="P1144" s="68"/>
      <c r="Q1144" s="68"/>
      <c r="R1144" s="68"/>
      <c r="S1144" s="68"/>
      <c r="T1144" s="69"/>
      <c r="U1144" s="38"/>
      <c r="V1144" s="38"/>
      <c r="W1144" s="38"/>
      <c r="X1144" s="38"/>
      <c r="Y1144" s="38"/>
      <c r="Z1144" s="38"/>
      <c r="AA1144" s="38"/>
      <c r="AB1144" s="38"/>
      <c r="AC1144" s="38"/>
      <c r="AD1144" s="38"/>
      <c r="AE1144" s="38"/>
      <c r="AT1144" s="21" t="s">
        <v>178</v>
      </c>
      <c r="AU1144" s="21" t="s">
        <v>81</v>
      </c>
    </row>
    <row r="1145" spans="1:65" s="2" customFormat="1" ht="11.25">
      <c r="A1145" s="38"/>
      <c r="B1145" s="39"/>
      <c r="C1145" s="40"/>
      <c r="D1145" s="200" t="s">
        <v>180</v>
      </c>
      <c r="E1145" s="40"/>
      <c r="F1145" s="201" t="s">
        <v>1658</v>
      </c>
      <c r="G1145" s="40"/>
      <c r="H1145" s="40"/>
      <c r="I1145" s="197"/>
      <c r="J1145" s="40"/>
      <c r="K1145" s="40"/>
      <c r="L1145" s="43"/>
      <c r="M1145" s="198"/>
      <c r="N1145" s="199"/>
      <c r="O1145" s="68"/>
      <c r="P1145" s="68"/>
      <c r="Q1145" s="68"/>
      <c r="R1145" s="68"/>
      <c r="S1145" s="68"/>
      <c r="T1145" s="69"/>
      <c r="U1145" s="38"/>
      <c r="V1145" s="38"/>
      <c r="W1145" s="38"/>
      <c r="X1145" s="38"/>
      <c r="Y1145" s="38"/>
      <c r="Z1145" s="38"/>
      <c r="AA1145" s="38"/>
      <c r="AB1145" s="38"/>
      <c r="AC1145" s="38"/>
      <c r="AD1145" s="38"/>
      <c r="AE1145" s="38"/>
      <c r="AT1145" s="21" t="s">
        <v>180</v>
      </c>
      <c r="AU1145" s="21" t="s">
        <v>81</v>
      </c>
    </row>
    <row r="1146" spans="1:65" s="2" customFormat="1" ht="33" customHeight="1">
      <c r="A1146" s="38"/>
      <c r="B1146" s="39"/>
      <c r="C1146" s="225" t="s">
        <v>1659</v>
      </c>
      <c r="D1146" s="225" t="s">
        <v>234</v>
      </c>
      <c r="E1146" s="226" t="s">
        <v>1660</v>
      </c>
      <c r="F1146" s="227" t="s">
        <v>1661</v>
      </c>
      <c r="G1146" s="228" t="s">
        <v>237</v>
      </c>
      <c r="H1146" s="229">
        <v>11</v>
      </c>
      <c r="I1146" s="230"/>
      <c r="J1146" s="231">
        <f>ROUND(I1146*H1146,2)</f>
        <v>0</v>
      </c>
      <c r="K1146" s="227" t="s">
        <v>420</v>
      </c>
      <c r="L1146" s="232"/>
      <c r="M1146" s="233" t="s">
        <v>19</v>
      </c>
      <c r="N1146" s="234" t="s">
        <v>43</v>
      </c>
      <c r="O1146" s="68"/>
      <c r="P1146" s="191">
        <f>O1146*H1146</f>
        <v>0</v>
      </c>
      <c r="Q1146" s="191">
        <v>1E-3</v>
      </c>
      <c r="R1146" s="191">
        <f>Q1146*H1146</f>
        <v>1.0999999999999999E-2</v>
      </c>
      <c r="S1146" s="191">
        <v>0</v>
      </c>
      <c r="T1146" s="192">
        <f>S1146*H1146</f>
        <v>0</v>
      </c>
      <c r="U1146" s="38"/>
      <c r="V1146" s="38"/>
      <c r="W1146" s="38"/>
      <c r="X1146" s="38"/>
      <c r="Y1146" s="38"/>
      <c r="Z1146" s="38"/>
      <c r="AA1146" s="38"/>
      <c r="AB1146" s="38"/>
      <c r="AC1146" s="38"/>
      <c r="AD1146" s="38"/>
      <c r="AE1146" s="38"/>
      <c r="AR1146" s="193" t="s">
        <v>786</v>
      </c>
      <c r="AT1146" s="193" t="s">
        <v>234</v>
      </c>
      <c r="AU1146" s="193" t="s">
        <v>81</v>
      </c>
      <c r="AY1146" s="21" t="s">
        <v>168</v>
      </c>
      <c r="BE1146" s="194">
        <f>IF(N1146="základní",J1146,0)</f>
        <v>0</v>
      </c>
      <c r="BF1146" s="194">
        <f>IF(N1146="snížená",J1146,0)</f>
        <v>0</v>
      </c>
      <c r="BG1146" s="194">
        <f>IF(N1146="zákl. přenesená",J1146,0)</f>
        <v>0</v>
      </c>
      <c r="BH1146" s="194">
        <f>IF(N1146="sníž. přenesená",J1146,0)</f>
        <v>0</v>
      </c>
      <c r="BI1146" s="194">
        <f>IF(N1146="nulová",J1146,0)</f>
        <v>0</v>
      </c>
      <c r="BJ1146" s="21" t="s">
        <v>79</v>
      </c>
      <c r="BK1146" s="194">
        <f>ROUND(I1146*H1146,2)</f>
        <v>0</v>
      </c>
      <c r="BL1146" s="21" t="s">
        <v>278</v>
      </c>
      <c r="BM1146" s="193" t="s">
        <v>1662</v>
      </c>
    </row>
    <row r="1147" spans="1:65" s="2" customFormat="1" ht="19.5">
      <c r="A1147" s="38"/>
      <c r="B1147" s="39"/>
      <c r="C1147" s="40"/>
      <c r="D1147" s="195" t="s">
        <v>178</v>
      </c>
      <c r="E1147" s="40"/>
      <c r="F1147" s="196" t="s">
        <v>1661</v>
      </c>
      <c r="G1147" s="40"/>
      <c r="H1147" s="40"/>
      <c r="I1147" s="197"/>
      <c r="J1147" s="40"/>
      <c r="K1147" s="40"/>
      <c r="L1147" s="43"/>
      <c r="M1147" s="198"/>
      <c r="N1147" s="199"/>
      <c r="O1147" s="68"/>
      <c r="P1147" s="68"/>
      <c r="Q1147" s="68"/>
      <c r="R1147" s="68"/>
      <c r="S1147" s="68"/>
      <c r="T1147" s="69"/>
      <c r="U1147" s="38"/>
      <c r="V1147" s="38"/>
      <c r="W1147" s="38"/>
      <c r="X1147" s="38"/>
      <c r="Y1147" s="38"/>
      <c r="Z1147" s="38"/>
      <c r="AA1147" s="38"/>
      <c r="AB1147" s="38"/>
      <c r="AC1147" s="38"/>
      <c r="AD1147" s="38"/>
      <c r="AE1147" s="38"/>
      <c r="AT1147" s="21" t="s">
        <v>178</v>
      </c>
      <c r="AU1147" s="21" t="s">
        <v>81</v>
      </c>
    </row>
    <row r="1148" spans="1:65" s="2" customFormat="1" ht="24.2" customHeight="1">
      <c r="A1148" s="38"/>
      <c r="B1148" s="39"/>
      <c r="C1148" s="182" t="s">
        <v>1663</v>
      </c>
      <c r="D1148" s="182" t="s">
        <v>171</v>
      </c>
      <c r="E1148" s="183" t="s">
        <v>1664</v>
      </c>
      <c r="F1148" s="184" t="s">
        <v>1665</v>
      </c>
      <c r="G1148" s="185" t="s">
        <v>220</v>
      </c>
      <c r="H1148" s="186">
        <v>3.6999999999999998E-2</v>
      </c>
      <c r="I1148" s="187"/>
      <c r="J1148" s="188">
        <f>ROUND(I1148*H1148,2)</f>
        <v>0</v>
      </c>
      <c r="K1148" s="184" t="s">
        <v>175</v>
      </c>
      <c r="L1148" s="43"/>
      <c r="M1148" s="189" t="s">
        <v>19</v>
      </c>
      <c r="N1148" s="190" t="s">
        <v>43</v>
      </c>
      <c r="O1148" s="68"/>
      <c r="P1148" s="191">
        <f>O1148*H1148</f>
        <v>0</v>
      </c>
      <c r="Q1148" s="191">
        <v>0</v>
      </c>
      <c r="R1148" s="191">
        <f>Q1148*H1148</f>
        <v>0</v>
      </c>
      <c r="S1148" s="191">
        <v>0</v>
      </c>
      <c r="T1148" s="192">
        <f>S1148*H1148</f>
        <v>0</v>
      </c>
      <c r="U1148" s="38"/>
      <c r="V1148" s="38"/>
      <c r="W1148" s="38"/>
      <c r="X1148" s="38"/>
      <c r="Y1148" s="38"/>
      <c r="Z1148" s="38"/>
      <c r="AA1148" s="38"/>
      <c r="AB1148" s="38"/>
      <c r="AC1148" s="38"/>
      <c r="AD1148" s="38"/>
      <c r="AE1148" s="38"/>
      <c r="AR1148" s="193" t="s">
        <v>278</v>
      </c>
      <c r="AT1148" s="193" t="s">
        <v>171</v>
      </c>
      <c r="AU1148" s="193" t="s">
        <v>81</v>
      </c>
      <c r="AY1148" s="21" t="s">
        <v>168</v>
      </c>
      <c r="BE1148" s="194">
        <f>IF(N1148="základní",J1148,0)</f>
        <v>0</v>
      </c>
      <c r="BF1148" s="194">
        <f>IF(N1148="snížená",J1148,0)</f>
        <v>0</v>
      </c>
      <c r="BG1148" s="194">
        <f>IF(N1148="zákl. přenesená",J1148,0)</f>
        <v>0</v>
      </c>
      <c r="BH1148" s="194">
        <f>IF(N1148="sníž. přenesená",J1148,0)</f>
        <v>0</v>
      </c>
      <c r="BI1148" s="194">
        <f>IF(N1148="nulová",J1148,0)</f>
        <v>0</v>
      </c>
      <c r="BJ1148" s="21" t="s">
        <v>79</v>
      </c>
      <c r="BK1148" s="194">
        <f>ROUND(I1148*H1148,2)</f>
        <v>0</v>
      </c>
      <c r="BL1148" s="21" t="s">
        <v>278</v>
      </c>
      <c r="BM1148" s="193" t="s">
        <v>1666</v>
      </c>
    </row>
    <row r="1149" spans="1:65" s="2" customFormat="1" ht="29.25">
      <c r="A1149" s="38"/>
      <c r="B1149" s="39"/>
      <c r="C1149" s="40"/>
      <c r="D1149" s="195" t="s">
        <v>178</v>
      </c>
      <c r="E1149" s="40"/>
      <c r="F1149" s="196" t="s">
        <v>1667</v>
      </c>
      <c r="G1149" s="40"/>
      <c r="H1149" s="40"/>
      <c r="I1149" s="197"/>
      <c r="J1149" s="40"/>
      <c r="K1149" s="40"/>
      <c r="L1149" s="43"/>
      <c r="M1149" s="198"/>
      <c r="N1149" s="199"/>
      <c r="O1149" s="68"/>
      <c r="P1149" s="68"/>
      <c r="Q1149" s="68"/>
      <c r="R1149" s="68"/>
      <c r="S1149" s="68"/>
      <c r="T1149" s="69"/>
      <c r="U1149" s="38"/>
      <c r="V1149" s="38"/>
      <c r="W1149" s="38"/>
      <c r="X1149" s="38"/>
      <c r="Y1149" s="38"/>
      <c r="Z1149" s="38"/>
      <c r="AA1149" s="38"/>
      <c r="AB1149" s="38"/>
      <c r="AC1149" s="38"/>
      <c r="AD1149" s="38"/>
      <c r="AE1149" s="38"/>
      <c r="AT1149" s="21" t="s">
        <v>178</v>
      </c>
      <c r="AU1149" s="21" t="s">
        <v>81</v>
      </c>
    </row>
    <row r="1150" spans="1:65" s="2" customFormat="1" ht="11.25">
      <c r="A1150" s="38"/>
      <c r="B1150" s="39"/>
      <c r="C1150" s="40"/>
      <c r="D1150" s="200" t="s">
        <v>180</v>
      </c>
      <c r="E1150" s="40"/>
      <c r="F1150" s="201" t="s">
        <v>1668</v>
      </c>
      <c r="G1150" s="40"/>
      <c r="H1150" s="40"/>
      <c r="I1150" s="197"/>
      <c r="J1150" s="40"/>
      <c r="K1150" s="40"/>
      <c r="L1150" s="43"/>
      <c r="M1150" s="198"/>
      <c r="N1150" s="199"/>
      <c r="O1150" s="68"/>
      <c r="P1150" s="68"/>
      <c r="Q1150" s="68"/>
      <c r="R1150" s="68"/>
      <c r="S1150" s="68"/>
      <c r="T1150" s="69"/>
      <c r="U1150" s="38"/>
      <c r="V1150" s="38"/>
      <c r="W1150" s="38"/>
      <c r="X1150" s="38"/>
      <c r="Y1150" s="38"/>
      <c r="Z1150" s="38"/>
      <c r="AA1150" s="38"/>
      <c r="AB1150" s="38"/>
      <c r="AC1150" s="38"/>
      <c r="AD1150" s="38"/>
      <c r="AE1150" s="38"/>
      <c r="AT1150" s="21" t="s">
        <v>180</v>
      </c>
      <c r="AU1150" s="21" t="s">
        <v>81</v>
      </c>
    </row>
    <row r="1151" spans="1:65" s="12" customFormat="1" ht="25.9" customHeight="1">
      <c r="B1151" s="166"/>
      <c r="C1151" s="167"/>
      <c r="D1151" s="168" t="s">
        <v>71</v>
      </c>
      <c r="E1151" s="169" t="s">
        <v>92</v>
      </c>
      <c r="F1151" s="169" t="s">
        <v>1669</v>
      </c>
      <c r="G1151" s="167"/>
      <c r="H1151" s="167"/>
      <c r="I1151" s="170"/>
      <c r="J1151" s="171">
        <f>BK1151</f>
        <v>0</v>
      </c>
      <c r="K1151" s="167"/>
      <c r="L1151" s="172"/>
      <c r="M1151" s="173"/>
      <c r="N1151" s="174"/>
      <c r="O1151" s="174"/>
      <c r="P1151" s="175">
        <f>P1152+P1157</f>
        <v>0</v>
      </c>
      <c r="Q1151" s="174"/>
      <c r="R1151" s="175">
        <f>R1152+R1157</f>
        <v>0</v>
      </c>
      <c r="S1151" s="174"/>
      <c r="T1151" s="176">
        <f>T1152+T1157</f>
        <v>0</v>
      </c>
      <c r="AR1151" s="177" t="s">
        <v>635</v>
      </c>
      <c r="AT1151" s="178" t="s">
        <v>71</v>
      </c>
      <c r="AU1151" s="178" t="s">
        <v>72</v>
      </c>
      <c r="AY1151" s="177" t="s">
        <v>168</v>
      </c>
      <c r="BK1151" s="179">
        <f>BK1152+BK1157</f>
        <v>0</v>
      </c>
    </row>
    <row r="1152" spans="1:65" s="12" customFormat="1" ht="22.9" customHeight="1">
      <c r="B1152" s="166"/>
      <c r="C1152" s="167"/>
      <c r="D1152" s="168" t="s">
        <v>71</v>
      </c>
      <c r="E1152" s="180" t="s">
        <v>1670</v>
      </c>
      <c r="F1152" s="180" t="s">
        <v>1671</v>
      </c>
      <c r="G1152" s="167"/>
      <c r="H1152" s="167"/>
      <c r="I1152" s="170"/>
      <c r="J1152" s="181">
        <f>BK1152</f>
        <v>0</v>
      </c>
      <c r="K1152" s="167"/>
      <c r="L1152" s="172"/>
      <c r="M1152" s="173"/>
      <c r="N1152" s="174"/>
      <c r="O1152" s="174"/>
      <c r="P1152" s="175">
        <f>SUM(P1153:P1156)</f>
        <v>0</v>
      </c>
      <c r="Q1152" s="174"/>
      <c r="R1152" s="175">
        <f>SUM(R1153:R1156)</f>
        <v>0</v>
      </c>
      <c r="S1152" s="174"/>
      <c r="T1152" s="176">
        <f>SUM(T1153:T1156)</f>
        <v>0</v>
      </c>
      <c r="AR1152" s="177" t="s">
        <v>635</v>
      </c>
      <c r="AT1152" s="178" t="s">
        <v>71</v>
      </c>
      <c r="AU1152" s="178" t="s">
        <v>79</v>
      </c>
      <c r="AY1152" s="177" t="s">
        <v>168</v>
      </c>
      <c r="BK1152" s="179">
        <f>SUM(BK1153:BK1156)</f>
        <v>0</v>
      </c>
    </row>
    <row r="1153" spans="1:65" s="2" customFormat="1" ht="16.5" customHeight="1">
      <c r="A1153" s="38"/>
      <c r="B1153" s="39"/>
      <c r="C1153" s="182" t="s">
        <v>1672</v>
      </c>
      <c r="D1153" s="182" t="s">
        <v>171</v>
      </c>
      <c r="E1153" s="183" t="s">
        <v>1673</v>
      </c>
      <c r="F1153" s="184" t="s">
        <v>1674</v>
      </c>
      <c r="G1153" s="185" t="s">
        <v>1675</v>
      </c>
      <c r="H1153" s="186">
        <v>1</v>
      </c>
      <c r="I1153" s="187"/>
      <c r="J1153" s="188">
        <f>ROUND(I1153*H1153,2)</f>
        <v>0</v>
      </c>
      <c r="K1153" s="184" t="s">
        <v>175</v>
      </c>
      <c r="L1153" s="43"/>
      <c r="M1153" s="189" t="s">
        <v>19</v>
      </c>
      <c r="N1153" s="190" t="s">
        <v>43</v>
      </c>
      <c r="O1153" s="68"/>
      <c r="P1153" s="191">
        <f>O1153*H1153</f>
        <v>0</v>
      </c>
      <c r="Q1153" s="191">
        <v>0</v>
      </c>
      <c r="R1153" s="191">
        <f>Q1153*H1153</f>
        <v>0</v>
      </c>
      <c r="S1153" s="191">
        <v>0</v>
      </c>
      <c r="T1153" s="192">
        <f>S1153*H1153</f>
        <v>0</v>
      </c>
      <c r="U1153" s="38"/>
      <c r="V1153" s="38"/>
      <c r="W1153" s="38"/>
      <c r="X1153" s="38"/>
      <c r="Y1153" s="38"/>
      <c r="Z1153" s="38"/>
      <c r="AA1153" s="38"/>
      <c r="AB1153" s="38"/>
      <c r="AC1153" s="38"/>
      <c r="AD1153" s="38"/>
      <c r="AE1153" s="38"/>
      <c r="AR1153" s="193" t="s">
        <v>1676</v>
      </c>
      <c r="AT1153" s="193" t="s">
        <v>171</v>
      </c>
      <c r="AU1153" s="193" t="s">
        <v>81</v>
      </c>
      <c r="AY1153" s="21" t="s">
        <v>168</v>
      </c>
      <c r="BE1153" s="194">
        <f>IF(N1153="základní",J1153,0)</f>
        <v>0</v>
      </c>
      <c r="BF1153" s="194">
        <f>IF(N1153="snížená",J1153,0)</f>
        <v>0</v>
      </c>
      <c r="BG1153" s="194">
        <f>IF(N1153="zákl. přenesená",J1153,0)</f>
        <v>0</v>
      </c>
      <c r="BH1153" s="194">
        <f>IF(N1153="sníž. přenesená",J1153,0)</f>
        <v>0</v>
      </c>
      <c r="BI1153" s="194">
        <f>IF(N1153="nulová",J1153,0)</f>
        <v>0</v>
      </c>
      <c r="BJ1153" s="21" t="s">
        <v>79</v>
      </c>
      <c r="BK1153" s="194">
        <f>ROUND(I1153*H1153,2)</f>
        <v>0</v>
      </c>
      <c r="BL1153" s="21" t="s">
        <v>1676</v>
      </c>
      <c r="BM1153" s="193" t="s">
        <v>1677</v>
      </c>
    </row>
    <row r="1154" spans="1:65" s="2" customFormat="1" ht="11.25">
      <c r="A1154" s="38"/>
      <c r="B1154" s="39"/>
      <c r="C1154" s="40"/>
      <c r="D1154" s="195" t="s">
        <v>178</v>
      </c>
      <c r="E1154" s="40"/>
      <c r="F1154" s="196" t="s">
        <v>1674</v>
      </c>
      <c r="G1154" s="40"/>
      <c r="H1154" s="40"/>
      <c r="I1154" s="197"/>
      <c r="J1154" s="40"/>
      <c r="K1154" s="40"/>
      <c r="L1154" s="43"/>
      <c r="M1154" s="198"/>
      <c r="N1154" s="199"/>
      <c r="O1154" s="68"/>
      <c r="P1154" s="68"/>
      <c r="Q1154" s="68"/>
      <c r="R1154" s="68"/>
      <c r="S1154" s="68"/>
      <c r="T1154" s="69"/>
      <c r="U1154" s="38"/>
      <c r="V1154" s="38"/>
      <c r="W1154" s="38"/>
      <c r="X1154" s="38"/>
      <c r="Y1154" s="38"/>
      <c r="Z1154" s="38"/>
      <c r="AA1154" s="38"/>
      <c r="AB1154" s="38"/>
      <c r="AC1154" s="38"/>
      <c r="AD1154" s="38"/>
      <c r="AE1154" s="38"/>
      <c r="AT1154" s="21" t="s">
        <v>178</v>
      </c>
      <c r="AU1154" s="21" t="s">
        <v>81</v>
      </c>
    </row>
    <row r="1155" spans="1:65" s="2" customFormat="1" ht="11.25">
      <c r="A1155" s="38"/>
      <c r="B1155" s="39"/>
      <c r="C1155" s="40"/>
      <c r="D1155" s="200" t="s">
        <v>180</v>
      </c>
      <c r="E1155" s="40"/>
      <c r="F1155" s="201" t="s">
        <v>1678</v>
      </c>
      <c r="G1155" s="40"/>
      <c r="H1155" s="40"/>
      <c r="I1155" s="197"/>
      <c r="J1155" s="40"/>
      <c r="K1155" s="40"/>
      <c r="L1155" s="43"/>
      <c r="M1155" s="198"/>
      <c r="N1155" s="199"/>
      <c r="O1155" s="68"/>
      <c r="P1155" s="68"/>
      <c r="Q1155" s="68"/>
      <c r="R1155" s="68"/>
      <c r="S1155" s="68"/>
      <c r="T1155" s="69"/>
      <c r="U1155" s="38"/>
      <c r="V1155" s="38"/>
      <c r="W1155" s="38"/>
      <c r="X1155" s="38"/>
      <c r="Y1155" s="38"/>
      <c r="Z1155" s="38"/>
      <c r="AA1155" s="38"/>
      <c r="AB1155" s="38"/>
      <c r="AC1155" s="38"/>
      <c r="AD1155" s="38"/>
      <c r="AE1155" s="38"/>
      <c r="AT1155" s="21" t="s">
        <v>180</v>
      </c>
      <c r="AU1155" s="21" t="s">
        <v>81</v>
      </c>
    </row>
    <row r="1156" spans="1:65" s="2" customFormat="1" ht="19.5">
      <c r="A1156" s="38"/>
      <c r="B1156" s="39"/>
      <c r="C1156" s="40"/>
      <c r="D1156" s="195" t="s">
        <v>206</v>
      </c>
      <c r="E1156" s="40"/>
      <c r="F1156" s="224" t="s">
        <v>1679</v>
      </c>
      <c r="G1156" s="40"/>
      <c r="H1156" s="40"/>
      <c r="I1156" s="197"/>
      <c r="J1156" s="40"/>
      <c r="K1156" s="40"/>
      <c r="L1156" s="43"/>
      <c r="M1156" s="198"/>
      <c r="N1156" s="199"/>
      <c r="O1156" s="68"/>
      <c r="P1156" s="68"/>
      <c r="Q1156" s="68"/>
      <c r="R1156" s="68"/>
      <c r="S1156" s="68"/>
      <c r="T1156" s="69"/>
      <c r="U1156" s="38"/>
      <c r="V1156" s="38"/>
      <c r="W1156" s="38"/>
      <c r="X1156" s="38"/>
      <c r="Y1156" s="38"/>
      <c r="Z1156" s="38"/>
      <c r="AA1156" s="38"/>
      <c r="AB1156" s="38"/>
      <c r="AC1156" s="38"/>
      <c r="AD1156" s="38"/>
      <c r="AE1156" s="38"/>
      <c r="AT1156" s="21" t="s">
        <v>206</v>
      </c>
      <c r="AU1156" s="21" t="s">
        <v>81</v>
      </c>
    </row>
    <row r="1157" spans="1:65" s="12" customFormat="1" ht="22.9" customHeight="1">
      <c r="B1157" s="166"/>
      <c r="C1157" s="167"/>
      <c r="D1157" s="168" t="s">
        <v>71</v>
      </c>
      <c r="E1157" s="180" t="s">
        <v>1680</v>
      </c>
      <c r="F1157" s="180" t="s">
        <v>1681</v>
      </c>
      <c r="G1157" s="167"/>
      <c r="H1157" s="167"/>
      <c r="I1157" s="170"/>
      <c r="J1157" s="181">
        <f>BK1157</f>
        <v>0</v>
      </c>
      <c r="K1157" s="167"/>
      <c r="L1157" s="172"/>
      <c r="M1157" s="173"/>
      <c r="N1157" s="174"/>
      <c r="O1157" s="174"/>
      <c r="P1157" s="175">
        <f>SUM(P1158:P1160)</f>
        <v>0</v>
      </c>
      <c r="Q1157" s="174"/>
      <c r="R1157" s="175">
        <f>SUM(R1158:R1160)</f>
        <v>0</v>
      </c>
      <c r="S1157" s="174"/>
      <c r="T1157" s="176">
        <f>SUM(T1158:T1160)</f>
        <v>0</v>
      </c>
      <c r="AR1157" s="177" t="s">
        <v>635</v>
      </c>
      <c r="AT1157" s="178" t="s">
        <v>71</v>
      </c>
      <c r="AU1157" s="178" t="s">
        <v>79</v>
      </c>
      <c r="AY1157" s="177" t="s">
        <v>168</v>
      </c>
      <c r="BK1157" s="179">
        <f>SUM(BK1158:BK1160)</f>
        <v>0</v>
      </c>
    </row>
    <row r="1158" spans="1:65" s="2" customFormat="1" ht="16.5" customHeight="1">
      <c r="A1158" s="38"/>
      <c r="B1158" s="39"/>
      <c r="C1158" s="182" t="s">
        <v>1682</v>
      </c>
      <c r="D1158" s="182" t="s">
        <v>171</v>
      </c>
      <c r="E1158" s="183" t="s">
        <v>1683</v>
      </c>
      <c r="F1158" s="184" t="s">
        <v>1684</v>
      </c>
      <c r="G1158" s="185" t="s">
        <v>1675</v>
      </c>
      <c r="H1158" s="186">
        <v>1</v>
      </c>
      <c r="I1158" s="187"/>
      <c r="J1158" s="188">
        <f>ROUND(I1158*H1158,2)</f>
        <v>0</v>
      </c>
      <c r="K1158" s="184" t="s">
        <v>420</v>
      </c>
      <c r="L1158" s="43"/>
      <c r="M1158" s="189" t="s">
        <v>19</v>
      </c>
      <c r="N1158" s="190" t="s">
        <v>43</v>
      </c>
      <c r="O1158" s="68"/>
      <c r="P1158" s="191">
        <f>O1158*H1158</f>
        <v>0</v>
      </c>
      <c r="Q1158" s="191">
        <v>0</v>
      </c>
      <c r="R1158" s="191">
        <f>Q1158*H1158</f>
        <v>0</v>
      </c>
      <c r="S1158" s="191">
        <v>0</v>
      </c>
      <c r="T1158" s="192">
        <f>S1158*H1158</f>
        <v>0</v>
      </c>
      <c r="U1158" s="38"/>
      <c r="V1158" s="38"/>
      <c r="W1158" s="38"/>
      <c r="X1158" s="38"/>
      <c r="Y1158" s="38"/>
      <c r="Z1158" s="38"/>
      <c r="AA1158" s="38"/>
      <c r="AB1158" s="38"/>
      <c r="AC1158" s="38"/>
      <c r="AD1158" s="38"/>
      <c r="AE1158" s="38"/>
      <c r="AR1158" s="193" t="s">
        <v>1676</v>
      </c>
      <c r="AT1158" s="193" t="s">
        <v>171</v>
      </c>
      <c r="AU1158" s="193" t="s">
        <v>81</v>
      </c>
      <c r="AY1158" s="21" t="s">
        <v>168</v>
      </c>
      <c r="BE1158" s="194">
        <f>IF(N1158="základní",J1158,0)</f>
        <v>0</v>
      </c>
      <c r="BF1158" s="194">
        <f>IF(N1158="snížená",J1158,0)</f>
        <v>0</v>
      </c>
      <c r="BG1158" s="194">
        <f>IF(N1158="zákl. přenesená",J1158,0)</f>
        <v>0</v>
      </c>
      <c r="BH1158" s="194">
        <f>IF(N1158="sníž. přenesená",J1158,0)</f>
        <v>0</v>
      </c>
      <c r="BI1158" s="194">
        <f>IF(N1158="nulová",J1158,0)</f>
        <v>0</v>
      </c>
      <c r="BJ1158" s="21" t="s">
        <v>79</v>
      </c>
      <c r="BK1158" s="194">
        <f>ROUND(I1158*H1158,2)</f>
        <v>0</v>
      </c>
      <c r="BL1158" s="21" t="s">
        <v>1676</v>
      </c>
      <c r="BM1158" s="193" t="s">
        <v>1685</v>
      </c>
    </row>
    <row r="1159" spans="1:65" s="2" customFormat="1" ht="19.5">
      <c r="A1159" s="38"/>
      <c r="B1159" s="39"/>
      <c r="C1159" s="40"/>
      <c r="D1159" s="195" t="s">
        <v>178</v>
      </c>
      <c r="E1159" s="40"/>
      <c r="F1159" s="196" t="s">
        <v>1686</v>
      </c>
      <c r="G1159" s="40"/>
      <c r="H1159" s="40"/>
      <c r="I1159" s="197"/>
      <c r="J1159" s="40"/>
      <c r="K1159" s="40"/>
      <c r="L1159" s="43"/>
      <c r="M1159" s="198"/>
      <c r="N1159" s="199"/>
      <c r="O1159" s="68"/>
      <c r="P1159" s="68"/>
      <c r="Q1159" s="68"/>
      <c r="R1159" s="68"/>
      <c r="S1159" s="68"/>
      <c r="T1159" s="69"/>
      <c r="U1159" s="38"/>
      <c r="V1159" s="38"/>
      <c r="W1159" s="38"/>
      <c r="X1159" s="38"/>
      <c r="Y1159" s="38"/>
      <c r="Z1159" s="38"/>
      <c r="AA1159" s="38"/>
      <c r="AB1159" s="38"/>
      <c r="AC1159" s="38"/>
      <c r="AD1159" s="38"/>
      <c r="AE1159" s="38"/>
      <c r="AT1159" s="21" t="s">
        <v>178</v>
      </c>
      <c r="AU1159" s="21" t="s">
        <v>81</v>
      </c>
    </row>
    <row r="1160" spans="1:65" s="2" customFormat="1" ht="11.25">
      <c r="A1160" s="38"/>
      <c r="B1160" s="39"/>
      <c r="C1160" s="40"/>
      <c r="D1160" s="200" t="s">
        <v>180</v>
      </c>
      <c r="E1160" s="40"/>
      <c r="F1160" s="201" t="s">
        <v>1687</v>
      </c>
      <c r="G1160" s="40"/>
      <c r="H1160" s="40"/>
      <c r="I1160" s="197"/>
      <c r="J1160" s="40"/>
      <c r="K1160" s="40"/>
      <c r="L1160" s="43"/>
      <c r="M1160" s="257"/>
      <c r="N1160" s="258"/>
      <c r="O1160" s="259"/>
      <c r="P1160" s="259"/>
      <c r="Q1160" s="259"/>
      <c r="R1160" s="259"/>
      <c r="S1160" s="259"/>
      <c r="T1160" s="260"/>
      <c r="U1160" s="38"/>
      <c r="V1160" s="38"/>
      <c r="W1160" s="38"/>
      <c r="X1160" s="38"/>
      <c r="Y1160" s="38"/>
      <c r="Z1160" s="38"/>
      <c r="AA1160" s="38"/>
      <c r="AB1160" s="38"/>
      <c r="AC1160" s="38"/>
      <c r="AD1160" s="38"/>
      <c r="AE1160" s="38"/>
      <c r="AT1160" s="21" t="s">
        <v>180</v>
      </c>
      <c r="AU1160" s="21" t="s">
        <v>81</v>
      </c>
    </row>
    <row r="1161" spans="1:65" s="2" customFormat="1" ht="6.95" customHeight="1">
      <c r="A1161" s="38"/>
      <c r="B1161" s="51"/>
      <c r="C1161" s="52"/>
      <c r="D1161" s="52"/>
      <c r="E1161" s="52"/>
      <c r="F1161" s="52"/>
      <c r="G1161" s="52"/>
      <c r="H1161" s="52"/>
      <c r="I1161" s="52"/>
      <c r="J1161" s="52"/>
      <c r="K1161" s="52"/>
      <c r="L1161" s="43"/>
      <c r="M1161" s="38"/>
      <c r="O1161" s="38"/>
      <c r="P1161" s="38"/>
      <c r="Q1161" s="38"/>
      <c r="R1161" s="38"/>
      <c r="S1161" s="38"/>
      <c r="T1161" s="38"/>
      <c r="U1161" s="38"/>
      <c r="V1161" s="38"/>
      <c r="W1161" s="38"/>
      <c r="X1161" s="38"/>
      <c r="Y1161" s="38"/>
      <c r="Z1161" s="38"/>
      <c r="AA1161" s="38"/>
      <c r="AB1161" s="38"/>
      <c r="AC1161" s="38"/>
      <c r="AD1161" s="38"/>
      <c r="AE1161" s="38"/>
    </row>
  </sheetData>
  <sheetProtection algorithmName="SHA-512" hashValue="StqkRetONkGkBY1ve5OwYKPzeP25hxGLtcXPFWorADY9iE33GmLqK0tRyv+TcmMdB23iP54SAWTrKGfk4kjYBA==" saltValue="d/l4lRsrzlQTqBAM5KympxMTE2F4Exd7q3L0laGxCqKMUMGFJL6VztE5xcjAxyBidW6Wbowg/gWHd5hsr2qEGQ==" spinCount="100000" sheet="1" objects="1" scenarios="1" formatColumns="0" formatRows="0" autoFilter="0"/>
  <autoFilter ref="C107:K1160" xr:uid="{00000000-0009-0000-0000-000001000000}"/>
  <mergeCells count="9">
    <mergeCell ref="E50:H50"/>
    <mergeCell ref="E98:H98"/>
    <mergeCell ref="E100:H100"/>
    <mergeCell ref="L2:V2"/>
    <mergeCell ref="E7:H7"/>
    <mergeCell ref="E9:H9"/>
    <mergeCell ref="E18:H18"/>
    <mergeCell ref="E27:H27"/>
    <mergeCell ref="E48:H48"/>
  </mergeCells>
  <hyperlinks>
    <hyperlink ref="F113" r:id="rId1" xr:uid="{00000000-0004-0000-0100-000000000000}"/>
    <hyperlink ref="F119" r:id="rId2" xr:uid="{00000000-0004-0000-0100-000001000000}"/>
    <hyperlink ref="F122" r:id="rId3" xr:uid="{00000000-0004-0000-0100-000002000000}"/>
    <hyperlink ref="F128" r:id="rId4" xr:uid="{00000000-0004-0000-0100-000003000000}"/>
    <hyperlink ref="F134" r:id="rId5" xr:uid="{00000000-0004-0000-0100-000004000000}"/>
    <hyperlink ref="F140" r:id="rId6" xr:uid="{00000000-0004-0000-0100-000005000000}"/>
    <hyperlink ref="F145" r:id="rId7" xr:uid="{00000000-0004-0000-0100-000006000000}"/>
    <hyperlink ref="F162" r:id="rId8" xr:uid="{00000000-0004-0000-0100-000007000000}"/>
    <hyperlink ref="F169" r:id="rId9" xr:uid="{00000000-0004-0000-0100-000008000000}"/>
    <hyperlink ref="F176" r:id="rId10" xr:uid="{00000000-0004-0000-0100-000009000000}"/>
    <hyperlink ref="F182" r:id="rId11" xr:uid="{00000000-0004-0000-0100-00000A000000}"/>
    <hyperlink ref="F188" r:id="rId12" xr:uid="{00000000-0004-0000-0100-00000B000000}"/>
    <hyperlink ref="F193" r:id="rId13" xr:uid="{00000000-0004-0000-0100-00000C000000}"/>
    <hyperlink ref="F199" r:id="rId14" xr:uid="{00000000-0004-0000-0100-00000D000000}"/>
    <hyperlink ref="F202" r:id="rId15" xr:uid="{00000000-0004-0000-0100-00000E000000}"/>
    <hyperlink ref="F210" r:id="rId16" xr:uid="{00000000-0004-0000-0100-00000F000000}"/>
    <hyperlink ref="F219" r:id="rId17" xr:uid="{00000000-0004-0000-0100-000010000000}"/>
    <hyperlink ref="F222" r:id="rId18" xr:uid="{00000000-0004-0000-0100-000011000000}"/>
    <hyperlink ref="F227" r:id="rId19" xr:uid="{00000000-0004-0000-0100-000012000000}"/>
    <hyperlink ref="F236" r:id="rId20" xr:uid="{00000000-0004-0000-0100-000013000000}"/>
    <hyperlink ref="F246" r:id="rId21" xr:uid="{00000000-0004-0000-0100-000014000000}"/>
    <hyperlink ref="F251" r:id="rId22" xr:uid="{00000000-0004-0000-0100-000015000000}"/>
    <hyperlink ref="F257" r:id="rId23" xr:uid="{00000000-0004-0000-0100-000016000000}"/>
    <hyperlink ref="F263" r:id="rId24" xr:uid="{00000000-0004-0000-0100-000017000000}"/>
    <hyperlink ref="F268" r:id="rId25" xr:uid="{00000000-0004-0000-0100-000018000000}"/>
    <hyperlink ref="F271" r:id="rId26" xr:uid="{00000000-0004-0000-0100-000019000000}"/>
    <hyperlink ref="F281" r:id="rId27" xr:uid="{00000000-0004-0000-0100-00001A000000}"/>
    <hyperlink ref="F284" r:id="rId28" xr:uid="{00000000-0004-0000-0100-00001B000000}"/>
    <hyperlink ref="F297" r:id="rId29" xr:uid="{00000000-0004-0000-0100-00001C000000}"/>
    <hyperlink ref="F303" r:id="rId30" xr:uid="{00000000-0004-0000-0100-00001D000000}"/>
    <hyperlink ref="F311" r:id="rId31" xr:uid="{00000000-0004-0000-0100-00001E000000}"/>
    <hyperlink ref="F320" r:id="rId32" xr:uid="{00000000-0004-0000-0100-00001F000000}"/>
    <hyperlink ref="F336" r:id="rId33" xr:uid="{00000000-0004-0000-0100-000020000000}"/>
    <hyperlink ref="F344" r:id="rId34" xr:uid="{00000000-0004-0000-0100-000021000000}"/>
    <hyperlink ref="F359" r:id="rId35" xr:uid="{00000000-0004-0000-0100-000022000000}"/>
    <hyperlink ref="F364" r:id="rId36" xr:uid="{00000000-0004-0000-0100-000023000000}"/>
    <hyperlink ref="F367" r:id="rId37" xr:uid="{00000000-0004-0000-0100-000024000000}"/>
    <hyperlink ref="F370" r:id="rId38" xr:uid="{00000000-0004-0000-0100-000025000000}"/>
    <hyperlink ref="F376" r:id="rId39" xr:uid="{00000000-0004-0000-0100-000026000000}"/>
    <hyperlink ref="F385" r:id="rId40" xr:uid="{00000000-0004-0000-0100-000027000000}"/>
    <hyperlink ref="F391" r:id="rId41" xr:uid="{00000000-0004-0000-0100-000028000000}"/>
    <hyperlink ref="F396" r:id="rId42" xr:uid="{00000000-0004-0000-0100-000029000000}"/>
    <hyperlink ref="F401" r:id="rId43" xr:uid="{00000000-0004-0000-0100-00002A000000}"/>
    <hyperlink ref="F406" r:id="rId44" xr:uid="{00000000-0004-0000-0100-00002B000000}"/>
    <hyperlink ref="F411" r:id="rId45" xr:uid="{00000000-0004-0000-0100-00002C000000}"/>
    <hyperlink ref="F416" r:id="rId46" xr:uid="{00000000-0004-0000-0100-00002D000000}"/>
    <hyperlink ref="F422" r:id="rId47" xr:uid="{00000000-0004-0000-0100-00002E000000}"/>
    <hyperlink ref="F428" r:id="rId48" xr:uid="{00000000-0004-0000-0100-00002F000000}"/>
    <hyperlink ref="F433" r:id="rId49" xr:uid="{00000000-0004-0000-0100-000030000000}"/>
    <hyperlink ref="F438" r:id="rId50" xr:uid="{00000000-0004-0000-0100-000031000000}"/>
    <hyperlink ref="F443" r:id="rId51" xr:uid="{00000000-0004-0000-0100-000032000000}"/>
    <hyperlink ref="F448" r:id="rId52" xr:uid="{00000000-0004-0000-0100-000033000000}"/>
    <hyperlink ref="F453" r:id="rId53" xr:uid="{00000000-0004-0000-0100-000034000000}"/>
    <hyperlink ref="F458" r:id="rId54" xr:uid="{00000000-0004-0000-0100-000035000000}"/>
    <hyperlink ref="F463" r:id="rId55" xr:uid="{00000000-0004-0000-0100-000036000000}"/>
    <hyperlink ref="F469" r:id="rId56" xr:uid="{00000000-0004-0000-0100-000037000000}"/>
    <hyperlink ref="F475" r:id="rId57" xr:uid="{00000000-0004-0000-0100-000038000000}"/>
    <hyperlink ref="F480" r:id="rId58" xr:uid="{00000000-0004-0000-0100-000039000000}"/>
    <hyperlink ref="F487" r:id="rId59" xr:uid="{00000000-0004-0000-0100-00003A000000}"/>
    <hyperlink ref="F491" r:id="rId60" xr:uid="{00000000-0004-0000-0100-00003B000000}"/>
    <hyperlink ref="F497" r:id="rId61" xr:uid="{00000000-0004-0000-0100-00003C000000}"/>
    <hyperlink ref="F500" r:id="rId62" xr:uid="{00000000-0004-0000-0100-00003D000000}"/>
    <hyperlink ref="F503" r:id="rId63" xr:uid="{00000000-0004-0000-0100-00003E000000}"/>
    <hyperlink ref="F508" r:id="rId64" xr:uid="{00000000-0004-0000-0100-00003F000000}"/>
    <hyperlink ref="F517" r:id="rId65" xr:uid="{00000000-0004-0000-0100-000040000000}"/>
    <hyperlink ref="F523" r:id="rId66" xr:uid="{00000000-0004-0000-0100-000041000000}"/>
    <hyperlink ref="F526" r:id="rId67" xr:uid="{00000000-0004-0000-0100-000042000000}"/>
    <hyperlink ref="F529" r:id="rId68" xr:uid="{00000000-0004-0000-0100-000043000000}"/>
    <hyperlink ref="F534" r:id="rId69" xr:uid="{00000000-0004-0000-0100-000044000000}"/>
    <hyperlink ref="F538" r:id="rId70" xr:uid="{00000000-0004-0000-0100-000045000000}"/>
    <hyperlink ref="F543" r:id="rId71" xr:uid="{00000000-0004-0000-0100-000046000000}"/>
    <hyperlink ref="F548" r:id="rId72" xr:uid="{00000000-0004-0000-0100-000047000000}"/>
    <hyperlink ref="F558" r:id="rId73" xr:uid="{00000000-0004-0000-0100-000048000000}"/>
    <hyperlink ref="F563" r:id="rId74" xr:uid="{00000000-0004-0000-0100-000049000000}"/>
    <hyperlink ref="F573" r:id="rId75" xr:uid="{00000000-0004-0000-0100-00004A000000}"/>
    <hyperlink ref="F583" r:id="rId76" xr:uid="{00000000-0004-0000-0100-00004B000000}"/>
    <hyperlink ref="F587" r:id="rId77" xr:uid="{00000000-0004-0000-0100-00004C000000}"/>
    <hyperlink ref="F595" r:id="rId78" xr:uid="{00000000-0004-0000-0100-00004D000000}"/>
    <hyperlink ref="F599" r:id="rId79" xr:uid="{00000000-0004-0000-0100-00004E000000}"/>
    <hyperlink ref="F607" r:id="rId80" xr:uid="{00000000-0004-0000-0100-00004F000000}"/>
    <hyperlink ref="F615" r:id="rId81" xr:uid="{00000000-0004-0000-0100-000050000000}"/>
    <hyperlink ref="F627" r:id="rId82" xr:uid="{00000000-0004-0000-0100-000051000000}"/>
    <hyperlink ref="F635" r:id="rId83" xr:uid="{00000000-0004-0000-0100-000052000000}"/>
    <hyperlink ref="F641" r:id="rId84" xr:uid="{00000000-0004-0000-0100-000053000000}"/>
    <hyperlink ref="F648" r:id="rId85" xr:uid="{00000000-0004-0000-0100-000054000000}"/>
    <hyperlink ref="F657" r:id="rId86" xr:uid="{00000000-0004-0000-0100-000055000000}"/>
    <hyperlink ref="F661" r:id="rId87" xr:uid="{00000000-0004-0000-0100-000056000000}"/>
    <hyperlink ref="F667" r:id="rId88" xr:uid="{00000000-0004-0000-0100-000057000000}"/>
    <hyperlink ref="F672" r:id="rId89" xr:uid="{00000000-0004-0000-0100-000058000000}"/>
    <hyperlink ref="F679" r:id="rId90" xr:uid="{00000000-0004-0000-0100-000059000000}"/>
    <hyperlink ref="F685" r:id="rId91" xr:uid="{00000000-0004-0000-0100-00005A000000}"/>
    <hyperlink ref="F695" r:id="rId92" xr:uid="{00000000-0004-0000-0100-00005B000000}"/>
    <hyperlink ref="F702" r:id="rId93" xr:uid="{00000000-0004-0000-0100-00005C000000}"/>
    <hyperlink ref="F716" r:id="rId94" xr:uid="{00000000-0004-0000-0100-00005D000000}"/>
    <hyperlink ref="F727" r:id="rId95" xr:uid="{00000000-0004-0000-0100-00005E000000}"/>
    <hyperlink ref="F732" r:id="rId96" xr:uid="{00000000-0004-0000-0100-00005F000000}"/>
    <hyperlink ref="F735" r:id="rId97" xr:uid="{00000000-0004-0000-0100-000060000000}"/>
    <hyperlink ref="F741" r:id="rId98" xr:uid="{00000000-0004-0000-0100-000061000000}"/>
    <hyperlink ref="F744" r:id="rId99" xr:uid="{00000000-0004-0000-0100-000062000000}"/>
    <hyperlink ref="F749" r:id="rId100" xr:uid="{00000000-0004-0000-0100-000063000000}"/>
    <hyperlink ref="F753" r:id="rId101" xr:uid="{00000000-0004-0000-0100-000064000000}"/>
    <hyperlink ref="F758" r:id="rId102" xr:uid="{00000000-0004-0000-0100-000065000000}"/>
    <hyperlink ref="F763" r:id="rId103" xr:uid="{00000000-0004-0000-0100-000066000000}"/>
    <hyperlink ref="F768" r:id="rId104" xr:uid="{00000000-0004-0000-0100-000067000000}"/>
    <hyperlink ref="F774" r:id="rId105" xr:uid="{00000000-0004-0000-0100-000068000000}"/>
    <hyperlink ref="F777" r:id="rId106" xr:uid="{00000000-0004-0000-0100-000069000000}"/>
    <hyperlink ref="F780" r:id="rId107" xr:uid="{00000000-0004-0000-0100-00006A000000}"/>
    <hyperlink ref="F784" r:id="rId108" xr:uid="{00000000-0004-0000-0100-00006B000000}"/>
    <hyperlink ref="F789" r:id="rId109" xr:uid="{00000000-0004-0000-0100-00006C000000}"/>
    <hyperlink ref="F794" r:id="rId110" xr:uid="{00000000-0004-0000-0100-00006D000000}"/>
    <hyperlink ref="F797" r:id="rId111" xr:uid="{00000000-0004-0000-0100-00006E000000}"/>
    <hyperlink ref="F802" r:id="rId112" xr:uid="{00000000-0004-0000-0100-00006F000000}"/>
    <hyperlink ref="F807" r:id="rId113" xr:uid="{00000000-0004-0000-0100-000070000000}"/>
    <hyperlink ref="F812" r:id="rId114" xr:uid="{00000000-0004-0000-0100-000071000000}"/>
    <hyperlink ref="F817" r:id="rId115" xr:uid="{00000000-0004-0000-0100-000072000000}"/>
    <hyperlink ref="F820" r:id="rId116" xr:uid="{00000000-0004-0000-0100-000073000000}"/>
    <hyperlink ref="F825" r:id="rId117" xr:uid="{00000000-0004-0000-0100-000074000000}"/>
    <hyperlink ref="F830" r:id="rId118" xr:uid="{00000000-0004-0000-0100-000075000000}"/>
    <hyperlink ref="F835" r:id="rId119" xr:uid="{00000000-0004-0000-0100-000076000000}"/>
    <hyperlink ref="F842" r:id="rId120" xr:uid="{00000000-0004-0000-0100-000077000000}"/>
    <hyperlink ref="F847" r:id="rId121" xr:uid="{00000000-0004-0000-0100-000078000000}"/>
    <hyperlink ref="F852" r:id="rId122" xr:uid="{00000000-0004-0000-0100-000079000000}"/>
    <hyperlink ref="F855" r:id="rId123" xr:uid="{00000000-0004-0000-0100-00007A000000}"/>
    <hyperlink ref="F860" r:id="rId124" xr:uid="{00000000-0004-0000-0100-00007B000000}"/>
    <hyperlink ref="F864" r:id="rId125" xr:uid="{00000000-0004-0000-0100-00007C000000}"/>
    <hyperlink ref="F870" r:id="rId126" xr:uid="{00000000-0004-0000-0100-00007D000000}"/>
    <hyperlink ref="F876" r:id="rId127" xr:uid="{00000000-0004-0000-0100-00007E000000}"/>
    <hyperlink ref="F883" r:id="rId128" xr:uid="{00000000-0004-0000-0100-00007F000000}"/>
    <hyperlink ref="F904" r:id="rId129" xr:uid="{00000000-0004-0000-0100-000080000000}"/>
    <hyperlink ref="F928" r:id="rId130" xr:uid="{00000000-0004-0000-0100-000081000000}"/>
    <hyperlink ref="F936" r:id="rId131" xr:uid="{00000000-0004-0000-0100-000082000000}"/>
    <hyperlink ref="F942" r:id="rId132" xr:uid="{00000000-0004-0000-0100-000083000000}"/>
    <hyperlink ref="F951" r:id="rId133" xr:uid="{00000000-0004-0000-0100-000084000000}"/>
    <hyperlink ref="F959" r:id="rId134" xr:uid="{00000000-0004-0000-0100-000085000000}"/>
    <hyperlink ref="F967" r:id="rId135" xr:uid="{00000000-0004-0000-0100-000086000000}"/>
    <hyperlink ref="F975" r:id="rId136" xr:uid="{00000000-0004-0000-0100-000087000000}"/>
    <hyperlink ref="F980" r:id="rId137" xr:uid="{00000000-0004-0000-0100-000088000000}"/>
    <hyperlink ref="F985" r:id="rId138" xr:uid="{00000000-0004-0000-0100-000089000000}"/>
    <hyperlink ref="F990" r:id="rId139" xr:uid="{00000000-0004-0000-0100-00008A000000}"/>
    <hyperlink ref="F996" r:id="rId140" xr:uid="{00000000-0004-0000-0100-00008B000000}"/>
    <hyperlink ref="F1000" r:id="rId141" xr:uid="{00000000-0004-0000-0100-00008C000000}"/>
    <hyperlink ref="F1012" r:id="rId142" xr:uid="{00000000-0004-0000-0100-00008D000000}"/>
    <hyperlink ref="F1018" r:id="rId143" xr:uid="{00000000-0004-0000-0100-00008E000000}"/>
    <hyperlink ref="F1024" r:id="rId144" xr:uid="{00000000-0004-0000-0100-00008F000000}"/>
    <hyperlink ref="F1027" r:id="rId145" xr:uid="{00000000-0004-0000-0100-000090000000}"/>
    <hyperlink ref="F1035" r:id="rId146" xr:uid="{00000000-0004-0000-0100-000091000000}"/>
    <hyperlink ref="F1040" r:id="rId147" xr:uid="{00000000-0004-0000-0100-000092000000}"/>
    <hyperlink ref="F1048" r:id="rId148" xr:uid="{00000000-0004-0000-0100-000093000000}"/>
    <hyperlink ref="F1051" r:id="rId149" xr:uid="{00000000-0004-0000-0100-000094000000}"/>
    <hyperlink ref="F1055" r:id="rId150" xr:uid="{00000000-0004-0000-0100-000095000000}"/>
    <hyperlink ref="F1060" r:id="rId151" xr:uid="{00000000-0004-0000-0100-000096000000}"/>
    <hyperlink ref="F1069" r:id="rId152" xr:uid="{00000000-0004-0000-0100-000097000000}"/>
    <hyperlink ref="F1073" r:id="rId153" xr:uid="{00000000-0004-0000-0100-000098000000}"/>
    <hyperlink ref="F1085" r:id="rId154" xr:uid="{00000000-0004-0000-0100-000099000000}"/>
    <hyperlink ref="F1092" r:id="rId155" xr:uid="{00000000-0004-0000-0100-00009A000000}"/>
    <hyperlink ref="F1099" r:id="rId156" xr:uid="{00000000-0004-0000-0100-00009B000000}"/>
    <hyperlink ref="F1104" r:id="rId157" xr:uid="{00000000-0004-0000-0100-00009C000000}"/>
    <hyperlink ref="F1107" r:id="rId158" xr:uid="{00000000-0004-0000-0100-00009D000000}"/>
    <hyperlink ref="F1110" r:id="rId159" xr:uid="{00000000-0004-0000-0100-00009E000000}"/>
    <hyperlink ref="F1114" r:id="rId160" xr:uid="{00000000-0004-0000-0100-00009F000000}"/>
    <hyperlink ref="F1125" r:id="rId161" xr:uid="{00000000-0004-0000-0100-0000A0000000}"/>
    <hyperlink ref="F1128" r:id="rId162" xr:uid="{00000000-0004-0000-0100-0000A1000000}"/>
    <hyperlink ref="F1133" r:id="rId163" xr:uid="{00000000-0004-0000-0100-0000A2000000}"/>
    <hyperlink ref="F1145" r:id="rId164" xr:uid="{00000000-0004-0000-0100-0000A3000000}"/>
    <hyperlink ref="F1150" r:id="rId165" xr:uid="{00000000-0004-0000-0100-0000A4000000}"/>
    <hyperlink ref="F1155" r:id="rId166" xr:uid="{00000000-0004-0000-0100-0000A5000000}"/>
    <hyperlink ref="F1160" r:id="rId167" xr:uid="{00000000-0004-0000-0100-0000A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11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84</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1688</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ROUND(J104,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ROUND((SUM(BE104:BE1117)),  2)</f>
        <v>0</v>
      </c>
      <c r="G33" s="38"/>
      <c r="H33" s="38"/>
      <c r="I33" s="128">
        <v>0.21</v>
      </c>
      <c r="J33" s="127">
        <f>ROUND(((SUM(BE104:BE1117))*I33),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ROUND((SUM(BF104:BF1117)),  2)</f>
        <v>0</v>
      </c>
      <c r="G34" s="38"/>
      <c r="H34" s="38"/>
      <c r="I34" s="128">
        <v>0.15</v>
      </c>
      <c r="J34" s="127">
        <f>ROUND(((SUM(BF104:BF1117))*I34),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ROUND((SUM(BG104:BG1117)),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ROUND((SUM(BH104:BH1117)),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ROUND((SUM(BI104:BI1117)),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SO 02 - Zázemí venkovní učebny</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J104</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124</v>
      </c>
      <c r="E60" s="147"/>
      <c r="F60" s="147"/>
      <c r="G60" s="147"/>
      <c r="H60" s="147"/>
      <c r="I60" s="147"/>
      <c r="J60" s="148">
        <f>J105</f>
        <v>0</v>
      </c>
      <c r="K60" s="145"/>
      <c r="L60" s="149"/>
    </row>
    <row r="61" spans="1:47" s="10" customFormat="1" ht="19.899999999999999" customHeight="1">
      <c r="B61" s="150"/>
      <c r="C61" s="101"/>
      <c r="D61" s="151" t="s">
        <v>126</v>
      </c>
      <c r="E61" s="152"/>
      <c r="F61" s="152"/>
      <c r="G61" s="152"/>
      <c r="H61" s="152"/>
      <c r="I61" s="152"/>
      <c r="J61" s="153">
        <f>J106</f>
        <v>0</v>
      </c>
      <c r="K61" s="101"/>
      <c r="L61" s="154"/>
    </row>
    <row r="62" spans="1:47" s="10" customFormat="1" ht="19.899999999999999" customHeight="1">
      <c r="B62" s="150"/>
      <c r="C62" s="101"/>
      <c r="D62" s="151" t="s">
        <v>127</v>
      </c>
      <c r="E62" s="152"/>
      <c r="F62" s="152"/>
      <c r="G62" s="152"/>
      <c r="H62" s="152"/>
      <c r="I62" s="152"/>
      <c r="J62" s="153">
        <f>J144</f>
        <v>0</v>
      </c>
      <c r="K62" s="101"/>
      <c r="L62" s="154"/>
    </row>
    <row r="63" spans="1:47" s="10" customFormat="1" ht="19.899999999999999" customHeight="1">
      <c r="B63" s="150"/>
      <c r="C63" s="101"/>
      <c r="D63" s="151" t="s">
        <v>128</v>
      </c>
      <c r="E63" s="152"/>
      <c r="F63" s="152"/>
      <c r="G63" s="152"/>
      <c r="H63" s="152"/>
      <c r="I63" s="152"/>
      <c r="J63" s="153">
        <f>J191</f>
        <v>0</v>
      </c>
      <c r="K63" s="101"/>
      <c r="L63" s="154"/>
    </row>
    <row r="64" spans="1:47" s="10" customFormat="1" ht="19.899999999999999" customHeight="1">
      <c r="B64" s="150"/>
      <c r="C64" s="101"/>
      <c r="D64" s="151" t="s">
        <v>129</v>
      </c>
      <c r="E64" s="152"/>
      <c r="F64" s="152"/>
      <c r="G64" s="152"/>
      <c r="H64" s="152"/>
      <c r="I64" s="152"/>
      <c r="J64" s="153">
        <f>J215</f>
        <v>0</v>
      </c>
      <c r="K64" s="101"/>
      <c r="L64" s="154"/>
    </row>
    <row r="65" spans="2:12" s="10" customFormat="1" ht="19.899999999999999" customHeight="1">
      <c r="B65" s="150"/>
      <c r="C65" s="101"/>
      <c r="D65" s="151" t="s">
        <v>131</v>
      </c>
      <c r="E65" s="152"/>
      <c r="F65" s="152"/>
      <c r="G65" s="152"/>
      <c r="H65" s="152"/>
      <c r="I65" s="152"/>
      <c r="J65" s="153">
        <f>J428</f>
        <v>0</v>
      </c>
      <c r="K65" s="101"/>
      <c r="L65" s="154"/>
    </row>
    <row r="66" spans="2:12" s="10" customFormat="1" ht="19.899999999999999" customHeight="1">
      <c r="B66" s="150"/>
      <c r="C66" s="101"/>
      <c r="D66" s="151" t="s">
        <v>132</v>
      </c>
      <c r="E66" s="152"/>
      <c r="F66" s="152"/>
      <c r="G66" s="152"/>
      <c r="H66" s="152"/>
      <c r="I66" s="152"/>
      <c r="J66" s="153">
        <f>J562</f>
        <v>0</v>
      </c>
      <c r="K66" s="101"/>
      <c r="L66" s="154"/>
    </row>
    <row r="67" spans="2:12" s="10" customFormat="1" ht="19.899999999999999" customHeight="1">
      <c r="B67" s="150"/>
      <c r="C67" s="101"/>
      <c r="D67" s="151" t="s">
        <v>133</v>
      </c>
      <c r="E67" s="152"/>
      <c r="F67" s="152"/>
      <c r="G67" s="152"/>
      <c r="H67" s="152"/>
      <c r="I67" s="152"/>
      <c r="J67" s="153">
        <f>J577</f>
        <v>0</v>
      </c>
      <c r="K67" s="101"/>
      <c r="L67" s="154"/>
    </row>
    <row r="68" spans="2:12" s="9" customFormat="1" ht="24.95" customHeight="1">
      <c r="B68" s="144"/>
      <c r="C68" s="145"/>
      <c r="D68" s="146" t="s">
        <v>134</v>
      </c>
      <c r="E68" s="147"/>
      <c r="F68" s="147"/>
      <c r="G68" s="147"/>
      <c r="H68" s="147"/>
      <c r="I68" s="147"/>
      <c r="J68" s="148">
        <f>J581</f>
        <v>0</v>
      </c>
      <c r="K68" s="145"/>
      <c r="L68" s="149"/>
    </row>
    <row r="69" spans="2:12" s="10" customFormat="1" ht="19.899999999999999" customHeight="1">
      <c r="B69" s="150"/>
      <c r="C69" s="101"/>
      <c r="D69" s="151" t="s">
        <v>135</v>
      </c>
      <c r="E69" s="152"/>
      <c r="F69" s="152"/>
      <c r="G69" s="152"/>
      <c r="H69" s="152"/>
      <c r="I69" s="152"/>
      <c r="J69" s="153">
        <f>J582</f>
        <v>0</v>
      </c>
      <c r="K69" s="101"/>
      <c r="L69" s="154"/>
    </row>
    <row r="70" spans="2:12" s="10" customFormat="1" ht="19.899999999999999" customHeight="1">
      <c r="B70" s="150"/>
      <c r="C70" s="101"/>
      <c r="D70" s="151" t="s">
        <v>136</v>
      </c>
      <c r="E70" s="152"/>
      <c r="F70" s="152"/>
      <c r="G70" s="152"/>
      <c r="H70" s="152"/>
      <c r="I70" s="152"/>
      <c r="J70" s="153">
        <f>J625</f>
        <v>0</v>
      </c>
      <c r="K70" s="101"/>
      <c r="L70" s="154"/>
    </row>
    <row r="71" spans="2:12" s="10" customFormat="1" ht="19.899999999999999" customHeight="1">
      <c r="B71" s="150"/>
      <c r="C71" s="101"/>
      <c r="D71" s="151" t="s">
        <v>137</v>
      </c>
      <c r="E71" s="152"/>
      <c r="F71" s="152"/>
      <c r="G71" s="152"/>
      <c r="H71" s="152"/>
      <c r="I71" s="152"/>
      <c r="J71" s="153">
        <f>J643</f>
        <v>0</v>
      </c>
      <c r="K71" s="101"/>
      <c r="L71" s="154"/>
    </row>
    <row r="72" spans="2:12" s="10" customFormat="1" ht="19.899999999999999" customHeight="1">
      <c r="B72" s="150"/>
      <c r="C72" s="101"/>
      <c r="D72" s="151" t="s">
        <v>1689</v>
      </c>
      <c r="E72" s="152"/>
      <c r="F72" s="152"/>
      <c r="G72" s="152"/>
      <c r="H72" s="152"/>
      <c r="I72" s="152"/>
      <c r="J72" s="153">
        <f>J685</f>
        <v>0</v>
      </c>
      <c r="K72" s="101"/>
      <c r="L72" s="154"/>
    </row>
    <row r="73" spans="2:12" s="10" customFormat="1" ht="19.899999999999999" customHeight="1">
      <c r="B73" s="150"/>
      <c r="C73" s="101"/>
      <c r="D73" s="151" t="s">
        <v>138</v>
      </c>
      <c r="E73" s="152"/>
      <c r="F73" s="152"/>
      <c r="G73" s="152"/>
      <c r="H73" s="152"/>
      <c r="I73" s="152"/>
      <c r="J73" s="153">
        <f>J695</f>
        <v>0</v>
      </c>
      <c r="K73" s="101"/>
      <c r="L73" s="154"/>
    </row>
    <row r="74" spans="2:12" s="10" customFormat="1" ht="19.899999999999999" customHeight="1">
      <c r="B74" s="150"/>
      <c r="C74" s="101"/>
      <c r="D74" s="151" t="s">
        <v>139</v>
      </c>
      <c r="E74" s="152"/>
      <c r="F74" s="152"/>
      <c r="G74" s="152"/>
      <c r="H74" s="152"/>
      <c r="I74" s="152"/>
      <c r="J74" s="153">
        <f>J701</f>
        <v>0</v>
      </c>
      <c r="K74" s="101"/>
      <c r="L74" s="154"/>
    </row>
    <row r="75" spans="2:12" s="10" customFormat="1" ht="19.899999999999999" customHeight="1">
      <c r="B75" s="150"/>
      <c r="C75" s="101"/>
      <c r="D75" s="151" t="s">
        <v>140</v>
      </c>
      <c r="E75" s="152"/>
      <c r="F75" s="152"/>
      <c r="G75" s="152"/>
      <c r="H75" s="152"/>
      <c r="I75" s="152"/>
      <c r="J75" s="153">
        <f>J774</f>
        <v>0</v>
      </c>
      <c r="K75" s="101"/>
      <c r="L75" s="154"/>
    </row>
    <row r="76" spans="2:12" s="10" customFormat="1" ht="19.899999999999999" customHeight="1">
      <c r="B76" s="150"/>
      <c r="C76" s="101"/>
      <c r="D76" s="151" t="s">
        <v>141</v>
      </c>
      <c r="E76" s="152"/>
      <c r="F76" s="152"/>
      <c r="G76" s="152"/>
      <c r="H76" s="152"/>
      <c r="I76" s="152"/>
      <c r="J76" s="153">
        <f>J804</f>
        <v>0</v>
      </c>
      <c r="K76" s="101"/>
      <c r="L76" s="154"/>
    </row>
    <row r="77" spans="2:12" s="10" customFormat="1" ht="19.899999999999999" customHeight="1">
      <c r="B77" s="150"/>
      <c r="C77" s="101"/>
      <c r="D77" s="151" t="s">
        <v>142</v>
      </c>
      <c r="E77" s="152"/>
      <c r="F77" s="152"/>
      <c r="G77" s="152"/>
      <c r="H77" s="152"/>
      <c r="I77" s="152"/>
      <c r="J77" s="153">
        <f>J897</f>
        <v>0</v>
      </c>
      <c r="K77" s="101"/>
      <c r="L77" s="154"/>
    </row>
    <row r="78" spans="2:12" s="10" customFormat="1" ht="19.899999999999999" customHeight="1">
      <c r="B78" s="150"/>
      <c r="C78" s="101"/>
      <c r="D78" s="151" t="s">
        <v>143</v>
      </c>
      <c r="E78" s="152"/>
      <c r="F78" s="152"/>
      <c r="G78" s="152"/>
      <c r="H78" s="152"/>
      <c r="I78" s="152"/>
      <c r="J78" s="153">
        <f>J942</f>
        <v>0</v>
      </c>
      <c r="K78" s="101"/>
      <c r="L78" s="154"/>
    </row>
    <row r="79" spans="2:12" s="10" customFormat="1" ht="19.899999999999999" customHeight="1">
      <c r="B79" s="150"/>
      <c r="C79" s="101"/>
      <c r="D79" s="151" t="s">
        <v>1690</v>
      </c>
      <c r="E79" s="152"/>
      <c r="F79" s="152"/>
      <c r="G79" s="152"/>
      <c r="H79" s="152"/>
      <c r="I79" s="152"/>
      <c r="J79" s="153">
        <f>J957</f>
        <v>0</v>
      </c>
      <c r="K79" s="101"/>
      <c r="L79" s="154"/>
    </row>
    <row r="80" spans="2:12" s="10" customFormat="1" ht="19.899999999999999" customHeight="1">
      <c r="B80" s="150"/>
      <c r="C80" s="101"/>
      <c r="D80" s="151" t="s">
        <v>146</v>
      </c>
      <c r="E80" s="152"/>
      <c r="F80" s="152"/>
      <c r="G80" s="152"/>
      <c r="H80" s="152"/>
      <c r="I80" s="152"/>
      <c r="J80" s="153">
        <f>J1011</f>
        <v>0</v>
      </c>
      <c r="K80" s="101"/>
      <c r="L80" s="154"/>
    </row>
    <row r="81" spans="1:31" s="10" customFormat="1" ht="19.899999999999999" customHeight="1">
      <c r="B81" s="150"/>
      <c r="C81" s="101"/>
      <c r="D81" s="151" t="s">
        <v>147</v>
      </c>
      <c r="E81" s="152"/>
      <c r="F81" s="152"/>
      <c r="G81" s="152"/>
      <c r="H81" s="152"/>
      <c r="I81" s="152"/>
      <c r="J81" s="153">
        <f>J1069</f>
        <v>0</v>
      </c>
      <c r="K81" s="101"/>
      <c r="L81" s="154"/>
    </row>
    <row r="82" spans="1:31" s="10" customFormat="1" ht="19.899999999999999" customHeight="1">
      <c r="B82" s="150"/>
      <c r="C82" s="101"/>
      <c r="D82" s="151" t="s">
        <v>148</v>
      </c>
      <c r="E82" s="152"/>
      <c r="F82" s="152"/>
      <c r="G82" s="152"/>
      <c r="H82" s="152"/>
      <c r="I82" s="152"/>
      <c r="J82" s="153">
        <f>J1094</f>
        <v>0</v>
      </c>
      <c r="K82" s="101"/>
      <c r="L82" s="154"/>
    </row>
    <row r="83" spans="1:31" s="9" customFormat="1" ht="24.95" customHeight="1">
      <c r="B83" s="144"/>
      <c r="C83" s="145"/>
      <c r="D83" s="146" t="s">
        <v>150</v>
      </c>
      <c r="E83" s="147"/>
      <c r="F83" s="147"/>
      <c r="G83" s="147"/>
      <c r="H83" s="147"/>
      <c r="I83" s="147"/>
      <c r="J83" s="148">
        <f>J1113</f>
        <v>0</v>
      </c>
      <c r="K83" s="145"/>
      <c r="L83" s="149"/>
    </row>
    <row r="84" spans="1:31" s="10" customFormat="1" ht="19.899999999999999" customHeight="1">
      <c r="B84" s="150"/>
      <c r="C84" s="101"/>
      <c r="D84" s="151" t="s">
        <v>152</v>
      </c>
      <c r="E84" s="152"/>
      <c r="F84" s="152"/>
      <c r="G84" s="152"/>
      <c r="H84" s="152"/>
      <c r="I84" s="152"/>
      <c r="J84" s="153">
        <f>J1114</f>
        <v>0</v>
      </c>
      <c r="K84" s="101"/>
      <c r="L84" s="154"/>
    </row>
    <row r="85" spans="1:31" s="2" customFormat="1" ht="21.75" customHeight="1">
      <c r="A85" s="38"/>
      <c r="B85" s="39"/>
      <c r="C85" s="40"/>
      <c r="D85" s="40"/>
      <c r="E85" s="40"/>
      <c r="F85" s="40"/>
      <c r="G85" s="40"/>
      <c r="H85" s="40"/>
      <c r="I85" s="40"/>
      <c r="J85" s="40"/>
      <c r="K85" s="40"/>
      <c r="L85" s="117"/>
      <c r="S85" s="38"/>
      <c r="T85" s="38"/>
      <c r="U85" s="38"/>
      <c r="V85" s="38"/>
      <c r="W85" s="38"/>
      <c r="X85" s="38"/>
      <c r="Y85" s="38"/>
      <c r="Z85" s="38"/>
      <c r="AA85" s="38"/>
      <c r="AB85" s="38"/>
      <c r="AC85" s="38"/>
      <c r="AD85" s="38"/>
      <c r="AE85" s="38"/>
    </row>
    <row r="86" spans="1:31" s="2" customFormat="1" ht="6.95" customHeight="1">
      <c r="A86" s="38"/>
      <c r="B86" s="51"/>
      <c r="C86" s="52"/>
      <c r="D86" s="52"/>
      <c r="E86" s="52"/>
      <c r="F86" s="52"/>
      <c r="G86" s="52"/>
      <c r="H86" s="52"/>
      <c r="I86" s="52"/>
      <c r="J86" s="52"/>
      <c r="K86" s="52"/>
      <c r="L86" s="117"/>
      <c r="S86" s="38"/>
      <c r="T86" s="38"/>
      <c r="U86" s="38"/>
      <c r="V86" s="38"/>
      <c r="W86" s="38"/>
      <c r="X86" s="38"/>
      <c r="Y86" s="38"/>
      <c r="Z86" s="38"/>
      <c r="AA86" s="38"/>
      <c r="AB86" s="38"/>
      <c r="AC86" s="38"/>
      <c r="AD86" s="38"/>
      <c r="AE86" s="38"/>
    </row>
    <row r="90" spans="1:31" s="2" customFormat="1" ht="6.95" customHeight="1">
      <c r="A90" s="38"/>
      <c r="B90" s="53"/>
      <c r="C90" s="54"/>
      <c r="D90" s="54"/>
      <c r="E90" s="54"/>
      <c r="F90" s="54"/>
      <c r="G90" s="54"/>
      <c r="H90" s="54"/>
      <c r="I90" s="54"/>
      <c r="J90" s="54"/>
      <c r="K90" s="54"/>
      <c r="L90" s="117"/>
      <c r="S90" s="38"/>
      <c r="T90" s="38"/>
      <c r="U90" s="38"/>
      <c r="V90" s="38"/>
      <c r="W90" s="38"/>
      <c r="X90" s="38"/>
      <c r="Y90" s="38"/>
      <c r="Z90" s="38"/>
      <c r="AA90" s="38"/>
      <c r="AB90" s="38"/>
      <c r="AC90" s="38"/>
      <c r="AD90" s="38"/>
      <c r="AE90" s="38"/>
    </row>
    <row r="91" spans="1:31" s="2" customFormat="1" ht="24.95" customHeight="1">
      <c r="A91" s="38"/>
      <c r="B91" s="39"/>
      <c r="C91" s="27" t="s">
        <v>153</v>
      </c>
      <c r="D91" s="40"/>
      <c r="E91" s="40"/>
      <c r="F91" s="40"/>
      <c r="G91" s="40"/>
      <c r="H91" s="40"/>
      <c r="I91" s="40"/>
      <c r="J91" s="40"/>
      <c r="K91" s="40"/>
      <c r="L91" s="117"/>
      <c r="S91" s="38"/>
      <c r="T91" s="38"/>
      <c r="U91" s="38"/>
      <c r="V91" s="38"/>
      <c r="W91" s="38"/>
      <c r="X91" s="38"/>
      <c r="Y91" s="38"/>
      <c r="Z91" s="38"/>
      <c r="AA91" s="38"/>
      <c r="AB91" s="38"/>
      <c r="AC91" s="38"/>
      <c r="AD91" s="38"/>
      <c r="AE91" s="38"/>
    </row>
    <row r="92" spans="1:31" s="2" customFormat="1" ht="6.95" customHeight="1">
      <c r="A92" s="38"/>
      <c r="B92" s="39"/>
      <c r="C92" s="40"/>
      <c r="D92" s="40"/>
      <c r="E92" s="40"/>
      <c r="F92" s="40"/>
      <c r="G92" s="40"/>
      <c r="H92" s="40"/>
      <c r="I92" s="40"/>
      <c r="J92" s="40"/>
      <c r="K92" s="40"/>
      <c r="L92" s="117"/>
      <c r="S92" s="38"/>
      <c r="T92" s="38"/>
      <c r="U92" s="38"/>
      <c r="V92" s="38"/>
      <c r="W92" s="38"/>
      <c r="X92" s="38"/>
      <c r="Y92" s="38"/>
      <c r="Z92" s="38"/>
      <c r="AA92" s="38"/>
      <c r="AB92" s="38"/>
      <c r="AC92" s="38"/>
      <c r="AD92" s="38"/>
      <c r="AE92" s="38"/>
    </row>
    <row r="93" spans="1:31" s="2" customFormat="1" ht="12" customHeight="1">
      <c r="A93" s="38"/>
      <c r="B93" s="39"/>
      <c r="C93" s="33" t="s">
        <v>16</v>
      </c>
      <c r="D93" s="40"/>
      <c r="E93" s="40"/>
      <c r="F93" s="40"/>
      <c r="G93" s="40"/>
      <c r="H93" s="40"/>
      <c r="I93" s="40"/>
      <c r="J93" s="40"/>
      <c r="K93" s="40"/>
      <c r="L93" s="117"/>
      <c r="S93" s="38"/>
      <c r="T93" s="38"/>
      <c r="U93" s="38"/>
      <c r="V93" s="38"/>
      <c r="W93" s="38"/>
      <c r="X93" s="38"/>
      <c r="Y93" s="38"/>
      <c r="Z93" s="38"/>
      <c r="AA93" s="38"/>
      <c r="AB93" s="38"/>
      <c r="AC93" s="38"/>
      <c r="AD93" s="38"/>
      <c r="AE93" s="38"/>
    </row>
    <row r="94" spans="1:31" s="2" customFormat="1" ht="16.5" customHeight="1">
      <c r="A94" s="38"/>
      <c r="B94" s="39"/>
      <c r="C94" s="40"/>
      <c r="D94" s="40"/>
      <c r="E94" s="415" t="str">
        <f>E7</f>
        <v>Zelená učebna s celoročním provozem</v>
      </c>
      <c r="F94" s="416"/>
      <c r="G94" s="416"/>
      <c r="H94" s="416"/>
      <c r="I94" s="40"/>
      <c r="J94" s="40"/>
      <c r="K94" s="40"/>
      <c r="L94" s="117"/>
      <c r="S94" s="38"/>
      <c r="T94" s="38"/>
      <c r="U94" s="38"/>
      <c r="V94" s="38"/>
      <c r="W94" s="38"/>
      <c r="X94" s="38"/>
      <c r="Y94" s="38"/>
      <c r="Z94" s="38"/>
      <c r="AA94" s="38"/>
      <c r="AB94" s="38"/>
      <c r="AC94" s="38"/>
      <c r="AD94" s="38"/>
      <c r="AE94" s="38"/>
    </row>
    <row r="95" spans="1:31" s="2" customFormat="1" ht="12" customHeight="1">
      <c r="A95" s="38"/>
      <c r="B95" s="39"/>
      <c r="C95" s="33" t="s">
        <v>118</v>
      </c>
      <c r="D95" s="40"/>
      <c r="E95" s="40"/>
      <c r="F95" s="40"/>
      <c r="G95" s="40"/>
      <c r="H95" s="40"/>
      <c r="I95" s="40"/>
      <c r="J95" s="40"/>
      <c r="K95" s="40"/>
      <c r="L95" s="117"/>
      <c r="S95" s="38"/>
      <c r="T95" s="38"/>
      <c r="U95" s="38"/>
      <c r="V95" s="38"/>
      <c r="W95" s="38"/>
      <c r="X95" s="38"/>
      <c r="Y95" s="38"/>
      <c r="Z95" s="38"/>
      <c r="AA95" s="38"/>
      <c r="AB95" s="38"/>
      <c r="AC95" s="38"/>
      <c r="AD95" s="38"/>
      <c r="AE95" s="38"/>
    </row>
    <row r="96" spans="1:31" s="2" customFormat="1" ht="16.5" customHeight="1">
      <c r="A96" s="38"/>
      <c r="B96" s="39"/>
      <c r="C96" s="40"/>
      <c r="D96" s="40"/>
      <c r="E96" s="369" t="str">
        <f>E9</f>
        <v>SO 02 - Zázemí venkovní učebny</v>
      </c>
      <c r="F96" s="417"/>
      <c r="G96" s="417"/>
      <c r="H96" s="417"/>
      <c r="I96" s="40"/>
      <c r="J96" s="40"/>
      <c r="K96" s="40"/>
      <c r="L96" s="117"/>
      <c r="S96" s="38"/>
      <c r="T96" s="38"/>
      <c r="U96" s="38"/>
      <c r="V96" s="38"/>
      <c r="W96" s="38"/>
      <c r="X96" s="38"/>
      <c r="Y96" s="38"/>
      <c r="Z96" s="38"/>
      <c r="AA96" s="38"/>
      <c r="AB96" s="38"/>
      <c r="AC96" s="38"/>
      <c r="AD96" s="38"/>
      <c r="AE96" s="38"/>
    </row>
    <row r="97" spans="1:65" s="2" customFormat="1" ht="6.95" customHeight="1">
      <c r="A97" s="38"/>
      <c r="B97" s="39"/>
      <c r="C97" s="40"/>
      <c r="D97" s="40"/>
      <c r="E97" s="40"/>
      <c r="F97" s="40"/>
      <c r="G97" s="40"/>
      <c r="H97" s="40"/>
      <c r="I97" s="40"/>
      <c r="J97" s="40"/>
      <c r="K97" s="40"/>
      <c r="L97" s="117"/>
      <c r="S97" s="38"/>
      <c r="T97" s="38"/>
      <c r="U97" s="38"/>
      <c r="V97" s="38"/>
      <c r="W97" s="38"/>
      <c r="X97" s="38"/>
      <c r="Y97" s="38"/>
      <c r="Z97" s="38"/>
      <c r="AA97" s="38"/>
      <c r="AB97" s="38"/>
      <c r="AC97" s="38"/>
      <c r="AD97" s="38"/>
      <c r="AE97" s="38"/>
    </row>
    <row r="98" spans="1:65" s="2" customFormat="1" ht="12" customHeight="1">
      <c r="A98" s="38"/>
      <c r="B98" s="39"/>
      <c r="C98" s="33" t="s">
        <v>21</v>
      </c>
      <c r="D98" s="40"/>
      <c r="E98" s="40"/>
      <c r="F98" s="31" t="str">
        <f>F12</f>
        <v>Střední lesnická škola Žlutice</v>
      </c>
      <c r="G98" s="40"/>
      <c r="H98" s="40"/>
      <c r="I98" s="33" t="s">
        <v>23</v>
      </c>
      <c r="J98" s="63" t="str">
        <f>IF(J12="","",J12)</f>
        <v>26. 11. 2024</v>
      </c>
      <c r="K98" s="40"/>
      <c r="L98" s="117"/>
      <c r="S98" s="38"/>
      <c r="T98" s="38"/>
      <c r="U98" s="38"/>
      <c r="V98" s="38"/>
      <c r="W98" s="38"/>
      <c r="X98" s="38"/>
      <c r="Y98" s="38"/>
      <c r="Z98" s="38"/>
      <c r="AA98" s="38"/>
      <c r="AB98" s="38"/>
      <c r="AC98" s="38"/>
      <c r="AD98" s="38"/>
      <c r="AE98" s="38"/>
    </row>
    <row r="99" spans="1:65" s="2" customFormat="1" ht="6.95" customHeight="1">
      <c r="A99" s="38"/>
      <c r="B99" s="39"/>
      <c r="C99" s="40"/>
      <c r="D99" s="40"/>
      <c r="E99" s="40"/>
      <c r="F99" s="40"/>
      <c r="G99" s="40"/>
      <c r="H99" s="40"/>
      <c r="I99" s="40"/>
      <c r="J99" s="40"/>
      <c r="K99" s="40"/>
      <c r="L99" s="117"/>
      <c r="S99" s="38"/>
      <c r="T99" s="38"/>
      <c r="U99" s="38"/>
      <c r="V99" s="38"/>
      <c r="W99" s="38"/>
      <c r="X99" s="38"/>
      <c r="Y99" s="38"/>
      <c r="Z99" s="38"/>
      <c r="AA99" s="38"/>
      <c r="AB99" s="38"/>
      <c r="AC99" s="38"/>
      <c r="AD99" s="38"/>
      <c r="AE99" s="38"/>
    </row>
    <row r="100" spans="1:65" s="2" customFormat="1" ht="25.7" customHeight="1">
      <c r="A100" s="38"/>
      <c r="B100" s="39"/>
      <c r="C100" s="33" t="s">
        <v>25</v>
      </c>
      <c r="D100" s="40"/>
      <c r="E100" s="40"/>
      <c r="F100" s="31" t="str">
        <f>E15</f>
        <v>CZECHOTEC Engineering spol. s.r.o.</v>
      </c>
      <c r="G100" s="40"/>
      <c r="H100" s="40"/>
      <c r="I100" s="33" t="s">
        <v>31</v>
      </c>
      <c r="J100" s="36" t="str">
        <f>E21</f>
        <v>Ing.arch. Tereza Petříková</v>
      </c>
      <c r="K100" s="40"/>
      <c r="L100" s="117"/>
      <c r="S100" s="38"/>
      <c r="T100" s="38"/>
      <c r="U100" s="38"/>
      <c r="V100" s="38"/>
      <c r="W100" s="38"/>
      <c r="X100" s="38"/>
      <c r="Y100" s="38"/>
      <c r="Z100" s="38"/>
      <c r="AA100" s="38"/>
      <c r="AB100" s="38"/>
      <c r="AC100" s="38"/>
      <c r="AD100" s="38"/>
      <c r="AE100" s="38"/>
    </row>
    <row r="101" spans="1:65" s="2" customFormat="1" ht="15.2" customHeight="1">
      <c r="A101" s="38"/>
      <c r="B101" s="39"/>
      <c r="C101" s="33" t="s">
        <v>29</v>
      </c>
      <c r="D101" s="40"/>
      <c r="E101" s="40"/>
      <c r="F101" s="31" t="str">
        <f>IF(E18="","",E18)</f>
        <v>Vyplň údaj</v>
      </c>
      <c r="G101" s="40"/>
      <c r="H101" s="40"/>
      <c r="I101" s="33" t="s">
        <v>34</v>
      </c>
      <c r="J101" s="36" t="str">
        <f>E24</f>
        <v>Miroslav Dostál</v>
      </c>
      <c r="K101" s="40"/>
      <c r="L101" s="117"/>
      <c r="S101" s="38"/>
      <c r="T101" s="38"/>
      <c r="U101" s="38"/>
      <c r="V101" s="38"/>
      <c r="W101" s="38"/>
      <c r="X101" s="38"/>
      <c r="Y101" s="38"/>
      <c r="Z101" s="38"/>
      <c r="AA101" s="38"/>
      <c r="AB101" s="38"/>
      <c r="AC101" s="38"/>
      <c r="AD101" s="38"/>
      <c r="AE101" s="38"/>
    </row>
    <row r="102" spans="1:65" s="2" customFormat="1" ht="10.35" customHeight="1">
      <c r="A102" s="38"/>
      <c r="B102" s="39"/>
      <c r="C102" s="40"/>
      <c r="D102" s="40"/>
      <c r="E102" s="40"/>
      <c r="F102" s="40"/>
      <c r="G102" s="40"/>
      <c r="H102" s="40"/>
      <c r="I102" s="40"/>
      <c r="J102" s="40"/>
      <c r="K102" s="40"/>
      <c r="L102" s="117"/>
      <c r="S102" s="38"/>
      <c r="T102" s="38"/>
      <c r="U102" s="38"/>
      <c r="V102" s="38"/>
      <c r="W102" s="38"/>
      <c r="X102" s="38"/>
      <c r="Y102" s="38"/>
      <c r="Z102" s="38"/>
      <c r="AA102" s="38"/>
      <c r="AB102" s="38"/>
      <c r="AC102" s="38"/>
      <c r="AD102" s="38"/>
      <c r="AE102" s="38"/>
    </row>
    <row r="103" spans="1:65" s="11" customFormat="1" ht="29.25" customHeight="1">
      <c r="A103" s="155"/>
      <c r="B103" s="156"/>
      <c r="C103" s="157" t="s">
        <v>154</v>
      </c>
      <c r="D103" s="158" t="s">
        <v>57</v>
      </c>
      <c r="E103" s="158" t="s">
        <v>53</v>
      </c>
      <c r="F103" s="158" t="s">
        <v>54</v>
      </c>
      <c r="G103" s="158" t="s">
        <v>155</v>
      </c>
      <c r="H103" s="158" t="s">
        <v>156</v>
      </c>
      <c r="I103" s="158" t="s">
        <v>157</v>
      </c>
      <c r="J103" s="158" t="s">
        <v>122</v>
      </c>
      <c r="K103" s="159" t="s">
        <v>158</v>
      </c>
      <c r="L103" s="160"/>
      <c r="M103" s="72" t="s">
        <v>19</v>
      </c>
      <c r="N103" s="73" t="s">
        <v>42</v>
      </c>
      <c r="O103" s="73" t="s">
        <v>159</v>
      </c>
      <c r="P103" s="73" t="s">
        <v>160</v>
      </c>
      <c r="Q103" s="73" t="s">
        <v>161</v>
      </c>
      <c r="R103" s="73" t="s">
        <v>162</v>
      </c>
      <c r="S103" s="73" t="s">
        <v>163</v>
      </c>
      <c r="T103" s="74" t="s">
        <v>164</v>
      </c>
      <c r="U103" s="155"/>
      <c r="V103" s="155"/>
      <c r="W103" s="155"/>
      <c r="X103" s="155"/>
      <c r="Y103" s="155"/>
      <c r="Z103" s="155"/>
      <c r="AA103" s="155"/>
      <c r="AB103" s="155"/>
      <c r="AC103" s="155"/>
      <c r="AD103" s="155"/>
      <c r="AE103" s="155"/>
    </row>
    <row r="104" spans="1:65" s="2" customFormat="1" ht="22.9" customHeight="1">
      <c r="A104" s="38"/>
      <c r="B104" s="39"/>
      <c r="C104" s="79" t="s">
        <v>165</v>
      </c>
      <c r="D104" s="40"/>
      <c r="E104" s="40"/>
      <c r="F104" s="40"/>
      <c r="G104" s="40"/>
      <c r="H104" s="40"/>
      <c r="I104" s="40"/>
      <c r="J104" s="161">
        <f>BK104</f>
        <v>0</v>
      </c>
      <c r="K104" s="40"/>
      <c r="L104" s="43"/>
      <c r="M104" s="75"/>
      <c r="N104" s="162"/>
      <c r="O104" s="76"/>
      <c r="P104" s="163">
        <f>P105+P581+P1113</f>
        <v>0</v>
      </c>
      <c r="Q104" s="76"/>
      <c r="R104" s="163">
        <f>R105+R581+R1113</f>
        <v>76.762971760000013</v>
      </c>
      <c r="S104" s="76"/>
      <c r="T104" s="164">
        <f>T105+T581+T1113</f>
        <v>73.494022990000005</v>
      </c>
      <c r="U104" s="38"/>
      <c r="V104" s="38"/>
      <c r="W104" s="38"/>
      <c r="X104" s="38"/>
      <c r="Y104" s="38"/>
      <c r="Z104" s="38"/>
      <c r="AA104" s="38"/>
      <c r="AB104" s="38"/>
      <c r="AC104" s="38"/>
      <c r="AD104" s="38"/>
      <c r="AE104" s="38"/>
      <c r="AT104" s="21" t="s">
        <v>71</v>
      </c>
      <c r="AU104" s="21" t="s">
        <v>123</v>
      </c>
      <c r="BK104" s="165">
        <f>BK105+BK581+BK1113</f>
        <v>0</v>
      </c>
    </row>
    <row r="105" spans="1:65" s="12" customFormat="1" ht="25.9" customHeight="1">
      <c r="B105" s="166"/>
      <c r="C105" s="167"/>
      <c r="D105" s="168" t="s">
        <v>71</v>
      </c>
      <c r="E105" s="169" t="s">
        <v>166</v>
      </c>
      <c r="F105" s="169" t="s">
        <v>167</v>
      </c>
      <c r="G105" s="167"/>
      <c r="H105" s="167"/>
      <c r="I105" s="170"/>
      <c r="J105" s="171">
        <f>BK105</f>
        <v>0</v>
      </c>
      <c r="K105" s="167"/>
      <c r="L105" s="172"/>
      <c r="M105" s="173"/>
      <c r="N105" s="174"/>
      <c r="O105" s="174"/>
      <c r="P105" s="175">
        <f>P106+P144+P191+P215+P428+P562+P577</f>
        <v>0</v>
      </c>
      <c r="Q105" s="174"/>
      <c r="R105" s="175">
        <f>R106+R144+R191+R215+R428+R562+R577</f>
        <v>67.279872300000008</v>
      </c>
      <c r="S105" s="174"/>
      <c r="T105" s="176">
        <f>T106+T144+T191+T215+T428+T562+T577</f>
        <v>69.641119709999998</v>
      </c>
      <c r="AR105" s="177" t="s">
        <v>79</v>
      </c>
      <c r="AT105" s="178" t="s">
        <v>71</v>
      </c>
      <c r="AU105" s="178" t="s">
        <v>72</v>
      </c>
      <c r="AY105" s="177" t="s">
        <v>168</v>
      </c>
      <c r="BK105" s="179">
        <f>BK106+BK144+BK191+BK215+BK428+BK562+BK577</f>
        <v>0</v>
      </c>
    </row>
    <row r="106" spans="1:65" s="12" customFormat="1" ht="22.9" customHeight="1">
      <c r="B106" s="166"/>
      <c r="C106" s="167"/>
      <c r="D106" s="168" t="s">
        <v>71</v>
      </c>
      <c r="E106" s="180" t="s">
        <v>81</v>
      </c>
      <c r="F106" s="180" t="s">
        <v>199</v>
      </c>
      <c r="G106" s="167"/>
      <c r="H106" s="167"/>
      <c r="I106" s="170"/>
      <c r="J106" s="181">
        <f>BK106</f>
        <v>0</v>
      </c>
      <c r="K106" s="167"/>
      <c r="L106" s="172"/>
      <c r="M106" s="173"/>
      <c r="N106" s="174"/>
      <c r="O106" s="174"/>
      <c r="P106" s="175">
        <f>SUM(P107:P143)</f>
        <v>0</v>
      </c>
      <c r="Q106" s="174"/>
      <c r="R106" s="175">
        <f>SUM(R107:R143)</f>
        <v>26.972901750000002</v>
      </c>
      <c r="S106" s="174"/>
      <c r="T106" s="176">
        <f>SUM(T107:T143)</f>
        <v>0</v>
      </c>
      <c r="AR106" s="177" t="s">
        <v>79</v>
      </c>
      <c r="AT106" s="178" t="s">
        <v>71</v>
      </c>
      <c r="AU106" s="178" t="s">
        <v>79</v>
      </c>
      <c r="AY106" s="177" t="s">
        <v>168</v>
      </c>
      <c r="BK106" s="179">
        <f>SUM(BK107:BK143)</f>
        <v>0</v>
      </c>
    </row>
    <row r="107" spans="1:65" s="2" customFormat="1" ht="16.5" customHeight="1">
      <c r="A107" s="38"/>
      <c r="B107" s="39"/>
      <c r="C107" s="182" t="s">
        <v>1691</v>
      </c>
      <c r="D107" s="182" t="s">
        <v>171</v>
      </c>
      <c r="E107" s="183" t="s">
        <v>201</v>
      </c>
      <c r="F107" s="184" t="s">
        <v>202</v>
      </c>
      <c r="G107" s="185" t="s">
        <v>174</v>
      </c>
      <c r="H107" s="186">
        <v>2.63</v>
      </c>
      <c r="I107" s="187"/>
      <c r="J107" s="188">
        <f>ROUND(I107*H107,2)</f>
        <v>0</v>
      </c>
      <c r="K107" s="184" t="s">
        <v>175</v>
      </c>
      <c r="L107" s="43"/>
      <c r="M107" s="189" t="s">
        <v>19</v>
      </c>
      <c r="N107" s="190" t="s">
        <v>43</v>
      </c>
      <c r="O107" s="68"/>
      <c r="P107" s="191">
        <f>O107*H107</f>
        <v>0</v>
      </c>
      <c r="Q107" s="191">
        <v>2.5018699999999998</v>
      </c>
      <c r="R107" s="191">
        <f>Q107*H107</f>
        <v>6.5799180999999995</v>
      </c>
      <c r="S107" s="191">
        <v>0</v>
      </c>
      <c r="T107" s="192">
        <f>S107*H107</f>
        <v>0</v>
      </c>
      <c r="U107" s="38"/>
      <c r="V107" s="38"/>
      <c r="W107" s="38"/>
      <c r="X107" s="38"/>
      <c r="Y107" s="38"/>
      <c r="Z107" s="38"/>
      <c r="AA107" s="38"/>
      <c r="AB107" s="38"/>
      <c r="AC107" s="38"/>
      <c r="AD107" s="38"/>
      <c r="AE107" s="38"/>
      <c r="AR107" s="193" t="s">
        <v>176</v>
      </c>
      <c r="AT107" s="193" t="s">
        <v>171</v>
      </c>
      <c r="AU107" s="193" t="s">
        <v>81</v>
      </c>
      <c r="AY107" s="21" t="s">
        <v>168</v>
      </c>
      <c r="BE107" s="194">
        <f>IF(N107="základní",J107,0)</f>
        <v>0</v>
      </c>
      <c r="BF107" s="194">
        <f>IF(N107="snížená",J107,0)</f>
        <v>0</v>
      </c>
      <c r="BG107" s="194">
        <f>IF(N107="zákl. přenesená",J107,0)</f>
        <v>0</v>
      </c>
      <c r="BH107" s="194">
        <f>IF(N107="sníž. přenesená",J107,0)</f>
        <v>0</v>
      </c>
      <c r="BI107" s="194">
        <f>IF(N107="nulová",J107,0)</f>
        <v>0</v>
      </c>
      <c r="BJ107" s="21" t="s">
        <v>79</v>
      </c>
      <c r="BK107" s="194">
        <f>ROUND(I107*H107,2)</f>
        <v>0</v>
      </c>
      <c r="BL107" s="21" t="s">
        <v>176</v>
      </c>
      <c r="BM107" s="193" t="s">
        <v>1692</v>
      </c>
    </row>
    <row r="108" spans="1:65" s="2" customFormat="1" ht="19.5">
      <c r="A108" s="38"/>
      <c r="B108" s="39"/>
      <c r="C108" s="40"/>
      <c r="D108" s="195" t="s">
        <v>178</v>
      </c>
      <c r="E108" s="40"/>
      <c r="F108" s="196" t="s">
        <v>204</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1" t="s">
        <v>178</v>
      </c>
      <c r="AU108" s="21" t="s">
        <v>81</v>
      </c>
    </row>
    <row r="109" spans="1:65" s="2" customFormat="1" ht="11.25">
      <c r="A109" s="38"/>
      <c r="B109" s="39"/>
      <c r="C109" s="40"/>
      <c r="D109" s="200" t="s">
        <v>180</v>
      </c>
      <c r="E109" s="40"/>
      <c r="F109" s="201" t="s">
        <v>205</v>
      </c>
      <c r="G109" s="40"/>
      <c r="H109" s="40"/>
      <c r="I109" s="197"/>
      <c r="J109" s="40"/>
      <c r="K109" s="40"/>
      <c r="L109" s="43"/>
      <c r="M109" s="198"/>
      <c r="N109" s="199"/>
      <c r="O109" s="68"/>
      <c r="P109" s="68"/>
      <c r="Q109" s="68"/>
      <c r="R109" s="68"/>
      <c r="S109" s="68"/>
      <c r="T109" s="69"/>
      <c r="U109" s="38"/>
      <c r="V109" s="38"/>
      <c r="W109" s="38"/>
      <c r="X109" s="38"/>
      <c r="Y109" s="38"/>
      <c r="Z109" s="38"/>
      <c r="AA109" s="38"/>
      <c r="AB109" s="38"/>
      <c r="AC109" s="38"/>
      <c r="AD109" s="38"/>
      <c r="AE109" s="38"/>
      <c r="AT109" s="21" t="s">
        <v>180</v>
      </c>
      <c r="AU109" s="21" t="s">
        <v>81</v>
      </c>
    </row>
    <row r="110" spans="1:65" s="2" customFormat="1" ht="19.5">
      <c r="A110" s="38"/>
      <c r="B110" s="39"/>
      <c r="C110" s="40"/>
      <c r="D110" s="195" t="s">
        <v>206</v>
      </c>
      <c r="E110" s="40"/>
      <c r="F110" s="224" t="s">
        <v>207</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1" t="s">
        <v>206</v>
      </c>
      <c r="AU110" s="21" t="s">
        <v>81</v>
      </c>
    </row>
    <row r="111" spans="1:65" s="13" customFormat="1" ht="11.25">
      <c r="B111" s="202"/>
      <c r="C111" s="203"/>
      <c r="D111" s="195" t="s">
        <v>182</v>
      </c>
      <c r="E111" s="204" t="s">
        <v>19</v>
      </c>
      <c r="F111" s="205" t="s">
        <v>1693</v>
      </c>
      <c r="G111" s="203"/>
      <c r="H111" s="206">
        <v>1.5469999999999999</v>
      </c>
      <c r="I111" s="207"/>
      <c r="J111" s="203"/>
      <c r="K111" s="203"/>
      <c r="L111" s="208"/>
      <c r="M111" s="209"/>
      <c r="N111" s="210"/>
      <c r="O111" s="210"/>
      <c r="P111" s="210"/>
      <c r="Q111" s="210"/>
      <c r="R111" s="210"/>
      <c r="S111" s="210"/>
      <c r="T111" s="211"/>
      <c r="AT111" s="212" t="s">
        <v>182</v>
      </c>
      <c r="AU111" s="212" t="s">
        <v>81</v>
      </c>
      <c r="AV111" s="13" t="s">
        <v>81</v>
      </c>
      <c r="AW111" s="13" t="s">
        <v>33</v>
      </c>
      <c r="AX111" s="13" t="s">
        <v>72</v>
      </c>
      <c r="AY111" s="212" t="s">
        <v>168</v>
      </c>
    </row>
    <row r="112" spans="1:65" s="13" customFormat="1" ht="11.25">
      <c r="B112" s="202"/>
      <c r="C112" s="203"/>
      <c r="D112" s="195" t="s">
        <v>182</v>
      </c>
      <c r="E112" s="204" t="s">
        <v>19</v>
      </c>
      <c r="F112" s="205" t="s">
        <v>1694</v>
      </c>
      <c r="G112" s="203"/>
      <c r="H112" s="206">
        <v>1.083</v>
      </c>
      <c r="I112" s="207"/>
      <c r="J112" s="203"/>
      <c r="K112" s="203"/>
      <c r="L112" s="208"/>
      <c r="M112" s="209"/>
      <c r="N112" s="210"/>
      <c r="O112" s="210"/>
      <c r="P112" s="210"/>
      <c r="Q112" s="210"/>
      <c r="R112" s="210"/>
      <c r="S112" s="210"/>
      <c r="T112" s="211"/>
      <c r="AT112" s="212" t="s">
        <v>182</v>
      </c>
      <c r="AU112" s="212" t="s">
        <v>81</v>
      </c>
      <c r="AV112" s="13" t="s">
        <v>81</v>
      </c>
      <c r="AW112" s="13" t="s">
        <v>33</v>
      </c>
      <c r="AX112" s="13" t="s">
        <v>72</v>
      </c>
      <c r="AY112" s="212" t="s">
        <v>168</v>
      </c>
    </row>
    <row r="113" spans="1:65" s="14" customFormat="1" ht="11.25">
      <c r="B113" s="213"/>
      <c r="C113" s="214"/>
      <c r="D113" s="195" t="s">
        <v>182</v>
      </c>
      <c r="E113" s="215" t="s">
        <v>19</v>
      </c>
      <c r="F113" s="216" t="s">
        <v>185</v>
      </c>
      <c r="G113" s="214"/>
      <c r="H113" s="217">
        <v>2.63</v>
      </c>
      <c r="I113" s="218"/>
      <c r="J113" s="214"/>
      <c r="K113" s="214"/>
      <c r="L113" s="219"/>
      <c r="M113" s="220"/>
      <c r="N113" s="221"/>
      <c r="O113" s="221"/>
      <c r="P113" s="221"/>
      <c r="Q113" s="221"/>
      <c r="R113" s="221"/>
      <c r="S113" s="221"/>
      <c r="T113" s="222"/>
      <c r="AT113" s="223" t="s">
        <v>182</v>
      </c>
      <c r="AU113" s="223" t="s">
        <v>81</v>
      </c>
      <c r="AV113" s="14" t="s">
        <v>176</v>
      </c>
      <c r="AW113" s="14" t="s">
        <v>33</v>
      </c>
      <c r="AX113" s="14" t="s">
        <v>79</v>
      </c>
      <c r="AY113" s="223" t="s">
        <v>168</v>
      </c>
    </row>
    <row r="114" spans="1:65" s="2" customFormat="1" ht="16.5" customHeight="1">
      <c r="A114" s="38"/>
      <c r="B114" s="39"/>
      <c r="C114" s="182" t="s">
        <v>1695</v>
      </c>
      <c r="D114" s="182" t="s">
        <v>171</v>
      </c>
      <c r="E114" s="183" t="s">
        <v>210</v>
      </c>
      <c r="F114" s="184" t="s">
        <v>211</v>
      </c>
      <c r="G114" s="185" t="s">
        <v>174</v>
      </c>
      <c r="H114" s="186">
        <v>7.8890000000000002</v>
      </c>
      <c r="I114" s="187"/>
      <c r="J114" s="188">
        <f>ROUND(I114*H114,2)</f>
        <v>0</v>
      </c>
      <c r="K114" s="184" t="s">
        <v>175</v>
      </c>
      <c r="L114" s="43"/>
      <c r="M114" s="189" t="s">
        <v>19</v>
      </c>
      <c r="N114" s="190" t="s">
        <v>43</v>
      </c>
      <c r="O114" s="68"/>
      <c r="P114" s="191">
        <f>O114*H114</f>
        <v>0</v>
      </c>
      <c r="Q114" s="191">
        <v>2.5018699999999998</v>
      </c>
      <c r="R114" s="191">
        <f>Q114*H114</f>
        <v>19.737252429999998</v>
      </c>
      <c r="S114" s="191">
        <v>0</v>
      </c>
      <c r="T114" s="192">
        <f>S114*H114</f>
        <v>0</v>
      </c>
      <c r="U114" s="38"/>
      <c r="V114" s="38"/>
      <c r="W114" s="38"/>
      <c r="X114" s="38"/>
      <c r="Y114" s="38"/>
      <c r="Z114" s="38"/>
      <c r="AA114" s="38"/>
      <c r="AB114" s="38"/>
      <c r="AC114" s="38"/>
      <c r="AD114" s="38"/>
      <c r="AE114" s="38"/>
      <c r="AR114" s="193" t="s">
        <v>176</v>
      </c>
      <c r="AT114" s="193" t="s">
        <v>171</v>
      </c>
      <c r="AU114" s="193" t="s">
        <v>81</v>
      </c>
      <c r="AY114" s="21" t="s">
        <v>168</v>
      </c>
      <c r="BE114" s="194">
        <f>IF(N114="základní",J114,0)</f>
        <v>0</v>
      </c>
      <c r="BF114" s="194">
        <f>IF(N114="snížená",J114,0)</f>
        <v>0</v>
      </c>
      <c r="BG114" s="194">
        <f>IF(N114="zákl. přenesená",J114,0)</f>
        <v>0</v>
      </c>
      <c r="BH114" s="194">
        <f>IF(N114="sníž. přenesená",J114,0)</f>
        <v>0</v>
      </c>
      <c r="BI114" s="194">
        <f>IF(N114="nulová",J114,0)</f>
        <v>0</v>
      </c>
      <c r="BJ114" s="21" t="s">
        <v>79</v>
      </c>
      <c r="BK114" s="194">
        <f>ROUND(I114*H114,2)</f>
        <v>0</v>
      </c>
      <c r="BL114" s="21" t="s">
        <v>176</v>
      </c>
      <c r="BM114" s="193" t="s">
        <v>1696</v>
      </c>
    </row>
    <row r="115" spans="1:65" s="2" customFormat="1" ht="19.5">
      <c r="A115" s="38"/>
      <c r="B115" s="39"/>
      <c r="C115" s="40"/>
      <c r="D115" s="195" t="s">
        <v>178</v>
      </c>
      <c r="E115" s="40"/>
      <c r="F115" s="196" t="s">
        <v>213</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1" t="s">
        <v>178</v>
      </c>
      <c r="AU115" s="21" t="s">
        <v>81</v>
      </c>
    </row>
    <row r="116" spans="1:65" s="2" customFormat="1" ht="11.25">
      <c r="A116" s="38"/>
      <c r="B116" s="39"/>
      <c r="C116" s="40"/>
      <c r="D116" s="200" t="s">
        <v>180</v>
      </c>
      <c r="E116" s="40"/>
      <c r="F116" s="201" t="s">
        <v>214</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1" t="s">
        <v>180</v>
      </c>
      <c r="AU116" s="21" t="s">
        <v>81</v>
      </c>
    </row>
    <row r="117" spans="1:65" s="2" customFormat="1" ht="19.5">
      <c r="A117" s="38"/>
      <c r="B117" s="39"/>
      <c r="C117" s="40"/>
      <c r="D117" s="195" t="s">
        <v>206</v>
      </c>
      <c r="E117" s="40"/>
      <c r="F117" s="224" t="s">
        <v>215</v>
      </c>
      <c r="G117" s="40"/>
      <c r="H117" s="40"/>
      <c r="I117" s="197"/>
      <c r="J117" s="40"/>
      <c r="K117" s="40"/>
      <c r="L117" s="43"/>
      <c r="M117" s="198"/>
      <c r="N117" s="199"/>
      <c r="O117" s="68"/>
      <c r="P117" s="68"/>
      <c r="Q117" s="68"/>
      <c r="R117" s="68"/>
      <c r="S117" s="68"/>
      <c r="T117" s="69"/>
      <c r="U117" s="38"/>
      <c r="V117" s="38"/>
      <c r="W117" s="38"/>
      <c r="X117" s="38"/>
      <c r="Y117" s="38"/>
      <c r="Z117" s="38"/>
      <c r="AA117" s="38"/>
      <c r="AB117" s="38"/>
      <c r="AC117" s="38"/>
      <c r="AD117" s="38"/>
      <c r="AE117" s="38"/>
      <c r="AT117" s="21" t="s">
        <v>206</v>
      </c>
      <c r="AU117" s="21" t="s">
        <v>81</v>
      </c>
    </row>
    <row r="118" spans="1:65" s="13" customFormat="1" ht="11.25">
      <c r="B118" s="202"/>
      <c r="C118" s="203"/>
      <c r="D118" s="195" t="s">
        <v>182</v>
      </c>
      <c r="E118" s="204" t="s">
        <v>19</v>
      </c>
      <c r="F118" s="205" t="s">
        <v>1697</v>
      </c>
      <c r="G118" s="203"/>
      <c r="H118" s="206">
        <v>4.6399999999999997</v>
      </c>
      <c r="I118" s="207"/>
      <c r="J118" s="203"/>
      <c r="K118" s="203"/>
      <c r="L118" s="208"/>
      <c r="M118" s="209"/>
      <c r="N118" s="210"/>
      <c r="O118" s="210"/>
      <c r="P118" s="210"/>
      <c r="Q118" s="210"/>
      <c r="R118" s="210"/>
      <c r="S118" s="210"/>
      <c r="T118" s="211"/>
      <c r="AT118" s="212" t="s">
        <v>182</v>
      </c>
      <c r="AU118" s="212" t="s">
        <v>81</v>
      </c>
      <c r="AV118" s="13" t="s">
        <v>81</v>
      </c>
      <c r="AW118" s="13" t="s">
        <v>33</v>
      </c>
      <c r="AX118" s="13" t="s">
        <v>72</v>
      </c>
      <c r="AY118" s="212" t="s">
        <v>168</v>
      </c>
    </row>
    <row r="119" spans="1:65" s="13" customFormat="1" ht="11.25">
      <c r="B119" s="202"/>
      <c r="C119" s="203"/>
      <c r="D119" s="195" t="s">
        <v>182</v>
      </c>
      <c r="E119" s="204" t="s">
        <v>19</v>
      </c>
      <c r="F119" s="205" t="s">
        <v>1698</v>
      </c>
      <c r="G119" s="203"/>
      <c r="H119" s="206">
        <v>3.2490000000000001</v>
      </c>
      <c r="I119" s="207"/>
      <c r="J119" s="203"/>
      <c r="K119" s="203"/>
      <c r="L119" s="208"/>
      <c r="M119" s="209"/>
      <c r="N119" s="210"/>
      <c r="O119" s="210"/>
      <c r="P119" s="210"/>
      <c r="Q119" s="210"/>
      <c r="R119" s="210"/>
      <c r="S119" s="210"/>
      <c r="T119" s="211"/>
      <c r="AT119" s="212" t="s">
        <v>182</v>
      </c>
      <c r="AU119" s="212" t="s">
        <v>81</v>
      </c>
      <c r="AV119" s="13" t="s">
        <v>81</v>
      </c>
      <c r="AW119" s="13" t="s">
        <v>33</v>
      </c>
      <c r="AX119" s="13" t="s">
        <v>72</v>
      </c>
      <c r="AY119" s="212" t="s">
        <v>168</v>
      </c>
    </row>
    <row r="120" spans="1:65" s="14" customFormat="1" ht="11.25">
      <c r="B120" s="213"/>
      <c r="C120" s="214"/>
      <c r="D120" s="195" t="s">
        <v>182</v>
      </c>
      <c r="E120" s="215" t="s">
        <v>19</v>
      </c>
      <c r="F120" s="216" t="s">
        <v>185</v>
      </c>
      <c r="G120" s="214"/>
      <c r="H120" s="217">
        <v>7.8889999999999993</v>
      </c>
      <c r="I120" s="218"/>
      <c r="J120" s="214"/>
      <c r="K120" s="214"/>
      <c r="L120" s="219"/>
      <c r="M120" s="220"/>
      <c r="N120" s="221"/>
      <c r="O120" s="221"/>
      <c r="P120" s="221"/>
      <c r="Q120" s="221"/>
      <c r="R120" s="221"/>
      <c r="S120" s="221"/>
      <c r="T120" s="222"/>
      <c r="AT120" s="223" t="s">
        <v>182</v>
      </c>
      <c r="AU120" s="223" t="s">
        <v>81</v>
      </c>
      <c r="AV120" s="14" t="s">
        <v>176</v>
      </c>
      <c r="AW120" s="14" t="s">
        <v>33</v>
      </c>
      <c r="AX120" s="14" t="s">
        <v>79</v>
      </c>
      <c r="AY120" s="223" t="s">
        <v>168</v>
      </c>
    </row>
    <row r="121" spans="1:65" s="2" customFormat="1" ht="21.75" customHeight="1">
      <c r="A121" s="38"/>
      <c r="B121" s="39"/>
      <c r="C121" s="182" t="s">
        <v>1699</v>
      </c>
      <c r="D121" s="182" t="s">
        <v>171</v>
      </c>
      <c r="E121" s="183" t="s">
        <v>218</v>
      </c>
      <c r="F121" s="184" t="s">
        <v>219</v>
      </c>
      <c r="G121" s="185" t="s">
        <v>220</v>
      </c>
      <c r="H121" s="186">
        <v>0.125</v>
      </c>
      <c r="I121" s="187"/>
      <c r="J121" s="188">
        <f>ROUND(I121*H121,2)</f>
        <v>0</v>
      </c>
      <c r="K121" s="184" t="s">
        <v>175</v>
      </c>
      <c r="L121" s="43"/>
      <c r="M121" s="189" t="s">
        <v>19</v>
      </c>
      <c r="N121" s="190" t="s">
        <v>43</v>
      </c>
      <c r="O121" s="68"/>
      <c r="P121" s="191">
        <f>O121*H121</f>
        <v>0</v>
      </c>
      <c r="Q121" s="191">
        <v>1.0606199999999999</v>
      </c>
      <c r="R121" s="191">
        <f>Q121*H121</f>
        <v>0.13257749999999999</v>
      </c>
      <c r="S121" s="191">
        <v>0</v>
      </c>
      <c r="T121" s="192">
        <f>S121*H121</f>
        <v>0</v>
      </c>
      <c r="U121" s="38"/>
      <c r="V121" s="38"/>
      <c r="W121" s="38"/>
      <c r="X121" s="38"/>
      <c r="Y121" s="38"/>
      <c r="Z121" s="38"/>
      <c r="AA121" s="38"/>
      <c r="AB121" s="38"/>
      <c r="AC121" s="38"/>
      <c r="AD121" s="38"/>
      <c r="AE121" s="38"/>
      <c r="AR121" s="193" t="s">
        <v>176</v>
      </c>
      <c r="AT121" s="193" t="s">
        <v>171</v>
      </c>
      <c r="AU121" s="193" t="s">
        <v>81</v>
      </c>
      <c r="AY121" s="21" t="s">
        <v>168</v>
      </c>
      <c r="BE121" s="194">
        <f>IF(N121="základní",J121,0)</f>
        <v>0</v>
      </c>
      <c r="BF121" s="194">
        <f>IF(N121="snížená",J121,0)</f>
        <v>0</v>
      </c>
      <c r="BG121" s="194">
        <f>IF(N121="zákl. přenesená",J121,0)</f>
        <v>0</v>
      </c>
      <c r="BH121" s="194">
        <f>IF(N121="sníž. přenesená",J121,0)</f>
        <v>0</v>
      </c>
      <c r="BI121" s="194">
        <f>IF(N121="nulová",J121,0)</f>
        <v>0</v>
      </c>
      <c r="BJ121" s="21" t="s">
        <v>79</v>
      </c>
      <c r="BK121" s="194">
        <f>ROUND(I121*H121,2)</f>
        <v>0</v>
      </c>
      <c r="BL121" s="21" t="s">
        <v>176</v>
      </c>
      <c r="BM121" s="193" t="s">
        <v>1700</v>
      </c>
    </row>
    <row r="122" spans="1:65" s="2" customFormat="1" ht="11.25">
      <c r="A122" s="38"/>
      <c r="B122" s="39"/>
      <c r="C122" s="40"/>
      <c r="D122" s="195" t="s">
        <v>178</v>
      </c>
      <c r="E122" s="40"/>
      <c r="F122" s="196" t="s">
        <v>222</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1" t="s">
        <v>178</v>
      </c>
      <c r="AU122" s="21" t="s">
        <v>81</v>
      </c>
    </row>
    <row r="123" spans="1:65" s="2" customFormat="1" ht="11.25">
      <c r="A123" s="38"/>
      <c r="B123" s="39"/>
      <c r="C123" s="40"/>
      <c r="D123" s="200" t="s">
        <v>180</v>
      </c>
      <c r="E123" s="40"/>
      <c r="F123" s="201" t="s">
        <v>223</v>
      </c>
      <c r="G123" s="40"/>
      <c r="H123" s="40"/>
      <c r="I123" s="197"/>
      <c r="J123" s="40"/>
      <c r="K123" s="40"/>
      <c r="L123" s="43"/>
      <c r="M123" s="198"/>
      <c r="N123" s="199"/>
      <c r="O123" s="68"/>
      <c r="P123" s="68"/>
      <c r="Q123" s="68"/>
      <c r="R123" s="68"/>
      <c r="S123" s="68"/>
      <c r="T123" s="69"/>
      <c r="U123" s="38"/>
      <c r="V123" s="38"/>
      <c r="W123" s="38"/>
      <c r="X123" s="38"/>
      <c r="Y123" s="38"/>
      <c r="Z123" s="38"/>
      <c r="AA123" s="38"/>
      <c r="AB123" s="38"/>
      <c r="AC123" s="38"/>
      <c r="AD123" s="38"/>
      <c r="AE123" s="38"/>
      <c r="AT123" s="21" t="s">
        <v>180</v>
      </c>
      <c r="AU123" s="21" t="s">
        <v>81</v>
      </c>
    </row>
    <row r="124" spans="1:65" s="13" customFormat="1" ht="11.25">
      <c r="B124" s="202"/>
      <c r="C124" s="203"/>
      <c r="D124" s="195" t="s">
        <v>182</v>
      </c>
      <c r="E124" s="204" t="s">
        <v>19</v>
      </c>
      <c r="F124" s="205" t="s">
        <v>1701</v>
      </c>
      <c r="G124" s="203"/>
      <c r="H124" s="206">
        <v>0.125</v>
      </c>
      <c r="I124" s="207"/>
      <c r="J124" s="203"/>
      <c r="K124" s="203"/>
      <c r="L124" s="208"/>
      <c r="M124" s="209"/>
      <c r="N124" s="210"/>
      <c r="O124" s="210"/>
      <c r="P124" s="210"/>
      <c r="Q124" s="210"/>
      <c r="R124" s="210"/>
      <c r="S124" s="210"/>
      <c r="T124" s="211"/>
      <c r="AT124" s="212" t="s">
        <v>182</v>
      </c>
      <c r="AU124" s="212" t="s">
        <v>81</v>
      </c>
      <c r="AV124" s="13" t="s">
        <v>81</v>
      </c>
      <c r="AW124" s="13" t="s">
        <v>33</v>
      </c>
      <c r="AX124" s="13" t="s">
        <v>72</v>
      </c>
      <c r="AY124" s="212" t="s">
        <v>168</v>
      </c>
    </row>
    <row r="125" spans="1:65" s="14" customFormat="1" ht="11.25">
      <c r="B125" s="213"/>
      <c r="C125" s="214"/>
      <c r="D125" s="195" t="s">
        <v>182</v>
      </c>
      <c r="E125" s="215" t="s">
        <v>19</v>
      </c>
      <c r="F125" s="216" t="s">
        <v>185</v>
      </c>
      <c r="G125" s="214"/>
      <c r="H125" s="217">
        <v>0.125</v>
      </c>
      <c r="I125" s="218"/>
      <c r="J125" s="214"/>
      <c r="K125" s="214"/>
      <c r="L125" s="219"/>
      <c r="M125" s="220"/>
      <c r="N125" s="221"/>
      <c r="O125" s="221"/>
      <c r="P125" s="221"/>
      <c r="Q125" s="221"/>
      <c r="R125" s="221"/>
      <c r="S125" s="221"/>
      <c r="T125" s="222"/>
      <c r="AT125" s="223" t="s">
        <v>182</v>
      </c>
      <c r="AU125" s="223" t="s">
        <v>81</v>
      </c>
      <c r="AV125" s="14" t="s">
        <v>176</v>
      </c>
      <c r="AW125" s="14" t="s">
        <v>33</v>
      </c>
      <c r="AX125" s="14" t="s">
        <v>79</v>
      </c>
      <c r="AY125" s="223" t="s">
        <v>168</v>
      </c>
    </row>
    <row r="126" spans="1:65" s="2" customFormat="1" ht="16.5" customHeight="1">
      <c r="A126" s="38"/>
      <c r="B126" s="39"/>
      <c r="C126" s="182" t="s">
        <v>1702</v>
      </c>
      <c r="D126" s="182" t="s">
        <v>171</v>
      </c>
      <c r="E126" s="183" t="s">
        <v>226</v>
      </c>
      <c r="F126" s="184" t="s">
        <v>227</v>
      </c>
      <c r="G126" s="185" t="s">
        <v>220</v>
      </c>
      <c r="H126" s="186">
        <v>0.44600000000000001</v>
      </c>
      <c r="I126" s="187"/>
      <c r="J126" s="188">
        <f>ROUND(I126*H126,2)</f>
        <v>0</v>
      </c>
      <c r="K126" s="184" t="s">
        <v>175</v>
      </c>
      <c r="L126" s="43"/>
      <c r="M126" s="189" t="s">
        <v>19</v>
      </c>
      <c r="N126" s="190" t="s">
        <v>43</v>
      </c>
      <c r="O126" s="68"/>
      <c r="P126" s="191">
        <f>O126*H126</f>
        <v>0</v>
      </c>
      <c r="Q126" s="191">
        <v>1.06277</v>
      </c>
      <c r="R126" s="191">
        <f>Q126*H126</f>
        <v>0.47399542</v>
      </c>
      <c r="S126" s="191">
        <v>0</v>
      </c>
      <c r="T126" s="192">
        <f>S126*H126</f>
        <v>0</v>
      </c>
      <c r="U126" s="38"/>
      <c r="V126" s="38"/>
      <c r="W126" s="38"/>
      <c r="X126" s="38"/>
      <c r="Y126" s="38"/>
      <c r="Z126" s="38"/>
      <c r="AA126" s="38"/>
      <c r="AB126" s="38"/>
      <c r="AC126" s="38"/>
      <c r="AD126" s="38"/>
      <c r="AE126" s="38"/>
      <c r="AR126" s="193" t="s">
        <v>176</v>
      </c>
      <c r="AT126" s="193" t="s">
        <v>171</v>
      </c>
      <c r="AU126" s="193" t="s">
        <v>81</v>
      </c>
      <c r="AY126" s="21" t="s">
        <v>168</v>
      </c>
      <c r="BE126" s="194">
        <f>IF(N126="základní",J126,0)</f>
        <v>0</v>
      </c>
      <c r="BF126" s="194">
        <f>IF(N126="snížená",J126,0)</f>
        <v>0</v>
      </c>
      <c r="BG126" s="194">
        <f>IF(N126="zákl. přenesená",J126,0)</f>
        <v>0</v>
      </c>
      <c r="BH126" s="194">
        <f>IF(N126="sníž. přenesená",J126,0)</f>
        <v>0</v>
      </c>
      <c r="BI126" s="194">
        <f>IF(N126="nulová",J126,0)</f>
        <v>0</v>
      </c>
      <c r="BJ126" s="21" t="s">
        <v>79</v>
      </c>
      <c r="BK126" s="194">
        <f>ROUND(I126*H126,2)</f>
        <v>0</v>
      </c>
      <c r="BL126" s="21" t="s">
        <v>176</v>
      </c>
      <c r="BM126" s="193" t="s">
        <v>1703</v>
      </c>
    </row>
    <row r="127" spans="1:65" s="2" customFormat="1" ht="11.25">
      <c r="A127" s="38"/>
      <c r="B127" s="39"/>
      <c r="C127" s="40"/>
      <c r="D127" s="195" t="s">
        <v>178</v>
      </c>
      <c r="E127" s="40"/>
      <c r="F127" s="196" t="s">
        <v>229</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1" t="s">
        <v>178</v>
      </c>
      <c r="AU127" s="21" t="s">
        <v>81</v>
      </c>
    </row>
    <row r="128" spans="1:65" s="2" customFormat="1" ht="11.25">
      <c r="A128" s="38"/>
      <c r="B128" s="39"/>
      <c r="C128" s="40"/>
      <c r="D128" s="200" t="s">
        <v>180</v>
      </c>
      <c r="E128" s="40"/>
      <c r="F128" s="201" t="s">
        <v>230</v>
      </c>
      <c r="G128" s="40"/>
      <c r="H128" s="40"/>
      <c r="I128" s="197"/>
      <c r="J128" s="40"/>
      <c r="K128" s="40"/>
      <c r="L128" s="43"/>
      <c r="M128" s="198"/>
      <c r="N128" s="199"/>
      <c r="O128" s="68"/>
      <c r="P128" s="68"/>
      <c r="Q128" s="68"/>
      <c r="R128" s="68"/>
      <c r="S128" s="68"/>
      <c r="T128" s="69"/>
      <c r="U128" s="38"/>
      <c r="V128" s="38"/>
      <c r="W128" s="38"/>
      <c r="X128" s="38"/>
      <c r="Y128" s="38"/>
      <c r="Z128" s="38"/>
      <c r="AA128" s="38"/>
      <c r="AB128" s="38"/>
      <c r="AC128" s="38"/>
      <c r="AD128" s="38"/>
      <c r="AE128" s="38"/>
      <c r="AT128" s="21" t="s">
        <v>180</v>
      </c>
      <c r="AU128" s="21" t="s">
        <v>81</v>
      </c>
    </row>
    <row r="129" spans="1:65" s="2" customFormat="1" ht="19.5">
      <c r="A129" s="38"/>
      <c r="B129" s="39"/>
      <c r="C129" s="40"/>
      <c r="D129" s="195" t="s">
        <v>206</v>
      </c>
      <c r="E129" s="40"/>
      <c r="F129" s="224" t="s">
        <v>231</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1" t="s">
        <v>206</v>
      </c>
      <c r="AU129" s="21" t="s">
        <v>81</v>
      </c>
    </row>
    <row r="130" spans="1:65" s="13" customFormat="1" ht="11.25">
      <c r="B130" s="202"/>
      <c r="C130" s="203"/>
      <c r="D130" s="195" t="s">
        <v>182</v>
      </c>
      <c r="E130" s="204" t="s">
        <v>19</v>
      </c>
      <c r="F130" s="205" t="s">
        <v>1704</v>
      </c>
      <c r="G130" s="203"/>
      <c r="H130" s="206">
        <v>0.44600000000000001</v>
      </c>
      <c r="I130" s="207"/>
      <c r="J130" s="203"/>
      <c r="K130" s="203"/>
      <c r="L130" s="208"/>
      <c r="M130" s="209"/>
      <c r="N130" s="210"/>
      <c r="O130" s="210"/>
      <c r="P130" s="210"/>
      <c r="Q130" s="210"/>
      <c r="R130" s="210"/>
      <c r="S130" s="210"/>
      <c r="T130" s="211"/>
      <c r="AT130" s="212" t="s">
        <v>182</v>
      </c>
      <c r="AU130" s="212" t="s">
        <v>81</v>
      </c>
      <c r="AV130" s="13" t="s">
        <v>81</v>
      </c>
      <c r="AW130" s="13" t="s">
        <v>33</v>
      </c>
      <c r="AX130" s="13" t="s">
        <v>72</v>
      </c>
      <c r="AY130" s="212" t="s">
        <v>168</v>
      </c>
    </row>
    <row r="131" spans="1:65" s="14" customFormat="1" ht="11.25">
      <c r="B131" s="213"/>
      <c r="C131" s="214"/>
      <c r="D131" s="195" t="s">
        <v>182</v>
      </c>
      <c r="E131" s="215" t="s">
        <v>19</v>
      </c>
      <c r="F131" s="216" t="s">
        <v>185</v>
      </c>
      <c r="G131" s="214"/>
      <c r="H131" s="217">
        <v>0.44600000000000001</v>
      </c>
      <c r="I131" s="218"/>
      <c r="J131" s="214"/>
      <c r="K131" s="214"/>
      <c r="L131" s="219"/>
      <c r="M131" s="220"/>
      <c r="N131" s="221"/>
      <c r="O131" s="221"/>
      <c r="P131" s="221"/>
      <c r="Q131" s="221"/>
      <c r="R131" s="221"/>
      <c r="S131" s="221"/>
      <c r="T131" s="222"/>
      <c r="AT131" s="223" t="s">
        <v>182</v>
      </c>
      <c r="AU131" s="223" t="s">
        <v>81</v>
      </c>
      <c r="AV131" s="14" t="s">
        <v>176</v>
      </c>
      <c r="AW131" s="14" t="s">
        <v>33</v>
      </c>
      <c r="AX131" s="14" t="s">
        <v>79</v>
      </c>
      <c r="AY131" s="223" t="s">
        <v>168</v>
      </c>
    </row>
    <row r="132" spans="1:65" s="2" customFormat="1" ht="16.5" customHeight="1">
      <c r="A132" s="38"/>
      <c r="B132" s="39"/>
      <c r="C132" s="225" t="s">
        <v>1705</v>
      </c>
      <c r="D132" s="225" t="s">
        <v>234</v>
      </c>
      <c r="E132" s="226" t="s">
        <v>235</v>
      </c>
      <c r="F132" s="227" t="s">
        <v>236</v>
      </c>
      <c r="G132" s="228" t="s">
        <v>237</v>
      </c>
      <c r="H132" s="229">
        <v>105.17400000000001</v>
      </c>
      <c r="I132" s="230"/>
      <c r="J132" s="231">
        <f>ROUND(I132*H132,2)</f>
        <v>0</v>
      </c>
      <c r="K132" s="227" t="s">
        <v>19</v>
      </c>
      <c r="L132" s="232"/>
      <c r="M132" s="233" t="s">
        <v>19</v>
      </c>
      <c r="N132" s="234" t="s">
        <v>43</v>
      </c>
      <c r="O132" s="68"/>
      <c r="P132" s="191">
        <f>O132*H132</f>
        <v>0</v>
      </c>
      <c r="Q132" s="191">
        <v>4.4999999999999999E-4</v>
      </c>
      <c r="R132" s="191">
        <f>Q132*H132</f>
        <v>4.7328300000000004E-2</v>
      </c>
      <c r="S132" s="191">
        <v>0</v>
      </c>
      <c r="T132" s="192">
        <f>S132*H132</f>
        <v>0</v>
      </c>
      <c r="U132" s="38"/>
      <c r="V132" s="38"/>
      <c r="W132" s="38"/>
      <c r="X132" s="38"/>
      <c r="Y132" s="38"/>
      <c r="Z132" s="38"/>
      <c r="AA132" s="38"/>
      <c r="AB132" s="38"/>
      <c r="AC132" s="38"/>
      <c r="AD132" s="38"/>
      <c r="AE132" s="38"/>
      <c r="AR132" s="193" t="s">
        <v>238</v>
      </c>
      <c r="AT132" s="193" t="s">
        <v>234</v>
      </c>
      <c r="AU132" s="193" t="s">
        <v>81</v>
      </c>
      <c r="AY132" s="21" t="s">
        <v>168</v>
      </c>
      <c r="BE132" s="194">
        <f>IF(N132="základní",J132,0)</f>
        <v>0</v>
      </c>
      <c r="BF132" s="194">
        <f>IF(N132="snížená",J132,0)</f>
        <v>0</v>
      </c>
      <c r="BG132" s="194">
        <f>IF(N132="zákl. přenesená",J132,0)</f>
        <v>0</v>
      </c>
      <c r="BH132" s="194">
        <f>IF(N132="sníž. přenesená",J132,0)</f>
        <v>0</v>
      </c>
      <c r="BI132" s="194">
        <f>IF(N132="nulová",J132,0)</f>
        <v>0</v>
      </c>
      <c r="BJ132" s="21" t="s">
        <v>79</v>
      </c>
      <c r="BK132" s="194">
        <f>ROUND(I132*H132,2)</f>
        <v>0</v>
      </c>
      <c r="BL132" s="21" t="s">
        <v>176</v>
      </c>
      <c r="BM132" s="193" t="s">
        <v>1706</v>
      </c>
    </row>
    <row r="133" spans="1:65" s="2" customFormat="1" ht="11.25">
      <c r="A133" s="38"/>
      <c r="B133" s="39"/>
      <c r="C133" s="40"/>
      <c r="D133" s="195" t="s">
        <v>178</v>
      </c>
      <c r="E133" s="40"/>
      <c r="F133" s="196" t="s">
        <v>236</v>
      </c>
      <c r="G133" s="40"/>
      <c r="H133" s="40"/>
      <c r="I133" s="197"/>
      <c r="J133" s="40"/>
      <c r="K133" s="40"/>
      <c r="L133" s="43"/>
      <c r="M133" s="198"/>
      <c r="N133" s="199"/>
      <c r="O133" s="68"/>
      <c r="P133" s="68"/>
      <c r="Q133" s="68"/>
      <c r="R133" s="68"/>
      <c r="S133" s="68"/>
      <c r="T133" s="69"/>
      <c r="U133" s="38"/>
      <c r="V133" s="38"/>
      <c r="W133" s="38"/>
      <c r="X133" s="38"/>
      <c r="Y133" s="38"/>
      <c r="Z133" s="38"/>
      <c r="AA133" s="38"/>
      <c r="AB133" s="38"/>
      <c r="AC133" s="38"/>
      <c r="AD133" s="38"/>
      <c r="AE133" s="38"/>
      <c r="AT133" s="21" t="s">
        <v>178</v>
      </c>
      <c r="AU133" s="21" t="s">
        <v>81</v>
      </c>
    </row>
    <row r="134" spans="1:65" s="15" customFormat="1" ht="11.25">
      <c r="B134" s="235"/>
      <c r="C134" s="236"/>
      <c r="D134" s="195" t="s">
        <v>182</v>
      </c>
      <c r="E134" s="237" t="s">
        <v>19</v>
      </c>
      <c r="F134" s="238" t="s">
        <v>240</v>
      </c>
      <c r="G134" s="236"/>
      <c r="H134" s="237" t="s">
        <v>19</v>
      </c>
      <c r="I134" s="239"/>
      <c r="J134" s="236"/>
      <c r="K134" s="236"/>
      <c r="L134" s="240"/>
      <c r="M134" s="241"/>
      <c r="N134" s="242"/>
      <c r="O134" s="242"/>
      <c r="P134" s="242"/>
      <c r="Q134" s="242"/>
      <c r="R134" s="242"/>
      <c r="S134" s="242"/>
      <c r="T134" s="243"/>
      <c r="AT134" s="244" t="s">
        <v>182</v>
      </c>
      <c r="AU134" s="244" t="s">
        <v>81</v>
      </c>
      <c r="AV134" s="15" t="s">
        <v>79</v>
      </c>
      <c r="AW134" s="15" t="s">
        <v>33</v>
      </c>
      <c r="AX134" s="15" t="s">
        <v>72</v>
      </c>
      <c r="AY134" s="244" t="s">
        <v>168</v>
      </c>
    </row>
    <row r="135" spans="1:65" s="13" customFormat="1" ht="11.25">
      <c r="B135" s="202"/>
      <c r="C135" s="203"/>
      <c r="D135" s="195" t="s">
        <v>182</v>
      </c>
      <c r="E135" s="204" t="s">
        <v>19</v>
      </c>
      <c r="F135" s="205" t="s">
        <v>1707</v>
      </c>
      <c r="G135" s="203"/>
      <c r="H135" s="206">
        <v>61.86</v>
      </c>
      <c r="I135" s="207"/>
      <c r="J135" s="203"/>
      <c r="K135" s="203"/>
      <c r="L135" s="208"/>
      <c r="M135" s="209"/>
      <c r="N135" s="210"/>
      <c r="O135" s="210"/>
      <c r="P135" s="210"/>
      <c r="Q135" s="210"/>
      <c r="R135" s="210"/>
      <c r="S135" s="210"/>
      <c r="T135" s="211"/>
      <c r="AT135" s="212" t="s">
        <v>182</v>
      </c>
      <c r="AU135" s="212" t="s">
        <v>81</v>
      </c>
      <c r="AV135" s="13" t="s">
        <v>81</v>
      </c>
      <c r="AW135" s="13" t="s">
        <v>33</v>
      </c>
      <c r="AX135" s="13" t="s">
        <v>72</v>
      </c>
      <c r="AY135" s="212" t="s">
        <v>168</v>
      </c>
    </row>
    <row r="136" spans="1:65" s="13" customFormat="1" ht="11.25">
      <c r="B136" s="202"/>
      <c r="C136" s="203"/>
      <c r="D136" s="195" t="s">
        <v>182</v>
      </c>
      <c r="E136" s="204" t="s">
        <v>19</v>
      </c>
      <c r="F136" s="205" t="s">
        <v>1708</v>
      </c>
      <c r="G136" s="203"/>
      <c r="H136" s="206">
        <v>43.314</v>
      </c>
      <c r="I136" s="207"/>
      <c r="J136" s="203"/>
      <c r="K136" s="203"/>
      <c r="L136" s="208"/>
      <c r="M136" s="209"/>
      <c r="N136" s="210"/>
      <c r="O136" s="210"/>
      <c r="P136" s="210"/>
      <c r="Q136" s="210"/>
      <c r="R136" s="210"/>
      <c r="S136" s="210"/>
      <c r="T136" s="211"/>
      <c r="AT136" s="212" t="s">
        <v>182</v>
      </c>
      <c r="AU136" s="212" t="s">
        <v>81</v>
      </c>
      <c r="AV136" s="13" t="s">
        <v>81</v>
      </c>
      <c r="AW136" s="13" t="s">
        <v>33</v>
      </c>
      <c r="AX136" s="13" t="s">
        <v>72</v>
      </c>
      <c r="AY136" s="212" t="s">
        <v>168</v>
      </c>
    </row>
    <row r="137" spans="1:65" s="14" customFormat="1" ht="11.25">
      <c r="B137" s="213"/>
      <c r="C137" s="214"/>
      <c r="D137" s="195" t="s">
        <v>182</v>
      </c>
      <c r="E137" s="215" t="s">
        <v>19</v>
      </c>
      <c r="F137" s="216" t="s">
        <v>185</v>
      </c>
      <c r="G137" s="214"/>
      <c r="H137" s="217">
        <v>105.17400000000001</v>
      </c>
      <c r="I137" s="218"/>
      <c r="J137" s="214"/>
      <c r="K137" s="214"/>
      <c r="L137" s="219"/>
      <c r="M137" s="220"/>
      <c r="N137" s="221"/>
      <c r="O137" s="221"/>
      <c r="P137" s="221"/>
      <c r="Q137" s="221"/>
      <c r="R137" s="221"/>
      <c r="S137" s="221"/>
      <c r="T137" s="222"/>
      <c r="AT137" s="223" t="s">
        <v>182</v>
      </c>
      <c r="AU137" s="223" t="s">
        <v>81</v>
      </c>
      <c r="AV137" s="14" t="s">
        <v>176</v>
      </c>
      <c r="AW137" s="14" t="s">
        <v>33</v>
      </c>
      <c r="AX137" s="14" t="s">
        <v>79</v>
      </c>
      <c r="AY137" s="223" t="s">
        <v>168</v>
      </c>
    </row>
    <row r="138" spans="1:65" s="2" customFormat="1" ht="21.75" customHeight="1">
      <c r="A138" s="38"/>
      <c r="B138" s="39"/>
      <c r="C138" s="225" t="s">
        <v>1709</v>
      </c>
      <c r="D138" s="225" t="s">
        <v>234</v>
      </c>
      <c r="E138" s="226" t="s">
        <v>243</v>
      </c>
      <c r="F138" s="227" t="s">
        <v>244</v>
      </c>
      <c r="G138" s="228" t="s">
        <v>245</v>
      </c>
      <c r="H138" s="229">
        <v>50</v>
      </c>
      <c r="I138" s="230"/>
      <c r="J138" s="231">
        <f>ROUND(I138*H138,2)</f>
        <v>0</v>
      </c>
      <c r="K138" s="227" t="s">
        <v>19</v>
      </c>
      <c r="L138" s="232"/>
      <c r="M138" s="233" t="s">
        <v>19</v>
      </c>
      <c r="N138" s="234" t="s">
        <v>43</v>
      </c>
      <c r="O138" s="68"/>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238</v>
      </c>
      <c r="AT138" s="193" t="s">
        <v>234</v>
      </c>
      <c r="AU138" s="193" t="s">
        <v>81</v>
      </c>
      <c r="AY138" s="21" t="s">
        <v>168</v>
      </c>
      <c r="BE138" s="194">
        <f>IF(N138="základní",J138,0)</f>
        <v>0</v>
      </c>
      <c r="BF138" s="194">
        <f>IF(N138="snížená",J138,0)</f>
        <v>0</v>
      </c>
      <c r="BG138" s="194">
        <f>IF(N138="zákl. přenesená",J138,0)</f>
        <v>0</v>
      </c>
      <c r="BH138" s="194">
        <f>IF(N138="sníž. přenesená",J138,0)</f>
        <v>0</v>
      </c>
      <c r="BI138" s="194">
        <f>IF(N138="nulová",J138,0)</f>
        <v>0</v>
      </c>
      <c r="BJ138" s="21" t="s">
        <v>79</v>
      </c>
      <c r="BK138" s="194">
        <f>ROUND(I138*H138,2)</f>
        <v>0</v>
      </c>
      <c r="BL138" s="21" t="s">
        <v>176</v>
      </c>
      <c r="BM138" s="193" t="s">
        <v>1710</v>
      </c>
    </row>
    <row r="139" spans="1:65" s="2" customFormat="1" ht="11.25">
      <c r="A139" s="38"/>
      <c r="B139" s="39"/>
      <c r="C139" s="40"/>
      <c r="D139" s="195" t="s">
        <v>178</v>
      </c>
      <c r="E139" s="40"/>
      <c r="F139" s="196" t="s">
        <v>244</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1" t="s">
        <v>178</v>
      </c>
      <c r="AU139" s="21" t="s">
        <v>81</v>
      </c>
    </row>
    <row r="140" spans="1:65" s="13" customFormat="1" ht="11.25">
      <c r="B140" s="202"/>
      <c r="C140" s="203"/>
      <c r="D140" s="195" t="s">
        <v>182</v>
      </c>
      <c r="E140" s="204" t="s">
        <v>19</v>
      </c>
      <c r="F140" s="205" t="s">
        <v>1711</v>
      </c>
      <c r="G140" s="203"/>
      <c r="H140" s="206">
        <v>50</v>
      </c>
      <c r="I140" s="207"/>
      <c r="J140" s="203"/>
      <c r="K140" s="203"/>
      <c r="L140" s="208"/>
      <c r="M140" s="209"/>
      <c r="N140" s="210"/>
      <c r="O140" s="210"/>
      <c r="P140" s="210"/>
      <c r="Q140" s="210"/>
      <c r="R140" s="210"/>
      <c r="S140" s="210"/>
      <c r="T140" s="211"/>
      <c r="AT140" s="212" t="s">
        <v>182</v>
      </c>
      <c r="AU140" s="212" t="s">
        <v>81</v>
      </c>
      <c r="AV140" s="13" t="s">
        <v>81</v>
      </c>
      <c r="AW140" s="13" t="s">
        <v>33</v>
      </c>
      <c r="AX140" s="13" t="s">
        <v>72</v>
      </c>
      <c r="AY140" s="212" t="s">
        <v>168</v>
      </c>
    </row>
    <row r="141" spans="1:65" s="14" customFormat="1" ht="11.25">
      <c r="B141" s="213"/>
      <c r="C141" s="214"/>
      <c r="D141" s="195" t="s">
        <v>182</v>
      </c>
      <c r="E141" s="215" t="s">
        <v>19</v>
      </c>
      <c r="F141" s="216" t="s">
        <v>185</v>
      </c>
      <c r="G141" s="214"/>
      <c r="H141" s="217">
        <v>50</v>
      </c>
      <c r="I141" s="218"/>
      <c r="J141" s="214"/>
      <c r="K141" s="214"/>
      <c r="L141" s="219"/>
      <c r="M141" s="220"/>
      <c r="N141" s="221"/>
      <c r="O141" s="221"/>
      <c r="P141" s="221"/>
      <c r="Q141" s="221"/>
      <c r="R141" s="221"/>
      <c r="S141" s="221"/>
      <c r="T141" s="222"/>
      <c r="AT141" s="223" t="s">
        <v>182</v>
      </c>
      <c r="AU141" s="223" t="s">
        <v>81</v>
      </c>
      <c r="AV141" s="14" t="s">
        <v>176</v>
      </c>
      <c r="AW141" s="14" t="s">
        <v>33</v>
      </c>
      <c r="AX141" s="14" t="s">
        <v>79</v>
      </c>
      <c r="AY141" s="223" t="s">
        <v>168</v>
      </c>
    </row>
    <row r="142" spans="1:65" s="2" customFormat="1" ht="16.5" customHeight="1">
      <c r="A142" s="38"/>
      <c r="B142" s="39"/>
      <c r="C142" s="225" t="s">
        <v>1712</v>
      </c>
      <c r="D142" s="225" t="s">
        <v>234</v>
      </c>
      <c r="E142" s="226" t="s">
        <v>249</v>
      </c>
      <c r="F142" s="227" t="s">
        <v>250</v>
      </c>
      <c r="G142" s="228" t="s">
        <v>251</v>
      </c>
      <c r="H142" s="229">
        <v>1</v>
      </c>
      <c r="I142" s="230"/>
      <c r="J142" s="231">
        <f>ROUND(I142*H142,2)</f>
        <v>0</v>
      </c>
      <c r="K142" s="227" t="s">
        <v>19</v>
      </c>
      <c r="L142" s="232"/>
      <c r="M142" s="233" t="s">
        <v>19</v>
      </c>
      <c r="N142" s="234" t="s">
        <v>43</v>
      </c>
      <c r="O142" s="68"/>
      <c r="P142" s="191">
        <f>O142*H142</f>
        <v>0</v>
      </c>
      <c r="Q142" s="191">
        <v>1.83E-3</v>
      </c>
      <c r="R142" s="191">
        <f>Q142*H142</f>
        <v>1.83E-3</v>
      </c>
      <c r="S142" s="191">
        <v>0</v>
      </c>
      <c r="T142" s="192">
        <f>S142*H142</f>
        <v>0</v>
      </c>
      <c r="U142" s="38"/>
      <c r="V142" s="38"/>
      <c r="W142" s="38"/>
      <c r="X142" s="38"/>
      <c r="Y142" s="38"/>
      <c r="Z142" s="38"/>
      <c r="AA142" s="38"/>
      <c r="AB142" s="38"/>
      <c r="AC142" s="38"/>
      <c r="AD142" s="38"/>
      <c r="AE142" s="38"/>
      <c r="AR142" s="193" t="s">
        <v>238</v>
      </c>
      <c r="AT142" s="193" t="s">
        <v>234</v>
      </c>
      <c r="AU142" s="193" t="s">
        <v>81</v>
      </c>
      <c r="AY142" s="21" t="s">
        <v>168</v>
      </c>
      <c r="BE142" s="194">
        <f>IF(N142="základní",J142,0)</f>
        <v>0</v>
      </c>
      <c r="BF142" s="194">
        <f>IF(N142="snížená",J142,0)</f>
        <v>0</v>
      </c>
      <c r="BG142" s="194">
        <f>IF(N142="zákl. přenesená",J142,0)</f>
        <v>0</v>
      </c>
      <c r="BH142" s="194">
        <f>IF(N142="sníž. přenesená",J142,0)</f>
        <v>0</v>
      </c>
      <c r="BI142" s="194">
        <f>IF(N142="nulová",J142,0)</f>
        <v>0</v>
      </c>
      <c r="BJ142" s="21" t="s">
        <v>79</v>
      </c>
      <c r="BK142" s="194">
        <f>ROUND(I142*H142,2)</f>
        <v>0</v>
      </c>
      <c r="BL142" s="21" t="s">
        <v>176</v>
      </c>
      <c r="BM142" s="193" t="s">
        <v>1713</v>
      </c>
    </row>
    <row r="143" spans="1:65" s="2" customFormat="1" ht="11.25">
      <c r="A143" s="38"/>
      <c r="B143" s="39"/>
      <c r="C143" s="40"/>
      <c r="D143" s="195" t="s">
        <v>178</v>
      </c>
      <c r="E143" s="40"/>
      <c r="F143" s="196" t="s">
        <v>250</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1" t="s">
        <v>178</v>
      </c>
      <c r="AU143" s="21" t="s">
        <v>81</v>
      </c>
    </row>
    <row r="144" spans="1:65" s="12" customFormat="1" ht="22.9" customHeight="1">
      <c r="B144" s="166"/>
      <c r="C144" s="167"/>
      <c r="D144" s="168" t="s">
        <v>71</v>
      </c>
      <c r="E144" s="180" t="s">
        <v>268</v>
      </c>
      <c r="F144" s="180" t="s">
        <v>269</v>
      </c>
      <c r="G144" s="167"/>
      <c r="H144" s="167"/>
      <c r="I144" s="170"/>
      <c r="J144" s="181">
        <f>BK144</f>
        <v>0</v>
      </c>
      <c r="K144" s="167"/>
      <c r="L144" s="172"/>
      <c r="M144" s="173"/>
      <c r="N144" s="174"/>
      <c r="O144" s="174"/>
      <c r="P144" s="175">
        <f>SUM(P145:P190)</f>
        <v>0</v>
      </c>
      <c r="Q144" s="174"/>
      <c r="R144" s="175">
        <f>SUM(R145:R190)</f>
        <v>6.9805812899999991</v>
      </c>
      <c r="S144" s="174"/>
      <c r="T144" s="176">
        <f>SUM(T145:T190)</f>
        <v>0</v>
      </c>
      <c r="AR144" s="177" t="s">
        <v>79</v>
      </c>
      <c r="AT144" s="178" t="s">
        <v>71</v>
      </c>
      <c r="AU144" s="178" t="s">
        <v>79</v>
      </c>
      <c r="AY144" s="177" t="s">
        <v>168</v>
      </c>
      <c r="BK144" s="179">
        <f>SUM(BK145:BK190)</f>
        <v>0</v>
      </c>
    </row>
    <row r="145" spans="1:65" s="2" customFormat="1" ht="24.2" customHeight="1">
      <c r="A145" s="38"/>
      <c r="B145" s="39"/>
      <c r="C145" s="182" t="s">
        <v>318</v>
      </c>
      <c r="D145" s="182" t="s">
        <v>171</v>
      </c>
      <c r="E145" s="183" t="s">
        <v>271</v>
      </c>
      <c r="F145" s="184" t="s">
        <v>272</v>
      </c>
      <c r="G145" s="185" t="s">
        <v>174</v>
      </c>
      <c r="H145" s="186">
        <v>1.75</v>
      </c>
      <c r="I145" s="187"/>
      <c r="J145" s="188">
        <f>ROUND(I145*H145,2)</f>
        <v>0</v>
      </c>
      <c r="K145" s="184" t="s">
        <v>175</v>
      </c>
      <c r="L145" s="43"/>
      <c r="M145" s="189" t="s">
        <v>19</v>
      </c>
      <c r="N145" s="190" t="s">
        <v>43</v>
      </c>
      <c r="O145" s="68"/>
      <c r="P145" s="191">
        <f>O145*H145</f>
        <v>0</v>
      </c>
      <c r="Q145" s="191">
        <v>1.8774999999999999</v>
      </c>
      <c r="R145" s="191">
        <f>Q145*H145</f>
        <v>3.285625</v>
      </c>
      <c r="S145" s="191">
        <v>0</v>
      </c>
      <c r="T145" s="192">
        <f>S145*H145</f>
        <v>0</v>
      </c>
      <c r="U145" s="38"/>
      <c r="V145" s="38"/>
      <c r="W145" s="38"/>
      <c r="X145" s="38"/>
      <c r="Y145" s="38"/>
      <c r="Z145" s="38"/>
      <c r="AA145" s="38"/>
      <c r="AB145" s="38"/>
      <c r="AC145" s="38"/>
      <c r="AD145" s="38"/>
      <c r="AE145" s="38"/>
      <c r="AR145" s="193" t="s">
        <v>176</v>
      </c>
      <c r="AT145" s="193" t="s">
        <v>171</v>
      </c>
      <c r="AU145" s="193" t="s">
        <v>81</v>
      </c>
      <c r="AY145" s="21" t="s">
        <v>168</v>
      </c>
      <c r="BE145" s="194">
        <f>IF(N145="základní",J145,0)</f>
        <v>0</v>
      </c>
      <c r="BF145" s="194">
        <f>IF(N145="snížená",J145,0)</f>
        <v>0</v>
      </c>
      <c r="BG145" s="194">
        <f>IF(N145="zákl. přenesená",J145,0)</f>
        <v>0</v>
      </c>
      <c r="BH145" s="194">
        <f>IF(N145="sníž. přenesená",J145,0)</f>
        <v>0</v>
      </c>
      <c r="BI145" s="194">
        <f>IF(N145="nulová",J145,0)</f>
        <v>0</v>
      </c>
      <c r="BJ145" s="21" t="s">
        <v>79</v>
      </c>
      <c r="BK145" s="194">
        <f>ROUND(I145*H145,2)</f>
        <v>0</v>
      </c>
      <c r="BL145" s="21" t="s">
        <v>176</v>
      </c>
      <c r="BM145" s="193" t="s">
        <v>1714</v>
      </c>
    </row>
    <row r="146" spans="1:65" s="2" customFormat="1" ht="19.5">
      <c r="A146" s="38"/>
      <c r="B146" s="39"/>
      <c r="C146" s="40"/>
      <c r="D146" s="195" t="s">
        <v>178</v>
      </c>
      <c r="E146" s="40"/>
      <c r="F146" s="196" t="s">
        <v>274</v>
      </c>
      <c r="G146" s="40"/>
      <c r="H146" s="40"/>
      <c r="I146" s="197"/>
      <c r="J146" s="40"/>
      <c r="K146" s="40"/>
      <c r="L146" s="43"/>
      <c r="M146" s="198"/>
      <c r="N146" s="199"/>
      <c r="O146" s="68"/>
      <c r="P146" s="68"/>
      <c r="Q146" s="68"/>
      <c r="R146" s="68"/>
      <c r="S146" s="68"/>
      <c r="T146" s="69"/>
      <c r="U146" s="38"/>
      <c r="V146" s="38"/>
      <c r="W146" s="38"/>
      <c r="X146" s="38"/>
      <c r="Y146" s="38"/>
      <c r="Z146" s="38"/>
      <c r="AA146" s="38"/>
      <c r="AB146" s="38"/>
      <c r="AC146" s="38"/>
      <c r="AD146" s="38"/>
      <c r="AE146" s="38"/>
      <c r="AT146" s="21" t="s">
        <v>178</v>
      </c>
      <c r="AU146" s="21" t="s">
        <v>81</v>
      </c>
    </row>
    <row r="147" spans="1:65" s="2" customFormat="1" ht="11.25">
      <c r="A147" s="38"/>
      <c r="B147" s="39"/>
      <c r="C147" s="40"/>
      <c r="D147" s="200" t="s">
        <v>180</v>
      </c>
      <c r="E147" s="40"/>
      <c r="F147" s="201" t="s">
        <v>275</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1" t="s">
        <v>180</v>
      </c>
      <c r="AU147" s="21" t="s">
        <v>81</v>
      </c>
    </row>
    <row r="148" spans="1:65" s="13" customFormat="1" ht="11.25">
      <c r="B148" s="202"/>
      <c r="C148" s="203"/>
      <c r="D148" s="195" t="s">
        <v>182</v>
      </c>
      <c r="E148" s="204" t="s">
        <v>19</v>
      </c>
      <c r="F148" s="205" t="s">
        <v>1715</v>
      </c>
      <c r="G148" s="203"/>
      <c r="H148" s="206">
        <v>0.158</v>
      </c>
      <c r="I148" s="207"/>
      <c r="J148" s="203"/>
      <c r="K148" s="203"/>
      <c r="L148" s="208"/>
      <c r="M148" s="209"/>
      <c r="N148" s="210"/>
      <c r="O148" s="210"/>
      <c r="P148" s="210"/>
      <c r="Q148" s="210"/>
      <c r="R148" s="210"/>
      <c r="S148" s="210"/>
      <c r="T148" s="211"/>
      <c r="AT148" s="212" t="s">
        <v>182</v>
      </c>
      <c r="AU148" s="212" t="s">
        <v>81</v>
      </c>
      <c r="AV148" s="13" t="s">
        <v>81</v>
      </c>
      <c r="AW148" s="13" t="s">
        <v>33</v>
      </c>
      <c r="AX148" s="13" t="s">
        <v>72</v>
      </c>
      <c r="AY148" s="212" t="s">
        <v>168</v>
      </c>
    </row>
    <row r="149" spans="1:65" s="13" customFormat="1" ht="11.25">
      <c r="B149" s="202"/>
      <c r="C149" s="203"/>
      <c r="D149" s="195" t="s">
        <v>182</v>
      </c>
      <c r="E149" s="204" t="s">
        <v>19</v>
      </c>
      <c r="F149" s="205" t="s">
        <v>1716</v>
      </c>
      <c r="G149" s="203"/>
      <c r="H149" s="206">
        <v>0.97199999999999998</v>
      </c>
      <c r="I149" s="207"/>
      <c r="J149" s="203"/>
      <c r="K149" s="203"/>
      <c r="L149" s="208"/>
      <c r="M149" s="209"/>
      <c r="N149" s="210"/>
      <c r="O149" s="210"/>
      <c r="P149" s="210"/>
      <c r="Q149" s="210"/>
      <c r="R149" s="210"/>
      <c r="S149" s="210"/>
      <c r="T149" s="211"/>
      <c r="AT149" s="212" t="s">
        <v>182</v>
      </c>
      <c r="AU149" s="212" t="s">
        <v>81</v>
      </c>
      <c r="AV149" s="13" t="s">
        <v>81</v>
      </c>
      <c r="AW149" s="13" t="s">
        <v>33</v>
      </c>
      <c r="AX149" s="13" t="s">
        <v>72</v>
      </c>
      <c r="AY149" s="212" t="s">
        <v>168</v>
      </c>
    </row>
    <row r="150" spans="1:65" s="13" customFormat="1" ht="11.25">
      <c r="B150" s="202"/>
      <c r="C150" s="203"/>
      <c r="D150" s="195" t="s">
        <v>182</v>
      </c>
      <c r="E150" s="204" t="s">
        <v>19</v>
      </c>
      <c r="F150" s="205" t="s">
        <v>1717</v>
      </c>
      <c r="G150" s="203"/>
      <c r="H150" s="206">
        <v>0.62</v>
      </c>
      <c r="I150" s="207"/>
      <c r="J150" s="203"/>
      <c r="K150" s="203"/>
      <c r="L150" s="208"/>
      <c r="M150" s="209"/>
      <c r="N150" s="210"/>
      <c r="O150" s="210"/>
      <c r="P150" s="210"/>
      <c r="Q150" s="210"/>
      <c r="R150" s="210"/>
      <c r="S150" s="210"/>
      <c r="T150" s="211"/>
      <c r="AT150" s="212" t="s">
        <v>182</v>
      </c>
      <c r="AU150" s="212" t="s">
        <v>81</v>
      </c>
      <c r="AV150" s="13" t="s">
        <v>81</v>
      </c>
      <c r="AW150" s="13" t="s">
        <v>33</v>
      </c>
      <c r="AX150" s="13" t="s">
        <v>72</v>
      </c>
      <c r="AY150" s="212" t="s">
        <v>168</v>
      </c>
    </row>
    <row r="151" spans="1:65" s="14" customFormat="1" ht="11.25">
      <c r="B151" s="213"/>
      <c r="C151" s="214"/>
      <c r="D151" s="195" t="s">
        <v>182</v>
      </c>
      <c r="E151" s="215" t="s">
        <v>19</v>
      </c>
      <c r="F151" s="216" t="s">
        <v>185</v>
      </c>
      <c r="G151" s="214"/>
      <c r="H151" s="217">
        <v>1.75</v>
      </c>
      <c r="I151" s="218"/>
      <c r="J151" s="214"/>
      <c r="K151" s="214"/>
      <c r="L151" s="219"/>
      <c r="M151" s="220"/>
      <c r="N151" s="221"/>
      <c r="O151" s="221"/>
      <c r="P151" s="221"/>
      <c r="Q151" s="221"/>
      <c r="R151" s="221"/>
      <c r="S151" s="221"/>
      <c r="T151" s="222"/>
      <c r="AT151" s="223" t="s">
        <v>182</v>
      </c>
      <c r="AU151" s="223" t="s">
        <v>81</v>
      </c>
      <c r="AV151" s="14" t="s">
        <v>176</v>
      </c>
      <c r="AW151" s="14" t="s">
        <v>33</v>
      </c>
      <c r="AX151" s="14" t="s">
        <v>79</v>
      </c>
      <c r="AY151" s="223" t="s">
        <v>168</v>
      </c>
    </row>
    <row r="152" spans="1:65" s="2" customFormat="1" ht="16.5" customHeight="1">
      <c r="A152" s="38"/>
      <c r="B152" s="39"/>
      <c r="C152" s="182" t="s">
        <v>1400</v>
      </c>
      <c r="D152" s="182" t="s">
        <v>171</v>
      </c>
      <c r="E152" s="183" t="s">
        <v>1718</v>
      </c>
      <c r="F152" s="184" t="s">
        <v>1719</v>
      </c>
      <c r="G152" s="185" t="s">
        <v>174</v>
      </c>
      <c r="H152" s="186">
        <v>0.3</v>
      </c>
      <c r="I152" s="187"/>
      <c r="J152" s="188">
        <f>ROUND(I152*H152,2)</f>
        <v>0</v>
      </c>
      <c r="K152" s="184" t="s">
        <v>175</v>
      </c>
      <c r="L152" s="43"/>
      <c r="M152" s="189" t="s">
        <v>19</v>
      </c>
      <c r="N152" s="190" t="s">
        <v>43</v>
      </c>
      <c r="O152" s="68"/>
      <c r="P152" s="191">
        <f>O152*H152</f>
        <v>0</v>
      </c>
      <c r="Q152" s="191">
        <v>1.94302</v>
      </c>
      <c r="R152" s="191">
        <f>Q152*H152</f>
        <v>0.58290599999999992</v>
      </c>
      <c r="S152" s="191">
        <v>0</v>
      </c>
      <c r="T152" s="192">
        <f>S152*H152</f>
        <v>0</v>
      </c>
      <c r="U152" s="38"/>
      <c r="V152" s="38"/>
      <c r="W152" s="38"/>
      <c r="X152" s="38"/>
      <c r="Y152" s="38"/>
      <c r="Z152" s="38"/>
      <c r="AA152" s="38"/>
      <c r="AB152" s="38"/>
      <c r="AC152" s="38"/>
      <c r="AD152" s="38"/>
      <c r="AE152" s="38"/>
      <c r="AR152" s="193" t="s">
        <v>176</v>
      </c>
      <c r="AT152" s="193" t="s">
        <v>171</v>
      </c>
      <c r="AU152" s="193" t="s">
        <v>81</v>
      </c>
      <c r="AY152" s="21" t="s">
        <v>168</v>
      </c>
      <c r="BE152" s="194">
        <f>IF(N152="základní",J152,0)</f>
        <v>0</v>
      </c>
      <c r="BF152" s="194">
        <f>IF(N152="snížená",J152,0)</f>
        <v>0</v>
      </c>
      <c r="BG152" s="194">
        <f>IF(N152="zákl. přenesená",J152,0)</f>
        <v>0</v>
      </c>
      <c r="BH152" s="194">
        <f>IF(N152="sníž. přenesená",J152,0)</f>
        <v>0</v>
      </c>
      <c r="BI152" s="194">
        <f>IF(N152="nulová",J152,0)</f>
        <v>0</v>
      </c>
      <c r="BJ152" s="21" t="s">
        <v>79</v>
      </c>
      <c r="BK152" s="194">
        <f>ROUND(I152*H152,2)</f>
        <v>0</v>
      </c>
      <c r="BL152" s="21" t="s">
        <v>176</v>
      </c>
      <c r="BM152" s="193" t="s">
        <v>1720</v>
      </c>
    </row>
    <row r="153" spans="1:65" s="2" customFormat="1" ht="11.25">
      <c r="A153" s="38"/>
      <c r="B153" s="39"/>
      <c r="C153" s="40"/>
      <c r="D153" s="195" t="s">
        <v>178</v>
      </c>
      <c r="E153" s="40"/>
      <c r="F153" s="196" t="s">
        <v>1721</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1" t="s">
        <v>178</v>
      </c>
      <c r="AU153" s="21" t="s">
        <v>81</v>
      </c>
    </row>
    <row r="154" spans="1:65" s="2" customFormat="1" ht="11.25">
      <c r="A154" s="38"/>
      <c r="B154" s="39"/>
      <c r="C154" s="40"/>
      <c r="D154" s="200" t="s">
        <v>180</v>
      </c>
      <c r="E154" s="40"/>
      <c r="F154" s="201" t="s">
        <v>1722</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1" t="s">
        <v>180</v>
      </c>
      <c r="AU154" s="21" t="s">
        <v>81</v>
      </c>
    </row>
    <row r="155" spans="1:65" s="2" customFormat="1" ht="24.2" customHeight="1">
      <c r="A155" s="38"/>
      <c r="B155" s="39"/>
      <c r="C155" s="182" t="s">
        <v>1395</v>
      </c>
      <c r="D155" s="182" t="s">
        <v>171</v>
      </c>
      <c r="E155" s="183" t="s">
        <v>1723</v>
      </c>
      <c r="F155" s="184" t="s">
        <v>1724</v>
      </c>
      <c r="G155" s="185" t="s">
        <v>220</v>
      </c>
      <c r="H155" s="186">
        <v>0.127</v>
      </c>
      <c r="I155" s="187"/>
      <c r="J155" s="188">
        <f>ROUND(I155*H155,2)</f>
        <v>0</v>
      </c>
      <c r="K155" s="184" t="s">
        <v>175</v>
      </c>
      <c r="L155" s="43"/>
      <c r="M155" s="189" t="s">
        <v>19</v>
      </c>
      <c r="N155" s="190" t="s">
        <v>43</v>
      </c>
      <c r="O155" s="68"/>
      <c r="P155" s="191">
        <f>O155*H155</f>
        <v>0</v>
      </c>
      <c r="Q155" s="191">
        <v>1.0900000000000001</v>
      </c>
      <c r="R155" s="191">
        <f>Q155*H155</f>
        <v>0.13843000000000003</v>
      </c>
      <c r="S155" s="191">
        <v>0</v>
      </c>
      <c r="T155" s="192">
        <f>S155*H155</f>
        <v>0</v>
      </c>
      <c r="U155" s="38"/>
      <c r="V155" s="38"/>
      <c r="W155" s="38"/>
      <c r="X155" s="38"/>
      <c r="Y155" s="38"/>
      <c r="Z155" s="38"/>
      <c r="AA155" s="38"/>
      <c r="AB155" s="38"/>
      <c r="AC155" s="38"/>
      <c r="AD155" s="38"/>
      <c r="AE155" s="38"/>
      <c r="AR155" s="193" t="s">
        <v>176</v>
      </c>
      <c r="AT155" s="193" t="s">
        <v>171</v>
      </c>
      <c r="AU155" s="193" t="s">
        <v>81</v>
      </c>
      <c r="AY155" s="21" t="s">
        <v>168</v>
      </c>
      <c r="BE155" s="194">
        <f>IF(N155="základní",J155,0)</f>
        <v>0</v>
      </c>
      <c r="BF155" s="194">
        <f>IF(N155="snížená",J155,0)</f>
        <v>0</v>
      </c>
      <c r="BG155" s="194">
        <f>IF(N155="zákl. přenesená",J155,0)</f>
        <v>0</v>
      </c>
      <c r="BH155" s="194">
        <f>IF(N155="sníž. přenesená",J155,0)</f>
        <v>0</v>
      </c>
      <c r="BI155" s="194">
        <f>IF(N155="nulová",J155,0)</f>
        <v>0</v>
      </c>
      <c r="BJ155" s="21" t="s">
        <v>79</v>
      </c>
      <c r="BK155" s="194">
        <f>ROUND(I155*H155,2)</f>
        <v>0</v>
      </c>
      <c r="BL155" s="21" t="s">
        <v>176</v>
      </c>
      <c r="BM155" s="193" t="s">
        <v>1725</v>
      </c>
    </row>
    <row r="156" spans="1:65" s="2" customFormat="1" ht="19.5">
      <c r="A156" s="38"/>
      <c r="B156" s="39"/>
      <c r="C156" s="40"/>
      <c r="D156" s="195" t="s">
        <v>178</v>
      </c>
      <c r="E156" s="40"/>
      <c r="F156" s="196" t="s">
        <v>1726</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1" t="s">
        <v>178</v>
      </c>
      <c r="AU156" s="21" t="s">
        <v>81</v>
      </c>
    </row>
    <row r="157" spans="1:65" s="2" customFormat="1" ht="11.25">
      <c r="A157" s="38"/>
      <c r="B157" s="39"/>
      <c r="C157" s="40"/>
      <c r="D157" s="200" t="s">
        <v>180</v>
      </c>
      <c r="E157" s="40"/>
      <c r="F157" s="201" t="s">
        <v>1727</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1" t="s">
        <v>180</v>
      </c>
      <c r="AU157" s="21" t="s">
        <v>81</v>
      </c>
    </row>
    <row r="158" spans="1:65" s="13" customFormat="1" ht="22.5">
      <c r="B158" s="202"/>
      <c r="C158" s="203"/>
      <c r="D158" s="195" t="s">
        <v>182</v>
      </c>
      <c r="E158" s="204" t="s">
        <v>19</v>
      </c>
      <c r="F158" s="205" t="s">
        <v>1728</v>
      </c>
      <c r="G158" s="203"/>
      <c r="H158" s="206">
        <v>0.127</v>
      </c>
      <c r="I158" s="207"/>
      <c r="J158" s="203"/>
      <c r="K158" s="203"/>
      <c r="L158" s="208"/>
      <c r="M158" s="209"/>
      <c r="N158" s="210"/>
      <c r="O158" s="210"/>
      <c r="P158" s="210"/>
      <c r="Q158" s="210"/>
      <c r="R158" s="210"/>
      <c r="S158" s="210"/>
      <c r="T158" s="211"/>
      <c r="AT158" s="212" t="s">
        <v>182</v>
      </c>
      <c r="AU158" s="212" t="s">
        <v>81</v>
      </c>
      <c r="AV158" s="13" t="s">
        <v>81</v>
      </c>
      <c r="AW158" s="13" t="s">
        <v>33</v>
      </c>
      <c r="AX158" s="13" t="s">
        <v>72</v>
      </c>
      <c r="AY158" s="212" t="s">
        <v>168</v>
      </c>
    </row>
    <row r="159" spans="1:65" s="14" customFormat="1" ht="11.25">
      <c r="B159" s="213"/>
      <c r="C159" s="214"/>
      <c r="D159" s="195" t="s">
        <v>182</v>
      </c>
      <c r="E159" s="215" t="s">
        <v>19</v>
      </c>
      <c r="F159" s="216" t="s">
        <v>185</v>
      </c>
      <c r="G159" s="214"/>
      <c r="H159" s="217">
        <v>0.127</v>
      </c>
      <c r="I159" s="218"/>
      <c r="J159" s="214"/>
      <c r="K159" s="214"/>
      <c r="L159" s="219"/>
      <c r="M159" s="220"/>
      <c r="N159" s="221"/>
      <c r="O159" s="221"/>
      <c r="P159" s="221"/>
      <c r="Q159" s="221"/>
      <c r="R159" s="221"/>
      <c r="S159" s="221"/>
      <c r="T159" s="222"/>
      <c r="AT159" s="223" t="s">
        <v>182</v>
      </c>
      <c r="AU159" s="223" t="s">
        <v>81</v>
      </c>
      <c r="AV159" s="14" t="s">
        <v>176</v>
      </c>
      <c r="AW159" s="14" t="s">
        <v>33</v>
      </c>
      <c r="AX159" s="14" t="s">
        <v>79</v>
      </c>
      <c r="AY159" s="223" t="s">
        <v>168</v>
      </c>
    </row>
    <row r="160" spans="1:65" s="2" customFormat="1" ht="33" customHeight="1">
      <c r="A160" s="38"/>
      <c r="B160" s="39"/>
      <c r="C160" s="182" t="s">
        <v>1262</v>
      </c>
      <c r="D160" s="182" t="s">
        <v>171</v>
      </c>
      <c r="E160" s="183" t="s">
        <v>1729</v>
      </c>
      <c r="F160" s="184" t="s">
        <v>1730</v>
      </c>
      <c r="G160" s="185" t="s">
        <v>237</v>
      </c>
      <c r="H160" s="186">
        <v>1</v>
      </c>
      <c r="I160" s="187"/>
      <c r="J160" s="188">
        <f>ROUND(I160*H160,2)</f>
        <v>0</v>
      </c>
      <c r="K160" s="184" t="s">
        <v>175</v>
      </c>
      <c r="L160" s="43"/>
      <c r="M160" s="189" t="s">
        <v>19</v>
      </c>
      <c r="N160" s="190" t="s">
        <v>43</v>
      </c>
      <c r="O160" s="68"/>
      <c r="P160" s="191">
        <f>O160*H160</f>
        <v>0</v>
      </c>
      <c r="Q160" s="191">
        <v>1.5509999999999999E-2</v>
      </c>
      <c r="R160" s="191">
        <f>Q160*H160</f>
        <v>1.5509999999999999E-2</v>
      </c>
      <c r="S160" s="191">
        <v>0</v>
      </c>
      <c r="T160" s="192">
        <f>S160*H160</f>
        <v>0</v>
      </c>
      <c r="U160" s="38"/>
      <c r="V160" s="38"/>
      <c r="W160" s="38"/>
      <c r="X160" s="38"/>
      <c r="Y160" s="38"/>
      <c r="Z160" s="38"/>
      <c r="AA160" s="38"/>
      <c r="AB160" s="38"/>
      <c r="AC160" s="38"/>
      <c r="AD160" s="38"/>
      <c r="AE160" s="38"/>
      <c r="AR160" s="193" t="s">
        <v>176</v>
      </c>
      <c r="AT160" s="193" t="s">
        <v>171</v>
      </c>
      <c r="AU160" s="193" t="s">
        <v>81</v>
      </c>
      <c r="AY160" s="21" t="s">
        <v>168</v>
      </c>
      <c r="BE160" s="194">
        <f>IF(N160="základní",J160,0)</f>
        <v>0</v>
      </c>
      <c r="BF160" s="194">
        <f>IF(N160="snížená",J160,0)</f>
        <v>0</v>
      </c>
      <c r="BG160" s="194">
        <f>IF(N160="zákl. přenesená",J160,0)</f>
        <v>0</v>
      </c>
      <c r="BH160" s="194">
        <f>IF(N160="sníž. přenesená",J160,0)</f>
        <v>0</v>
      </c>
      <c r="BI160" s="194">
        <f>IF(N160="nulová",J160,0)</f>
        <v>0</v>
      </c>
      <c r="BJ160" s="21" t="s">
        <v>79</v>
      </c>
      <c r="BK160" s="194">
        <f>ROUND(I160*H160,2)</f>
        <v>0</v>
      </c>
      <c r="BL160" s="21" t="s">
        <v>176</v>
      </c>
      <c r="BM160" s="193" t="s">
        <v>1731</v>
      </c>
    </row>
    <row r="161" spans="1:65" s="2" customFormat="1" ht="29.25">
      <c r="A161" s="38"/>
      <c r="B161" s="39"/>
      <c r="C161" s="40"/>
      <c r="D161" s="195" t="s">
        <v>178</v>
      </c>
      <c r="E161" s="40"/>
      <c r="F161" s="196" t="s">
        <v>1732</v>
      </c>
      <c r="G161" s="40"/>
      <c r="H161" s="40"/>
      <c r="I161" s="197"/>
      <c r="J161" s="40"/>
      <c r="K161" s="40"/>
      <c r="L161" s="43"/>
      <c r="M161" s="198"/>
      <c r="N161" s="199"/>
      <c r="O161" s="68"/>
      <c r="P161" s="68"/>
      <c r="Q161" s="68"/>
      <c r="R161" s="68"/>
      <c r="S161" s="68"/>
      <c r="T161" s="69"/>
      <c r="U161" s="38"/>
      <c r="V161" s="38"/>
      <c r="W161" s="38"/>
      <c r="X161" s="38"/>
      <c r="Y161" s="38"/>
      <c r="Z161" s="38"/>
      <c r="AA161" s="38"/>
      <c r="AB161" s="38"/>
      <c r="AC161" s="38"/>
      <c r="AD161" s="38"/>
      <c r="AE161" s="38"/>
      <c r="AT161" s="21" t="s">
        <v>178</v>
      </c>
      <c r="AU161" s="21" t="s">
        <v>81</v>
      </c>
    </row>
    <row r="162" spans="1:65" s="2" customFormat="1" ht="11.25">
      <c r="A162" s="38"/>
      <c r="B162" s="39"/>
      <c r="C162" s="40"/>
      <c r="D162" s="200" t="s">
        <v>180</v>
      </c>
      <c r="E162" s="40"/>
      <c r="F162" s="201" t="s">
        <v>1733</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1" t="s">
        <v>180</v>
      </c>
      <c r="AU162" s="21" t="s">
        <v>81</v>
      </c>
    </row>
    <row r="163" spans="1:65" s="2" customFormat="1" ht="33" customHeight="1">
      <c r="A163" s="38"/>
      <c r="B163" s="39"/>
      <c r="C163" s="182" t="s">
        <v>1268</v>
      </c>
      <c r="D163" s="182" t="s">
        <v>171</v>
      </c>
      <c r="E163" s="183" t="s">
        <v>1734</v>
      </c>
      <c r="F163" s="184" t="s">
        <v>1735</v>
      </c>
      <c r="G163" s="185" t="s">
        <v>237</v>
      </c>
      <c r="H163" s="186">
        <v>2</v>
      </c>
      <c r="I163" s="187"/>
      <c r="J163" s="188">
        <f>ROUND(I163*H163,2)</f>
        <v>0</v>
      </c>
      <c r="K163" s="184" t="s">
        <v>175</v>
      </c>
      <c r="L163" s="43"/>
      <c r="M163" s="189" t="s">
        <v>19</v>
      </c>
      <c r="N163" s="190" t="s">
        <v>43</v>
      </c>
      <c r="O163" s="68"/>
      <c r="P163" s="191">
        <f>O163*H163</f>
        <v>0</v>
      </c>
      <c r="Q163" s="191">
        <v>3.193E-2</v>
      </c>
      <c r="R163" s="191">
        <f>Q163*H163</f>
        <v>6.386E-2</v>
      </c>
      <c r="S163" s="191">
        <v>0</v>
      </c>
      <c r="T163" s="192">
        <f>S163*H163</f>
        <v>0</v>
      </c>
      <c r="U163" s="38"/>
      <c r="V163" s="38"/>
      <c r="W163" s="38"/>
      <c r="X163" s="38"/>
      <c r="Y163" s="38"/>
      <c r="Z163" s="38"/>
      <c r="AA163" s="38"/>
      <c r="AB163" s="38"/>
      <c r="AC163" s="38"/>
      <c r="AD163" s="38"/>
      <c r="AE163" s="38"/>
      <c r="AR163" s="193" t="s">
        <v>176</v>
      </c>
      <c r="AT163" s="193" t="s">
        <v>171</v>
      </c>
      <c r="AU163" s="193" t="s">
        <v>81</v>
      </c>
      <c r="AY163" s="21" t="s">
        <v>168</v>
      </c>
      <c r="BE163" s="194">
        <f>IF(N163="základní",J163,0)</f>
        <v>0</v>
      </c>
      <c r="BF163" s="194">
        <f>IF(N163="snížená",J163,0)</f>
        <v>0</v>
      </c>
      <c r="BG163" s="194">
        <f>IF(N163="zákl. přenesená",J163,0)</f>
        <v>0</v>
      </c>
      <c r="BH163" s="194">
        <f>IF(N163="sníž. přenesená",J163,0)</f>
        <v>0</v>
      </c>
      <c r="BI163" s="194">
        <f>IF(N163="nulová",J163,0)</f>
        <v>0</v>
      </c>
      <c r="BJ163" s="21" t="s">
        <v>79</v>
      </c>
      <c r="BK163" s="194">
        <f>ROUND(I163*H163,2)</f>
        <v>0</v>
      </c>
      <c r="BL163" s="21" t="s">
        <v>176</v>
      </c>
      <c r="BM163" s="193" t="s">
        <v>1736</v>
      </c>
    </row>
    <row r="164" spans="1:65" s="2" customFormat="1" ht="29.25">
      <c r="A164" s="38"/>
      <c r="B164" s="39"/>
      <c r="C164" s="40"/>
      <c r="D164" s="195" t="s">
        <v>178</v>
      </c>
      <c r="E164" s="40"/>
      <c r="F164" s="196" t="s">
        <v>1737</v>
      </c>
      <c r="G164" s="40"/>
      <c r="H164" s="40"/>
      <c r="I164" s="197"/>
      <c r="J164" s="40"/>
      <c r="K164" s="40"/>
      <c r="L164" s="43"/>
      <c r="M164" s="198"/>
      <c r="N164" s="199"/>
      <c r="O164" s="68"/>
      <c r="P164" s="68"/>
      <c r="Q164" s="68"/>
      <c r="R164" s="68"/>
      <c r="S164" s="68"/>
      <c r="T164" s="69"/>
      <c r="U164" s="38"/>
      <c r="V164" s="38"/>
      <c r="W164" s="38"/>
      <c r="X164" s="38"/>
      <c r="Y164" s="38"/>
      <c r="Z164" s="38"/>
      <c r="AA164" s="38"/>
      <c r="AB164" s="38"/>
      <c r="AC164" s="38"/>
      <c r="AD164" s="38"/>
      <c r="AE164" s="38"/>
      <c r="AT164" s="21" t="s">
        <v>178</v>
      </c>
      <c r="AU164" s="21" t="s">
        <v>81</v>
      </c>
    </row>
    <row r="165" spans="1:65" s="2" customFormat="1" ht="11.25">
      <c r="A165" s="38"/>
      <c r="B165" s="39"/>
      <c r="C165" s="40"/>
      <c r="D165" s="200" t="s">
        <v>180</v>
      </c>
      <c r="E165" s="40"/>
      <c r="F165" s="201" t="s">
        <v>1738</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1" t="s">
        <v>180</v>
      </c>
      <c r="AU165" s="21" t="s">
        <v>81</v>
      </c>
    </row>
    <row r="166" spans="1:65" s="2" customFormat="1" ht="24.2" customHeight="1">
      <c r="A166" s="38"/>
      <c r="B166" s="39"/>
      <c r="C166" s="182" t="s">
        <v>1739</v>
      </c>
      <c r="D166" s="182" t="s">
        <v>171</v>
      </c>
      <c r="E166" s="183" t="s">
        <v>1740</v>
      </c>
      <c r="F166" s="184" t="s">
        <v>1741</v>
      </c>
      <c r="G166" s="185" t="s">
        <v>281</v>
      </c>
      <c r="H166" s="186">
        <v>7.4749999999999996</v>
      </c>
      <c r="I166" s="187"/>
      <c r="J166" s="188">
        <f>ROUND(I166*H166,2)</f>
        <v>0</v>
      </c>
      <c r="K166" s="184" t="s">
        <v>175</v>
      </c>
      <c r="L166" s="43"/>
      <c r="M166" s="189" t="s">
        <v>19</v>
      </c>
      <c r="N166" s="190" t="s">
        <v>43</v>
      </c>
      <c r="O166" s="68"/>
      <c r="P166" s="191">
        <f>O166*H166</f>
        <v>0</v>
      </c>
      <c r="Q166" s="191">
        <v>4.4339999999999997E-2</v>
      </c>
      <c r="R166" s="191">
        <f>Q166*H166</f>
        <v>0.33144149999999994</v>
      </c>
      <c r="S166" s="191">
        <v>0</v>
      </c>
      <c r="T166" s="192">
        <f>S166*H166</f>
        <v>0</v>
      </c>
      <c r="U166" s="38"/>
      <c r="V166" s="38"/>
      <c r="W166" s="38"/>
      <c r="X166" s="38"/>
      <c r="Y166" s="38"/>
      <c r="Z166" s="38"/>
      <c r="AA166" s="38"/>
      <c r="AB166" s="38"/>
      <c r="AC166" s="38"/>
      <c r="AD166" s="38"/>
      <c r="AE166" s="38"/>
      <c r="AR166" s="193" t="s">
        <v>176</v>
      </c>
      <c r="AT166" s="193" t="s">
        <v>171</v>
      </c>
      <c r="AU166" s="193" t="s">
        <v>81</v>
      </c>
      <c r="AY166" s="21" t="s">
        <v>168</v>
      </c>
      <c r="BE166" s="194">
        <f>IF(N166="základní",J166,0)</f>
        <v>0</v>
      </c>
      <c r="BF166" s="194">
        <f>IF(N166="snížená",J166,0)</f>
        <v>0</v>
      </c>
      <c r="BG166" s="194">
        <f>IF(N166="zákl. přenesená",J166,0)</f>
        <v>0</v>
      </c>
      <c r="BH166" s="194">
        <f>IF(N166="sníž. přenesená",J166,0)</f>
        <v>0</v>
      </c>
      <c r="BI166" s="194">
        <f>IF(N166="nulová",J166,0)</f>
        <v>0</v>
      </c>
      <c r="BJ166" s="21" t="s">
        <v>79</v>
      </c>
      <c r="BK166" s="194">
        <f>ROUND(I166*H166,2)</f>
        <v>0</v>
      </c>
      <c r="BL166" s="21" t="s">
        <v>176</v>
      </c>
      <c r="BM166" s="193" t="s">
        <v>1742</v>
      </c>
    </row>
    <row r="167" spans="1:65" s="2" customFormat="1" ht="19.5">
      <c r="A167" s="38"/>
      <c r="B167" s="39"/>
      <c r="C167" s="40"/>
      <c r="D167" s="195" t="s">
        <v>178</v>
      </c>
      <c r="E167" s="40"/>
      <c r="F167" s="196" t="s">
        <v>1743</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1" t="s">
        <v>178</v>
      </c>
      <c r="AU167" s="21" t="s">
        <v>81</v>
      </c>
    </row>
    <row r="168" spans="1:65" s="2" customFormat="1" ht="11.25">
      <c r="A168" s="38"/>
      <c r="B168" s="39"/>
      <c r="C168" s="40"/>
      <c r="D168" s="200" t="s">
        <v>180</v>
      </c>
      <c r="E168" s="40"/>
      <c r="F168" s="201" t="s">
        <v>1744</v>
      </c>
      <c r="G168" s="40"/>
      <c r="H168" s="40"/>
      <c r="I168" s="197"/>
      <c r="J168" s="40"/>
      <c r="K168" s="40"/>
      <c r="L168" s="43"/>
      <c r="M168" s="198"/>
      <c r="N168" s="199"/>
      <c r="O168" s="68"/>
      <c r="P168" s="68"/>
      <c r="Q168" s="68"/>
      <c r="R168" s="68"/>
      <c r="S168" s="68"/>
      <c r="T168" s="69"/>
      <c r="U168" s="38"/>
      <c r="V168" s="38"/>
      <c r="W168" s="38"/>
      <c r="X168" s="38"/>
      <c r="Y168" s="38"/>
      <c r="Z168" s="38"/>
      <c r="AA168" s="38"/>
      <c r="AB168" s="38"/>
      <c r="AC168" s="38"/>
      <c r="AD168" s="38"/>
      <c r="AE168" s="38"/>
      <c r="AT168" s="21" t="s">
        <v>180</v>
      </c>
      <c r="AU168" s="21" t="s">
        <v>81</v>
      </c>
    </row>
    <row r="169" spans="1:65" s="13" customFormat="1" ht="11.25">
      <c r="B169" s="202"/>
      <c r="C169" s="203"/>
      <c r="D169" s="195" t="s">
        <v>182</v>
      </c>
      <c r="E169" s="204" t="s">
        <v>19</v>
      </c>
      <c r="F169" s="205" t="s">
        <v>1745</v>
      </c>
      <c r="G169" s="203"/>
      <c r="H169" s="206">
        <v>7.4749999999999996</v>
      </c>
      <c r="I169" s="207"/>
      <c r="J169" s="203"/>
      <c r="K169" s="203"/>
      <c r="L169" s="208"/>
      <c r="M169" s="209"/>
      <c r="N169" s="210"/>
      <c r="O169" s="210"/>
      <c r="P169" s="210"/>
      <c r="Q169" s="210"/>
      <c r="R169" s="210"/>
      <c r="S169" s="210"/>
      <c r="T169" s="211"/>
      <c r="AT169" s="212" t="s">
        <v>182</v>
      </c>
      <c r="AU169" s="212" t="s">
        <v>81</v>
      </c>
      <c r="AV169" s="13" t="s">
        <v>81</v>
      </c>
      <c r="AW169" s="13" t="s">
        <v>33</v>
      </c>
      <c r="AX169" s="13" t="s">
        <v>72</v>
      </c>
      <c r="AY169" s="212" t="s">
        <v>168</v>
      </c>
    </row>
    <row r="170" spans="1:65" s="14" customFormat="1" ht="11.25">
      <c r="B170" s="213"/>
      <c r="C170" s="214"/>
      <c r="D170" s="195" t="s">
        <v>182</v>
      </c>
      <c r="E170" s="215" t="s">
        <v>19</v>
      </c>
      <c r="F170" s="216" t="s">
        <v>185</v>
      </c>
      <c r="G170" s="214"/>
      <c r="H170" s="217">
        <v>7.4749999999999996</v>
      </c>
      <c r="I170" s="218"/>
      <c r="J170" s="214"/>
      <c r="K170" s="214"/>
      <c r="L170" s="219"/>
      <c r="M170" s="220"/>
      <c r="N170" s="221"/>
      <c r="O170" s="221"/>
      <c r="P170" s="221"/>
      <c r="Q170" s="221"/>
      <c r="R170" s="221"/>
      <c r="S170" s="221"/>
      <c r="T170" s="222"/>
      <c r="AT170" s="223" t="s">
        <v>182</v>
      </c>
      <c r="AU170" s="223" t="s">
        <v>81</v>
      </c>
      <c r="AV170" s="14" t="s">
        <v>176</v>
      </c>
      <c r="AW170" s="14" t="s">
        <v>33</v>
      </c>
      <c r="AX170" s="14" t="s">
        <v>79</v>
      </c>
      <c r="AY170" s="223" t="s">
        <v>168</v>
      </c>
    </row>
    <row r="171" spans="1:65" s="2" customFormat="1" ht="24.2" customHeight="1">
      <c r="A171" s="38"/>
      <c r="B171" s="39"/>
      <c r="C171" s="182" t="s">
        <v>1240</v>
      </c>
      <c r="D171" s="182" t="s">
        <v>171</v>
      </c>
      <c r="E171" s="183" t="s">
        <v>1746</v>
      </c>
      <c r="F171" s="184" t="s">
        <v>1747</v>
      </c>
      <c r="G171" s="185" t="s">
        <v>281</v>
      </c>
      <c r="H171" s="186">
        <v>25.99</v>
      </c>
      <c r="I171" s="187"/>
      <c r="J171" s="188">
        <f>ROUND(I171*H171,2)</f>
        <v>0</v>
      </c>
      <c r="K171" s="184" t="s">
        <v>175</v>
      </c>
      <c r="L171" s="43"/>
      <c r="M171" s="189" t="s">
        <v>19</v>
      </c>
      <c r="N171" s="190" t="s">
        <v>43</v>
      </c>
      <c r="O171" s="68"/>
      <c r="P171" s="191">
        <f>O171*H171</f>
        <v>0</v>
      </c>
      <c r="Q171" s="191">
        <v>7.9210000000000003E-2</v>
      </c>
      <c r="R171" s="191">
        <f>Q171*H171</f>
        <v>2.0586679000000001</v>
      </c>
      <c r="S171" s="191">
        <v>0</v>
      </c>
      <c r="T171" s="192">
        <f>S171*H171</f>
        <v>0</v>
      </c>
      <c r="U171" s="38"/>
      <c r="V171" s="38"/>
      <c r="W171" s="38"/>
      <c r="X171" s="38"/>
      <c r="Y171" s="38"/>
      <c r="Z171" s="38"/>
      <c r="AA171" s="38"/>
      <c r="AB171" s="38"/>
      <c r="AC171" s="38"/>
      <c r="AD171" s="38"/>
      <c r="AE171" s="38"/>
      <c r="AR171" s="193" t="s">
        <v>176</v>
      </c>
      <c r="AT171" s="193" t="s">
        <v>171</v>
      </c>
      <c r="AU171" s="193" t="s">
        <v>81</v>
      </c>
      <c r="AY171" s="21" t="s">
        <v>168</v>
      </c>
      <c r="BE171" s="194">
        <f>IF(N171="základní",J171,0)</f>
        <v>0</v>
      </c>
      <c r="BF171" s="194">
        <f>IF(N171="snížená",J171,0)</f>
        <v>0</v>
      </c>
      <c r="BG171" s="194">
        <f>IF(N171="zákl. přenesená",J171,0)</f>
        <v>0</v>
      </c>
      <c r="BH171" s="194">
        <f>IF(N171="sníž. přenesená",J171,0)</f>
        <v>0</v>
      </c>
      <c r="BI171" s="194">
        <f>IF(N171="nulová",J171,0)</f>
        <v>0</v>
      </c>
      <c r="BJ171" s="21" t="s">
        <v>79</v>
      </c>
      <c r="BK171" s="194">
        <f>ROUND(I171*H171,2)</f>
        <v>0</v>
      </c>
      <c r="BL171" s="21" t="s">
        <v>176</v>
      </c>
      <c r="BM171" s="193" t="s">
        <v>1748</v>
      </c>
    </row>
    <row r="172" spans="1:65" s="2" customFormat="1" ht="19.5">
      <c r="A172" s="38"/>
      <c r="B172" s="39"/>
      <c r="C172" s="40"/>
      <c r="D172" s="195" t="s">
        <v>178</v>
      </c>
      <c r="E172" s="40"/>
      <c r="F172" s="196" t="s">
        <v>1749</v>
      </c>
      <c r="G172" s="40"/>
      <c r="H172" s="40"/>
      <c r="I172" s="197"/>
      <c r="J172" s="40"/>
      <c r="K172" s="40"/>
      <c r="L172" s="43"/>
      <c r="M172" s="198"/>
      <c r="N172" s="199"/>
      <c r="O172" s="68"/>
      <c r="P172" s="68"/>
      <c r="Q172" s="68"/>
      <c r="R172" s="68"/>
      <c r="S172" s="68"/>
      <c r="T172" s="69"/>
      <c r="U172" s="38"/>
      <c r="V172" s="38"/>
      <c r="W172" s="38"/>
      <c r="X172" s="38"/>
      <c r="Y172" s="38"/>
      <c r="Z172" s="38"/>
      <c r="AA172" s="38"/>
      <c r="AB172" s="38"/>
      <c r="AC172" s="38"/>
      <c r="AD172" s="38"/>
      <c r="AE172" s="38"/>
      <c r="AT172" s="21" t="s">
        <v>178</v>
      </c>
      <c r="AU172" s="21" t="s">
        <v>81</v>
      </c>
    </row>
    <row r="173" spans="1:65" s="2" customFormat="1" ht="11.25">
      <c r="A173" s="38"/>
      <c r="B173" s="39"/>
      <c r="C173" s="40"/>
      <c r="D173" s="200" t="s">
        <v>180</v>
      </c>
      <c r="E173" s="40"/>
      <c r="F173" s="201" t="s">
        <v>1750</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1" t="s">
        <v>180</v>
      </c>
      <c r="AU173" s="21" t="s">
        <v>81</v>
      </c>
    </row>
    <row r="174" spans="1:65" s="13" customFormat="1" ht="11.25">
      <c r="B174" s="202"/>
      <c r="C174" s="203"/>
      <c r="D174" s="195" t="s">
        <v>182</v>
      </c>
      <c r="E174" s="204" t="s">
        <v>19</v>
      </c>
      <c r="F174" s="205" t="s">
        <v>1751</v>
      </c>
      <c r="G174" s="203"/>
      <c r="H174" s="206">
        <v>25.99</v>
      </c>
      <c r="I174" s="207"/>
      <c r="J174" s="203"/>
      <c r="K174" s="203"/>
      <c r="L174" s="208"/>
      <c r="M174" s="209"/>
      <c r="N174" s="210"/>
      <c r="O174" s="210"/>
      <c r="P174" s="210"/>
      <c r="Q174" s="210"/>
      <c r="R174" s="210"/>
      <c r="S174" s="210"/>
      <c r="T174" s="211"/>
      <c r="AT174" s="212" t="s">
        <v>182</v>
      </c>
      <c r="AU174" s="212" t="s">
        <v>81</v>
      </c>
      <c r="AV174" s="13" t="s">
        <v>81</v>
      </c>
      <c r="AW174" s="13" t="s">
        <v>33</v>
      </c>
      <c r="AX174" s="13" t="s">
        <v>72</v>
      </c>
      <c r="AY174" s="212" t="s">
        <v>168</v>
      </c>
    </row>
    <row r="175" spans="1:65" s="14" customFormat="1" ht="11.25">
      <c r="B175" s="213"/>
      <c r="C175" s="214"/>
      <c r="D175" s="195" t="s">
        <v>182</v>
      </c>
      <c r="E175" s="215" t="s">
        <v>19</v>
      </c>
      <c r="F175" s="216" t="s">
        <v>185</v>
      </c>
      <c r="G175" s="214"/>
      <c r="H175" s="217">
        <v>25.99</v>
      </c>
      <c r="I175" s="218"/>
      <c r="J175" s="214"/>
      <c r="K175" s="214"/>
      <c r="L175" s="219"/>
      <c r="M175" s="220"/>
      <c r="N175" s="221"/>
      <c r="O175" s="221"/>
      <c r="P175" s="221"/>
      <c r="Q175" s="221"/>
      <c r="R175" s="221"/>
      <c r="S175" s="221"/>
      <c r="T175" s="222"/>
      <c r="AT175" s="223" t="s">
        <v>182</v>
      </c>
      <c r="AU175" s="223" t="s">
        <v>81</v>
      </c>
      <c r="AV175" s="14" t="s">
        <v>176</v>
      </c>
      <c r="AW175" s="14" t="s">
        <v>33</v>
      </c>
      <c r="AX175" s="14" t="s">
        <v>79</v>
      </c>
      <c r="AY175" s="223" t="s">
        <v>168</v>
      </c>
    </row>
    <row r="176" spans="1:65" s="2" customFormat="1" ht="24.2" customHeight="1">
      <c r="A176" s="38"/>
      <c r="B176" s="39"/>
      <c r="C176" s="182" t="s">
        <v>1246</v>
      </c>
      <c r="D176" s="182" t="s">
        <v>171</v>
      </c>
      <c r="E176" s="183" t="s">
        <v>1752</v>
      </c>
      <c r="F176" s="184" t="s">
        <v>1753</v>
      </c>
      <c r="G176" s="185" t="s">
        <v>245</v>
      </c>
      <c r="H176" s="186">
        <v>6.4</v>
      </c>
      <c r="I176" s="187"/>
      <c r="J176" s="188">
        <f>ROUND(I176*H176,2)</f>
        <v>0</v>
      </c>
      <c r="K176" s="184" t="s">
        <v>175</v>
      </c>
      <c r="L176" s="43"/>
      <c r="M176" s="189" t="s">
        <v>19</v>
      </c>
      <c r="N176" s="190" t="s">
        <v>43</v>
      </c>
      <c r="O176" s="68"/>
      <c r="P176" s="191">
        <f>O176*H176</f>
        <v>0</v>
      </c>
      <c r="Q176" s="191">
        <v>8.0000000000000007E-5</v>
      </c>
      <c r="R176" s="191">
        <f>Q176*H176</f>
        <v>5.1200000000000009E-4</v>
      </c>
      <c r="S176" s="191">
        <v>0</v>
      </c>
      <c r="T176" s="192">
        <f>S176*H176</f>
        <v>0</v>
      </c>
      <c r="U176" s="38"/>
      <c r="V176" s="38"/>
      <c r="W176" s="38"/>
      <c r="X176" s="38"/>
      <c r="Y176" s="38"/>
      <c r="Z176" s="38"/>
      <c r="AA176" s="38"/>
      <c r="AB176" s="38"/>
      <c r="AC176" s="38"/>
      <c r="AD176" s="38"/>
      <c r="AE176" s="38"/>
      <c r="AR176" s="193" t="s">
        <v>176</v>
      </c>
      <c r="AT176" s="193" t="s">
        <v>171</v>
      </c>
      <c r="AU176" s="193" t="s">
        <v>81</v>
      </c>
      <c r="AY176" s="21" t="s">
        <v>168</v>
      </c>
      <c r="BE176" s="194">
        <f>IF(N176="základní",J176,0)</f>
        <v>0</v>
      </c>
      <c r="BF176" s="194">
        <f>IF(N176="snížená",J176,0)</f>
        <v>0</v>
      </c>
      <c r="BG176" s="194">
        <f>IF(N176="zákl. přenesená",J176,0)</f>
        <v>0</v>
      </c>
      <c r="BH176" s="194">
        <f>IF(N176="sníž. přenesená",J176,0)</f>
        <v>0</v>
      </c>
      <c r="BI176" s="194">
        <f>IF(N176="nulová",J176,0)</f>
        <v>0</v>
      </c>
      <c r="BJ176" s="21" t="s">
        <v>79</v>
      </c>
      <c r="BK176" s="194">
        <f>ROUND(I176*H176,2)</f>
        <v>0</v>
      </c>
      <c r="BL176" s="21" t="s">
        <v>176</v>
      </c>
      <c r="BM176" s="193" t="s">
        <v>1754</v>
      </c>
    </row>
    <row r="177" spans="1:65" s="2" customFormat="1" ht="11.25">
      <c r="A177" s="38"/>
      <c r="B177" s="39"/>
      <c r="C177" s="40"/>
      <c r="D177" s="195" t="s">
        <v>178</v>
      </c>
      <c r="E177" s="40"/>
      <c r="F177" s="196" t="s">
        <v>1755</v>
      </c>
      <c r="G177" s="40"/>
      <c r="H177" s="40"/>
      <c r="I177" s="197"/>
      <c r="J177" s="40"/>
      <c r="K177" s="40"/>
      <c r="L177" s="43"/>
      <c r="M177" s="198"/>
      <c r="N177" s="199"/>
      <c r="O177" s="68"/>
      <c r="P177" s="68"/>
      <c r="Q177" s="68"/>
      <c r="R177" s="68"/>
      <c r="S177" s="68"/>
      <c r="T177" s="69"/>
      <c r="U177" s="38"/>
      <c r="V177" s="38"/>
      <c r="W177" s="38"/>
      <c r="X177" s="38"/>
      <c r="Y177" s="38"/>
      <c r="Z177" s="38"/>
      <c r="AA177" s="38"/>
      <c r="AB177" s="38"/>
      <c r="AC177" s="38"/>
      <c r="AD177" s="38"/>
      <c r="AE177" s="38"/>
      <c r="AT177" s="21" t="s">
        <v>178</v>
      </c>
      <c r="AU177" s="21" t="s">
        <v>81</v>
      </c>
    </row>
    <row r="178" spans="1:65" s="2" customFormat="1" ht="11.25">
      <c r="A178" s="38"/>
      <c r="B178" s="39"/>
      <c r="C178" s="40"/>
      <c r="D178" s="200" t="s">
        <v>180</v>
      </c>
      <c r="E178" s="40"/>
      <c r="F178" s="201" t="s">
        <v>1756</v>
      </c>
      <c r="G178" s="40"/>
      <c r="H178" s="40"/>
      <c r="I178" s="197"/>
      <c r="J178" s="40"/>
      <c r="K178" s="40"/>
      <c r="L178" s="43"/>
      <c r="M178" s="198"/>
      <c r="N178" s="199"/>
      <c r="O178" s="68"/>
      <c r="P178" s="68"/>
      <c r="Q178" s="68"/>
      <c r="R178" s="68"/>
      <c r="S178" s="68"/>
      <c r="T178" s="69"/>
      <c r="U178" s="38"/>
      <c r="V178" s="38"/>
      <c r="W178" s="38"/>
      <c r="X178" s="38"/>
      <c r="Y178" s="38"/>
      <c r="Z178" s="38"/>
      <c r="AA178" s="38"/>
      <c r="AB178" s="38"/>
      <c r="AC178" s="38"/>
      <c r="AD178" s="38"/>
      <c r="AE178" s="38"/>
      <c r="AT178" s="21" t="s">
        <v>180</v>
      </c>
      <c r="AU178" s="21" t="s">
        <v>81</v>
      </c>
    </row>
    <row r="179" spans="1:65" s="13" customFormat="1" ht="11.25">
      <c r="B179" s="202"/>
      <c r="C179" s="203"/>
      <c r="D179" s="195" t="s">
        <v>182</v>
      </c>
      <c r="E179" s="204" t="s">
        <v>19</v>
      </c>
      <c r="F179" s="205" t="s">
        <v>1757</v>
      </c>
      <c r="G179" s="203"/>
      <c r="H179" s="206">
        <v>6.4</v>
      </c>
      <c r="I179" s="207"/>
      <c r="J179" s="203"/>
      <c r="K179" s="203"/>
      <c r="L179" s="208"/>
      <c r="M179" s="209"/>
      <c r="N179" s="210"/>
      <c r="O179" s="210"/>
      <c r="P179" s="210"/>
      <c r="Q179" s="210"/>
      <c r="R179" s="210"/>
      <c r="S179" s="210"/>
      <c r="T179" s="211"/>
      <c r="AT179" s="212" t="s">
        <v>182</v>
      </c>
      <c r="AU179" s="212" t="s">
        <v>81</v>
      </c>
      <c r="AV179" s="13" t="s">
        <v>81</v>
      </c>
      <c r="AW179" s="13" t="s">
        <v>33</v>
      </c>
      <c r="AX179" s="13" t="s">
        <v>72</v>
      </c>
      <c r="AY179" s="212" t="s">
        <v>168</v>
      </c>
    </row>
    <row r="180" spans="1:65" s="14" customFormat="1" ht="11.25">
      <c r="B180" s="213"/>
      <c r="C180" s="214"/>
      <c r="D180" s="195" t="s">
        <v>182</v>
      </c>
      <c r="E180" s="215" t="s">
        <v>19</v>
      </c>
      <c r="F180" s="216" t="s">
        <v>185</v>
      </c>
      <c r="G180" s="214"/>
      <c r="H180" s="217">
        <v>6.4</v>
      </c>
      <c r="I180" s="218"/>
      <c r="J180" s="214"/>
      <c r="K180" s="214"/>
      <c r="L180" s="219"/>
      <c r="M180" s="220"/>
      <c r="N180" s="221"/>
      <c r="O180" s="221"/>
      <c r="P180" s="221"/>
      <c r="Q180" s="221"/>
      <c r="R180" s="221"/>
      <c r="S180" s="221"/>
      <c r="T180" s="222"/>
      <c r="AT180" s="223" t="s">
        <v>182</v>
      </c>
      <c r="AU180" s="223" t="s">
        <v>81</v>
      </c>
      <c r="AV180" s="14" t="s">
        <v>176</v>
      </c>
      <c r="AW180" s="14" t="s">
        <v>33</v>
      </c>
      <c r="AX180" s="14" t="s">
        <v>79</v>
      </c>
      <c r="AY180" s="223" t="s">
        <v>168</v>
      </c>
    </row>
    <row r="181" spans="1:65" s="2" customFormat="1" ht="24.2" customHeight="1">
      <c r="A181" s="38"/>
      <c r="B181" s="39"/>
      <c r="C181" s="182" t="s">
        <v>1251</v>
      </c>
      <c r="D181" s="182" t="s">
        <v>171</v>
      </c>
      <c r="E181" s="183" t="s">
        <v>1758</v>
      </c>
      <c r="F181" s="184" t="s">
        <v>1759</v>
      </c>
      <c r="G181" s="185" t="s">
        <v>245</v>
      </c>
      <c r="H181" s="186">
        <v>6.25</v>
      </c>
      <c r="I181" s="187"/>
      <c r="J181" s="188">
        <f>ROUND(I181*H181,2)</f>
        <v>0</v>
      </c>
      <c r="K181" s="184" t="s">
        <v>175</v>
      </c>
      <c r="L181" s="43"/>
      <c r="M181" s="189" t="s">
        <v>19</v>
      </c>
      <c r="N181" s="190" t="s">
        <v>43</v>
      </c>
      <c r="O181" s="68"/>
      <c r="P181" s="191">
        <f>O181*H181</f>
        <v>0</v>
      </c>
      <c r="Q181" s="191">
        <v>1.2E-4</v>
      </c>
      <c r="R181" s="191">
        <f>Q181*H181</f>
        <v>7.5000000000000002E-4</v>
      </c>
      <c r="S181" s="191">
        <v>0</v>
      </c>
      <c r="T181" s="192">
        <f>S181*H181</f>
        <v>0</v>
      </c>
      <c r="U181" s="38"/>
      <c r="V181" s="38"/>
      <c r="W181" s="38"/>
      <c r="X181" s="38"/>
      <c r="Y181" s="38"/>
      <c r="Z181" s="38"/>
      <c r="AA181" s="38"/>
      <c r="AB181" s="38"/>
      <c r="AC181" s="38"/>
      <c r="AD181" s="38"/>
      <c r="AE181" s="38"/>
      <c r="AR181" s="193" t="s">
        <v>176</v>
      </c>
      <c r="AT181" s="193" t="s">
        <v>171</v>
      </c>
      <c r="AU181" s="193" t="s">
        <v>81</v>
      </c>
      <c r="AY181" s="21" t="s">
        <v>168</v>
      </c>
      <c r="BE181" s="194">
        <f>IF(N181="základní",J181,0)</f>
        <v>0</v>
      </c>
      <c r="BF181" s="194">
        <f>IF(N181="snížená",J181,0)</f>
        <v>0</v>
      </c>
      <c r="BG181" s="194">
        <f>IF(N181="zákl. přenesená",J181,0)</f>
        <v>0</v>
      </c>
      <c r="BH181" s="194">
        <f>IF(N181="sníž. přenesená",J181,0)</f>
        <v>0</v>
      </c>
      <c r="BI181" s="194">
        <f>IF(N181="nulová",J181,0)</f>
        <v>0</v>
      </c>
      <c r="BJ181" s="21" t="s">
        <v>79</v>
      </c>
      <c r="BK181" s="194">
        <f>ROUND(I181*H181,2)</f>
        <v>0</v>
      </c>
      <c r="BL181" s="21" t="s">
        <v>176</v>
      </c>
      <c r="BM181" s="193" t="s">
        <v>1760</v>
      </c>
    </row>
    <row r="182" spans="1:65" s="2" customFormat="1" ht="11.25">
      <c r="A182" s="38"/>
      <c r="B182" s="39"/>
      <c r="C182" s="40"/>
      <c r="D182" s="195" t="s">
        <v>178</v>
      </c>
      <c r="E182" s="40"/>
      <c r="F182" s="196" t="s">
        <v>1761</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1" t="s">
        <v>178</v>
      </c>
      <c r="AU182" s="21" t="s">
        <v>81</v>
      </c>
    </row>
    <row r="183" spans="1:65" s="2" customFormat="1" ht="11.25">
      <c r="A183" s="38"/>
      <c r="B183" s="39"/>
      <c r="C183" s="40"/>
      <c r="D183" s="200" t="s">
        <v>180</v>
      </c>
      <c r="E183" s="40"/>
      <c r="F183" s="201" t="s">
        <v>1762</v>
      </c>
      <c r="G183" s="40"/>
      <c r="H183" s="40"/>
      <c r="I183" s="197"/>
      <c r="J183" s="40"/>
      <c r="K183" s="40"/>
      <c r="L183" s="43"/>
      <c r="M183" s="198"/>
      <c r="N183" s="199"/>
      <c r="O183" s="68"/>
      <c r="P183" s="68"/>
      <c r="Q183" s="68"/>
      <c r="R183" s="68"/>
      <c r="S183" s="68"/>
      <c r="T183" s="69"/>
      <c r="U183" s="38"/>
      <c r="V183" s="38"/>
      <c r="W183" s="38"/>
      <c r="X183" s="38"/>
      <c r="Y183" s="38"/>
      <c r="Z183" s="38"/>
      <c r="AA183" s="38"/>
      <c r="AB183" s="38"/>
      <c r="AC183" s="38"/>
      <c r="AD183" s="38"/>
      <c r="AE183" s="38"/>
      <c r="AT183" s="21" t="s">
        <v>180</v>
      </c>
      <c r="AU183" s="21" t="s">
        <v>81</v>
      </c>
    </row>
    <row r="184" spans="1:65" s="13" customFormat="1" ht="11.25">
      <c r="B184" s="202"/>
      <c r="C184" s="203"/>
      <c r="D184" s="195" t="s">
        <v>182</v>
      </c>
      <c r="E184" s="204" t="s">
        <v>19</v>
      </c>
      <c r="F184" s="205" t="s">
        <v>1763</v>
      </c>
      <c r="G184" s="203"/>
      <c r="H184" s="206">
        <v>6.25</v>
      </c>
      <c r="I184" s="207"/>
      <c r="J184" s="203"/>
      <c r="K184" s="203"/>
      <c r="L184" s="208"/>
      <c r="M184" s="209"/>
      <c r="N184" s="210"/>
      <c r="O184" s="210"/>
      <c r="P184" s="210"/>
      <c r="Q184" s="210"/>
      <c r="R184" s="210"/>
      <c r="S184" s="210"/>
      <c r="T184" s="211"/>
      <c r="AT184" s="212" t="s">
        <v>182</v>
      </c>
      <c r="AU184" s="212" t="s">
        <v>81</v>
      </c>
      <c r="AV184" s="13" t="s">
        <v>81</v>
      </c>
      <c r="AW184" s="13" t="s">
        <v>33</v>
      </c>
      <c r="AX184" s="13" t="s">
        <v>72</v>
      </c>
      <c r="AY184" s="212" t="s">
        <v>168</v>
      </c>
    </row>
    <row r="185" spans="1:65" s="14" customFormat="1" ht="11.25">
      <c r="B185" s="213"/>
      <c r="C185" s="214"/>
      <c r="D185" s="195" t="s">
        <v>182</v>
      </c>
      <c r="E185" s="215" t="s">
        <v>19</v>
      </c>
      <c r="F185" s="216" t="s">
        <v>185</v>
      </c>
      <c r="G185" s="214"/>
      <c r="H185" s="217">
        <v>6.25</v>
      </c>
      <c r="I185" s="218"/>
      <c r="J185" s="214"/>
      <c r="K185" s="214"/>
      <c r="L185" s="219"/>
      <c r="M185" s="220"/>
      <c r="N185" s="221"/>
      <c r="O185" s="221"/>
      <c r="P185" s="221"/>
      <c r="Q185" s="221"/>
      <c r="R185" s="221"/>
      <c r="S185" s="221"/>
      <c r="T185" s="222"/>
      <c r="AT185" s="223" t="s">
        <v>182</v>
      </c>
      <c r="AU185" s="223" t="s">
        <v>81</v>
      </c>
      <c r="AV185" s="14" t="s">
        <v>176</v>
      </c>
      <c r="AW185" s="14" t="s">
        <v>33</v>
      </c>
      <c r="AX185" s="14" t="s">
        <v>79</v>
      </c>
      <c r="AY185" s="223" t="s">
        <v>168</v>
      </c>
    </row>
    <row r="186" spans="1:65" s="2" customFormat="1" ht="16.5" customHeight="1">
      <c r="A186" s="38"/>
      <c r="B186" s="39"/>
      <c r="C186" s="182" t="s">
        <v>1257</v>
      </c>
      <c r="D186" s="182" t="s">
        <v>171</v>
      </c>
      <c r="E186" s="183" t="s">
        <v>1764</v>
      </c>
      <c r="F186" s="184" t="s">
        <v>1765</v>
      </c>
      <c r="G186" s="185" t="s">
        <v>281</v>
      </c>
      <c r="H186" s="186">
        <v>6.0289999999999999</v>
      </c>
      <c r="I186" s="187"/>
      <c r="J186" s="188">
        <f>ROUND(I186*H186,2)</f>
        <v>0</v>
      </c>
      <c r="K186" s="184" t="s">
        <v>175</v>
      </c>
      <c r="L186" s="43"/>
      <c r="M186" s="189" t="s">
        <v>19</v>
      </c>
      <c r="N186" s="190" t="s">
        <v>43</v>
      </c>
      <c r="O186" s="68"/>
      <c r="P186" s="191">
        <f>O186*H186</f>
        <v>0</v>
      </c>
      <c r="Q186" s="191">
        <v>8.3409999999999998E-2</v>
      </c>
      <c r="R186" s="191">
        <f>Q186*H186</f>
        <v>0.50287888999999997</v>
      </c>
      <c r="S186" s="191">
        <v>0</v>
      </c>
      <c r="T186" s="192">
        <f>S186*H186</f>
        <v>0</v>
      </c>
      <c r="U186" s="38"/>
      <c r="V186" s="38"/>
      <c r="W186" s="38"/>
      <c r="X186" s="38"/>
      <c r="Y186" s="38"/>
      <c r="Z186" s="38"/>
      <c r="AA186" s="38"/>
      <c r="AB186" s="38"/>
      <c r="AC186" s="38"/>
      <c r="AD186" s="38"/>
      <c r="AE186" s="38"/>
      <c r="AR186" s="193" t="s">
        <v>176</v>
      </c>
      <c r="AT186" s="193" t="s">
        <v>171</v>
      </c>
      <c r="AU186" s="193" t="s">
        <v>81</v>
      </c>
      <c r="AY186" s="21" t="s">
        <v>168</v>
      </c>
      <c r="BE186" s="194">
        <f>IF(N186="základní",J186,0)</f>
        <v>0</v>
      </c>
      <c r="BF186" s="194">
        <f>IF(N186="snížená",J186,0)</f>
        <v>0</v>
      </c>
      <c r="BG186" s="194">
        <f>IF(N186="zákl. přenesená",J186,0)</f>
        <v>0</v>
      </c>
      <c r="BH186" s="194">
        <f>IF(N186="sníž. přenesená",J186,0)</f>
        <v>0</v>
      </c>
      <c r="BI186" s="194">
        <f>IF(N186="nulová",J186,0)</f>
        <v>0</v>
      </c>
      <c r="BJ186" s="21" t="s">
        <v>79</v>
      </c>
      <c r="BK186" s="194">
        <f>ROUND(I186*H186,2)</f>
        <v>0</v>
      </c>
      <c r="BL186" s="21" t="s">
        <v>176</v>
      </c>
      <c r="BM186" s="193" t="s">
        <v>1766</v>
      </c>
    </row>
    <row r="187" spans="1:65" s="2" customFormat="1" ht="19.5">
      <c r="A187" s="38"/>
      <c r="B187" s="39"/>
      <c r="C187" s="40"/>
      <c r="D187" s="195" t="s">
        <v>178</v>
      </c>
      <c r="E187" s="40"/>
      <c r="F187" s="196" t="s">
        <v>1767</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1" t="s">
        <v>178</v>
      </c>
      <c r="AU187" s="21" t="s">
        <v>81</v>
      </c>
    </row>
    <row r="188" spans="1:65" s="2" customFormat="1" ht="11.25">
      <c r="A188" s="38"/>
      <c r="B188" s="39"/>
      <c r="C188" s="40"/>
      <c r="D188" s="200" t="s">
        <v>180</v>
      </c>
      <c r="E188" s="40"/>
      <c r="F188" s="201" t="s">
        <v>1768</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1" t="s">
        <v>180</v>
      </c>
      <c r="AU188" s="21" t="s">
        <v>81</v>
      </c>
    </row>
    <row r="189" spans="1:65" s="13" customFormat="1" ht="11.25">
      <c r="B189" s="202"/>
      <c r="C189" s="203"/>
      <c r="D189" s="195" t="s">
        <v>182</v>
      </c>
      <c r="E189" s="204" t="s">
        <v>19</v>
      </c>
      <c r="F189" s="205" t="s">
        <v>1769</v>
      </c>
      <c r="G189" s="203"/>
      <c r="H189" s="206">
        <v>6.0289999999999999</v>
      </c>
      <c r="I189" s="207"/>
      <c r="J189" s="203"/>
      <c r="K189" s="203"/>
      <c r="L189" s="208"/>
      <c r="M189" s="209"/>
      <c r="N189" s="210"/>
      <c r="O189" s="210"/>
      <c r="P189" s="210"/>
      <c r="Q189" s="210"/>
      <c r="R189" s="210"/>
      <c r="S189" s="210"/>
      <c r="T189" s="211"/>
      <c r="AT189" s="212" t="s">
        <v>182</v>
      </c>
      <c r="AU189" s="212" t="s">
        <v>81</v>
      </c>
      <c r="AV189" s="13" t="s">
        <v>81</v>
      </c>
      <c r="AW189" s="13" t="s">
        <v>33</v>
      </c>
      <c r="AX189" s="13" t="s">
        <v>72</v>
      </c>
      <c r="AY189" s="212" t="s">
        <v>168</v>
      </c>
    </row>
    <row r="190" spans="1:65" s="14" customFormat="1" ht="11.25">
      <c r="B190" s="213"/>
      <c r="C190" s="214"/>
      <c r="D190" s="195" t="s">
        <v>182</v>
      </c>
      <c r="E190" s="215" t="s">
        <v>19</v>
      </c>
      <c r="F190" s="216" t="s">
        <v>185</v>
      </c>
      <c r="G190" s="214"/>
      <c r="H190" s="217">
        <v>6.0289999999999999</v>
      </c>
      <c r="I190" s="218"/>
      <c r="J190" s="214"/>
      <c r="K190" s="214"/>
      <c r="L190" s="219"/>
      <c r="M190" s="220"/>
      <c r="N190" s="221"/>
      <c r="O190" s="221"/>
      <c r="P190" s="221"/>
      <c r="Q190" s="221"/>
      <c r="R190" s="221"/>
      <c r="S190" s="221"/>
      <c r="T190" s="222"/>
      <c r="AT190" s="223" t="s">
        <v>182</v>
      </c>
      <c r="AU190" s="223" t="s">
        <v>81</v>
      </c>
      <c r="AV190" s="14" t="s">
        <v>176</v>
      </c>
      <c r="AW190" s="14" t="s">
        <v>33</v>
      </c>
      <c r="AX190" s="14" t="s">
        <v>79</v>
      </c>
      <c r="AY190" s="223" t="s">
        <v>168</v>
      </c>
    </row>
    <row r="191" spans="1:65" s="12" customFormat="1" ht="22.9" customHeight="1">
      <c r="B191" s="166"/>
      <c r="C191" s="167"/>
      <c r="D191" s="168" t="s">
        <v>71</v>
      </c>
      <c r="E191" s="180" t="s">
        <v>176</v>
      </c>
      <c r="F191" s="180" t="s">
        <v>286</v>
      </c>
      <c r="G191" s="167"/>
      <c r="H191" s="167"/>
      <c r="I191" s="170"/>
      <c r="J191" s="181">
        <f>BK191</f>
        <v>0</v>
      </c>
      <c r="K191" s="167"/>
      <c r="L191" s="172"/>
      <c r="M191" s="173"/>
      <c r="N191" s="174"/>
      <c r="O191" s="174"/>
      <c r="P191" s="175">
        <f>SUM(P192:P214)</f>
        <v>0</v>
      </c>
      <c r="Q191" s="174"/>
      <c r="R191" s="175">
        <f>SUM(R192:R214)</f>
        <v>6.6779502600000002</v>
      </c>
      <c r="S191" s="174"/>
      <c r="T191" s="176">
        <f>SUM(T192:T214)</f>
        <v>0</v>
      </c>
      <c r="AR191" s="177" t="s">
        <v>79</v>
      </c>
      <c r="AT191" s="178" t="s">
        <v>71</v>
      </c>
      <c r="AU191" s="178" t="s">
        <v>79</v>
      </c>
      <c r="AY191" s="177" t="s">
        <v>168</v>
      </c>
      <c r="BK191" s="179">
        <f>SUM(BK192:BK214)</f>
        <v>0</v>
      </c>
    </row>
    <row r="192" spans="1:65" s="2" customFormat="1" ht="16.5" customHeight="1">
      <c r="A192" s="38"/>
      <c r="B192" s="39"/>
      <c r="C192" s="182" t="s">
        <v>1770</v>
      </c>
      <c r="D192" s="182" t="s">
        <v>171</v>
      </c>
      <c r="E192" s="183" t="s">
        <v>1771</v>
      </c>
      <c r="F192" s="184" t="s">
        <v>1772</v>
      </c>
      <c r="G192" s="185" t="s">
        <v>174</v>
      </c>
      <c r="H192" s="186">
        <v>2.5030000000000001</v>
      </c>
      <c r="I192" s="187"/>
      <c r="J192" s="188">
        <f>ROUND(I192*H192,2)</f>
        <v>0</v>
      </c>
      <c r="K192" s="184" t="s">
        <v>175</v>
      </c>
      <c r="L192" s="43"/>
      <c r="M192" s="189" t="s">
        <v>19</v>
      </c>
      <c r="N192" s="190" t="s">
        <v>43</v>
      </c>
      <c r="O192" s="68"/>
      <c r="P192" s="191">
        <f>O192*H192</f>
        <v>0</v>
      </c>
      <c r="Q192" s="191">
        <v>2.5019800000000001</v>
      </c>
      <c r="R192" s="191">
        <f>Q192*H192</f>
        <v>6.2624559400000006</v>
      </c>
      <c r="S192" s="191">
        <v>0</v>
      </c>
      <c r="T192" s="192">
        <f>S192*H192</f>
        <v>0</v>
      </c>
      <c r="U192" s="38"/>
      <c r="V192" s="38"/>
      <c r="W192" s="38"/>
      <c r="X192" s="38"/>
      <c r="Y192" s="38"/>
      <c r="Z192" s="38"/>
      <c r="AA192" s="38"/>
      <c r="AB192" s="38"/>
      <c r="AC192" s="38"/>
      <c r="AD192" s="38"/>
      <c r="AE192" s="38"/>
      <c r="AR192" s="193" t="s">
        <v>176</v>
      </c>
      <c r="AT192" s="193" t="s">
        <v>171</v>
      </c>
      <c r="AU192" s="193" t="s">
        <v>81</v>
      </c>
      <c r="AY192" s="21" t="s">
        <v>168</v>
      </c>
      <c r="BE192" s="194">
        <f>IF(N192="základní",J192,0)</f>
        <v>0</v>
      </c>
      <c r="BF192" s="194">
        <f>IF(N192="snížená",J192,0)</f>
        <v>0</v>
      </c>
      <c r="BG192" s="194">
        <f>IF(N192="zákl. přenesená",J192,0)</f>
        <v>0</v>
      </c>
      <c r="BH192" s="194">
        <f>IF(N192="sníž. přenesená",J192,0)</f>
        <v>0</v>
      </c>
      <c r="BI192" s="194">
        <f>IF(N192="nulová",J192,0)</f>
        <v>0</v>
      </c>
      <c r="BJ192" s="21" t="s">
        <v>79</v>
      </c>
      <c r="BK192" s="194">
        <f>ROUND(I192*H192,2)</f>
        <v>0</v>
      </c>
      <c r="BL192" s="21" t="s">
        <v>176</v>
      </c>
      <c r="BM192" s="193" t="s">
        <v>1773</v>
      </c>
    </row>
    <row r="193" spans="1:65" s="2" customFormat="1" ht="19.5">
      <c r="A193" s="38"/>
      <c r="B193" s="39"/>
      <c r="C193" s="40"/>
      <c r="D193" s="195" t="s">
        <v>178</v>
      </c>
      <c r="E193" s="40"/>
      <c r="F193" s="196" t="s">
        <v>1774</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1" t="s">
        <v>178</v>
      </c>
      <c r="AU193" s="21" t="s">
        <v>81</v>
      </c>
    </row>
    <row r="194" spans="1:65" s="2" customFormat="1" ht="11.25">
      <c r="A194" s="38"/>
      <c r="B194" s="39"/>
      <c r="C194" s="40"/>
      <c r="D194" s="200" t="s">
        <v>180</v>
      </c>
      <c r="E194" s="40"/>
      <c r="F194" s="201" t="s">
        <v>1775</v>
      </c>
      <c r="G194" s="40"/>
      <c r="H194" s="40"/>
      <c r="I194" s="197"/>
      <c r="J194" s="40"/>
      <c r="K194" s="40"/>
      <c r="L194" s="43"/>
      <c r="M194" s="198"/>
      <c r="N194" s="199"/>
      <c r="O194" s="68"/>
      <c r="P194" s="68"/>
      <c r="Q194" s="68"/>
      <c r="R194" s="68"/>
      <c r="S194" s="68"/>
      <c r="T194" s="69"/>
      <c r="U194" s="38"/>
      <c r="V194" s="38"/>
      <c r="W194" s="38"/>
      <c r="X194" s="38"/>
      <c r="Y194" s="38"/>
      <c r="Z194" s="38"/>
      <c r="AA194" s="38"/>
      <c r="AB194" s="38"/>
      <c r="AC194" s="38"/>
      <c r="AD194" s="38"/>
      <c r="AE194" s="38"/>
      <c r="AT194" s="21" t="s">
        <v>180</v>
      </c>
      <c r="AU194" s="21" t="s">
        <v>81</v>
      </c>
    </row>
    <row r="195" spans="1:65" s="2" customFormat="1" ht="19.5">
      <c r="A195" s="38"/>
      <c r="B195" s="39"/>
      <c r="C195" s="40"/>
      <c r="D195" s="195" t="s">
        <v>206</v>
      </c>
      <c r="E195" s="40"/>
      <c r="F195" s="224" t="s">
        <v>1776</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1" t="s">
        <v>206</v>
      </c>
      <c r="AU195" s="21" t="s">
        <v>81</v>
      </c>
    </row>
    <row r="196" spans="1:65" s="13" customFormat="1" ht="11.25">
      <c r="B196" s="202"/>
      <c r="C196" s="203"/>
      <c r="D196" s="195" t="s">
        <v>182</v>
      </c>
      <c r="E196" s="204" t="s">
        <v>19</v>
      </c>
      <c r="F196" s="205" t="s">
        <v>1777</v>
      </c>
      <c r="G196" s="203"/>
      <c r="H196" s="206">
        <v>2.5030000000000001</v>
      </c>
      <c r="I196" s="207"/>
      <c r="J196" s="203"/>
      <c r="K196" s="203"/>
      <c r="L196" s="208"/>
      <c r="M196" s="209"/>
      <c r="N196" s="210"/>
      <c r="O196" s="210"/>
      <c r="P196" s="210"/>
      <c r="Q196" s="210"/>
      <c r="R196" s="210"/>
      <c r="S196" s="210"/>
      <c r="T196" s="211"/>
      <c r="AT196" s="212" t="s">
        <v>182</v>
      </c>
      <c r="AU196" s="212" t="s">
        <v>81</v>
      </c>
      <c r="AV196" s="13" t="s">
        <v>81</v>
      </c>
      <c r="AW196" s="13" t="s">
        <v>33</v>
      </c>
      <c r="AX196" s="13" t="s">
        <v>72</v>
      </c>
      <c r="AY196" s="212" t="s">
        <v>168</v>
      </c>
    </row>
    <row r="197" spans="1:65" s="14" customFormat="1" ht="11.25">
      <c r="B197" s="213"/>
      <c r="C197" s="214"/>
      <c r="D197" s="195" t="s">
        <v>182</v>
      </c>
      <c r="E197" s="215" t="s">
        <v>19</v>
      </c>
      <c r="F197" s="216" t="s">
        <v>185</v>
      </c>
      <c r="G197" s="214"/>
      <c r="H197" s="217">
        <v>2.5030000000000001</v>
      </c>
      <c r="I197" s="218"/>
      <c r="J197" s="214"/>
      <c r="K197" s="214"/>
      <c r="L197" s="219"/>
      <c r="M197" s="220"/>
      <c r="N197" s="221"/>
      <c r="O197" s="221"/>
      <c r="P197" s="221"/>
      <c r="Q197" s="221"/>
      <c r="R197" s="221"/>
      <c r="S197" s="221"/>
      <c r="T197" s="222"/>
      <c r="AT197" s="223" t="s">
        <v>182</v>
      </c>
      <c r="AU197" s="223" t="s">
        <v>81</v>
      </c>
      <c r="AV197" s="14" t="s">
        <v>176</v>
      </c>
      <c r="AW197" s="14" t="s">
        <v>33</v>
      </c>
      <c r="AX197" s="14" t="s">
        <v>79</v>
      </c>
      <c r="AY197" s="223" t="s">
        <v>168</v>
      </c>
    </row>
    <row r="198" spans="1:65" s="2" customFormat="1" ht="16.5" customHeight="1">
      <c r="A198" s="38"/>
      <c r="B198" s="39"/>
      <c r="C198" s="182" t="s">
        <v>1778</v>
      </c>
      <c r="D198" s="182" t="s">
        <v>171</v>
      </c>
      <c r="E198" s="183" t="s">
        <v>295</v>
      </c>
      <c r="F198" s="184" t="s">
        <v>296</v>
      </c>
      <c r="G198" s="185" t="s">
        <v>281</v>
      </c>
      <c r="H198" s="186">
        <v>17.803999999999998</v>
      </c>
      <c r="I198" s="187"/>
      <c r="J198" s="188">
        <f>ROUND(I198*H198,2)</f>
        <v>0</v>
      </c>
      <c r="K198" s="184" t="s">
        <v>175</v>
      </c>
      <c r="L198" s="43"/>
      <c r="M198" s="189" t="s">
        <v>19</v>
      </c>
      <c r="N198" s="190" t="s">
        <v>43</v>
      </c>
      <c r="O198" s="68"/>
      <c r="P198" s="191">
        <f>O198*H198</f>
        <v>0</v>
      </c>
      <c r="Q198" s="191">
        <v>1.1169999999999999E-2</v>
      </c>
      <c r="R198" s="191">
        <f>Q198*H198</f>
        <v>0.19887067999999997</v>
      </c>
      <c r="S198" s="191">
        <v>0</v>
      </c>
      <c r="T198" s="192">
        <f>S198*H198</f>
        <v>0</v>
      </c>
      <c r="U198" s="38"/>
      <c r="V198" s="38"/>
      <c r="W198" s="38"/>
      <c r="X198" s="38"/>
      <c r="Y198" s="38"/>
      <c r="Z198" s="38"/>
      <c r="AA198" s="38"/>
      <c r="AB198" s="38"/>
      <c r="AC198" s="38"/>
      <c r="AD198" s="38"/>
      <c r="AE198" s="38"/>
      <c r="AR198" s="193" t="s">
        <v>176</v>
      </c>
      <c r="AT198" s="193" t="s">
        <v>171</v>
      </c>
      <c r="AU198" s="193" t="s">
        <v>81</v>
      </c>
      <c r="AY198" s="21" t="s">
        <v>168</v>
      </c>
      <c r="BE198" s="194">
        <f>IF(N198="základní",J198,0)</f>
        <v>0</v>
      </c>
      <c r="BF198" s="194">
        <f>IF(N198="snížená",J198,0)</f>
        <v>0</v>
      </c>
      <c r="BG198" s="194">
        <f>IF(N198="zákl. přenesená",J198,0)</f>
        <v>0</v>
      </c>
      <c r="BH198" s="194">
        <f>IF(N198="sníž. přenesená",J198,0)</f>
        <v>0</v>
      </c>
      <c r="BI198" s="194">
        <f>IF(N198="nulová",J198,0)</f>
        <v>0</v>
      </c>
      <c r="BJ198" s="21" t="s">
        <v>79</v>
      </c>
      <c r="BK198" s="194">
        <f>ROUND(I198*H198,2)</f>
        <v>0</v>
      </c>
      <c r="BL198" s="21" t="s">
        <v>176</v>
      </c>
      <c r="BM198" s="193" t="s">
        <v>1779</v>
      </c>
    </row>
    <row r="199" spans="1:65" s="2" customFormat="1" ht="11.25">
      <c r="A199" s="38"/>
      <c r="B199" s="39"/>
      <c r="C199" s="40"/>
      <c r="D199" s="195" t="s">
        <v>178</v>
      </c>
      <c r="E199" s="40"/>
      <c r="F199" s="196" t="s">
        <v>298</v>
      </c>
      <c r="G199" s="40"/>
      <c r="H199" s="40"/>
      <c r="I199" s="197"/>
      <c r="J199" s="40"/>
      <c r="K199" s="40"/>
      <c r="L199" s="43"/>
      <c r="M199" s="198"/>
      <c r="N199" s="199"/>
      <c r="O199" s="68"/>
      <c r="P199" s="68"/>
      <c r="Q199" s="68"/>
      <c r="R199" s="68"/>
      <c r="S199" s="68"/>
      <c r="T199" s="69"/>
      <c r="U199" s="38"/>
      <c r="V199" s="38"/>
      <c r="W199" s="38"/>
      <c r="X199" s="38"/>
      <c r="Y199" s="38"/>
      <c r="Z199" s="38"/>
      <c r="AA199" s="38"/>
      <c r="AB199" s="38"/>
      <c r="AC199" s="38"/>
      <c r="AD199" s="38"/>
      <c r="AE199" s="38"/>
      <c r="AT199" s="21" t="s">
        <v>178</v>
      </c>
      <c r="AU199" s="21" t="s">
        <v>81</v>
      </c>
    </row>
    <row r="200" spans="1:65" s="2" customFormat="1" ht="11.25">
      <c r="A200" s="38"/>
      <c r="B200" s="39"/>
      <c r="C200" s="40"/>
      <c r="D200" s="200" t="s">
        <v>180</v>
      </c>
      <c r="E200" s="40"/>
      <c r="F200" s="201" t="s">
        <v>299</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1" t="s">
        <v>180</v>
      </c>
      <c r="AU200" s="21" t="s">
        <v>81</v>
      </c>
    </row>
    <row r="201" spans="1:65" s="13" customFormat="1" ht="11.25">
      <c r="B201" s="202"/>
      <c r="C201" s="203"/>
      <c r="D201" s="195" t="s">
        <v>182</v>
      </c>
      <c r="E201" s="204" t="s">
        <v>19</v>
      </c>
      <c r="F201" s="205" t="s">
        <v>1780</v>
      </c>
      <c r="G201" s="203"/>
      <c r="H201" s="206">
        <v>8.5440000000000005</v>
      </c>
      <c r="I201" s="207"/>
      <c r="J201" s="203"/>
      <c r="K201" s="203"/>
      <c r="L201" s="208"/>
      <c r="M201" s="209"/>
      <c r="N201" s="210"/>
      <c r="O201" s="210"/>
      <c r="P201" s="210"/>
      <c r="Q201" s="210"/>
      <c r="R201" s="210"/>
      <c r="S201" s="210"/>
      <c r="T201" s="211"/>
      <c r="AT201" s="212" t="s">
        <v>182</v>
      </c>
      <c r="AU201" s="212" t="s">
        <v>81</v>
      </c>
      <c r="AV201" s="13" t="s">
        <v>81</v>
      </c>
      <c r="AW201" s="13" t="s">
        <v>33</v>
      </c>
      <c r="AX201" s="13" t="s">
        <v>72</v>
      </c>
      <c r="AY201" s="212" t="s">
        <v>168</v>
      </c>
    </row>
    <row r="202" spans="1:65" s="13" customFormat="1" ht="11.25">
      <c r="B202" s="202"/>
      <c r="C202" s="203"/>
      <c r="D202" s="195" t="s">
        <v>182</v>
      </c>
      <c r="E202" s="204" t="s">
        <v>19</v>
      </c>
      <c r="F202" s="205" t="s">
        <v>1781</v>
      </c>
      <c r="G202" s="203"/>
      <c r="H202" s="206">
        <v>9.26</v>
      </c>
      <c r="I202" s="207"/>
      <c r="J202" s="203"/>
      <c r="K202" s="203"/>
      <c r="L202" s="208"/>
      <c r="M202" s="209"/>
      <c r="N202" s="210"/>
      <c r="O202" s="210"/>
      <c r="P202" s="210"/>
      <c r="Q202" s="210"/>
      <c r="R202" s="210"/>
      <c r="S202" s="210"/>
      <c r="T202" s="211"/>
      <c r="AT202" s="212" t="s">
        <v>182</v>
      </c>
      <c r="AU202" s="212" t="s">
        <v>81</v>
      </c>
      <c r="AV202" s="13" t="s">
        <v>81</v>
      </c>
      <c r="AW202" s="13" t="s">
        <v>33</v>
      </c>
      <c r="AX202" s="13" t="s">
        <v>72</v>
      </c>
      <c r="AY202" s="212" t="s">
        <v>168</v>
      </c>
    </row>
    <row r="203" spans="1:65" s="14" customFormat="1" ht="11.25">
      <c r="B203" s="213"/>
      <c r="C203" s="214"/>
      <c r="D203" s="195" t="s">
        <v>182</v>
      </c>
      <c r="E203" s="215" t="s">
        <v>19</v>
      </c>
      <c r="F203" s="216" t="s">
        <v>185</v>
      </c>
      <c r="G203" s="214"/>
      <c r="H203" s="217">
        <v>17.803999999999998</v>
      </c>
      <c r="I203" s="218"/>
      <c r="J203" s="214"/>
      <c r="K203" s="214"/>
      <c r="L203" s="219"/>
      <c r="M203" s="220"/>
      <c r="N203" s="221"/>
      <c r="O203" s="221"/>
      <c r="P203" s="221"/>
      <c r="Q203" s="221"/>
      <c r="R203" s="221"/>
      <c r="S203" s="221"/>
      <c r="T203" s="222"/>
      <c r="AT203" s="223" t="s">
        <v>182</v>
      </c>
      <c r="AU203" s="223" t="s">
        <v>81</v>
      </c>
      <c r="AV203" s="14" t="s">
        <v>176</v>
      </c>
      <c r="AW203" s="14" t="s">
        <v>33</v>
      </c>
      <c r="AX203" s="14" t="s">
        <v>79</v>
      </c>
      <c r="AY203" s="223" t="s">
        <v>168</v>
      </c>
    </row>
    <row r="204" spans="1:65" s="2" customFormat="1" ht="16.5" customHeight="1">
      <c r="A204" s="38"/>
      <c r="B204" s="39"/>
      <c r="C204" s="182" t="s">
        <v>1782</v>
      </c>
      <c r="D204" s="182" t="s">
        <v>171</v>
      </c>
      <c r="E204" s="183" t="s">
        <v>303</v>
      </c>
      <c r="F204" s="184" t="s">
        <v>304</v>
      </c>
      <c r="G204" s="185" t="s">
        <v>281</v>
      </c>
      <c r="H204" s="186">
        <v>17.803999999999998</v>
      </c>
      <c r="I204" s="187"/>
      <c r="J204" s="188">
        <f>ROUND(I204*H204,2)</f>
        <v>0</v>
      </c>
      <c r="K204" s="184" t="s">
        <v>175</v>
      </c>
      <c r="L204" s="43"/>
      <c r="M204" s="189" t="s">
        <v>19</v>
      </c>
      <c r="N204" s="190" t="s">
        <v>43</v>
      </c>
      <c r="O204" s="68"/>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176</v>
      </c>
      <c r="AT204" s="193" t="s">
        <v>171</v>
      </c>
      <c r="AU204" s="193" t="s">
        <v>81</v>
      </c>
      <c r="AY204" s="21" t="s">
        <v>168</v>
      </c>
      <c r="BE204" s="194">
        <f>IF(N204="základní",J204,0)</f>
        <v>0</v>
      </c>
      <c r="BF204" s="194">
        <f>IF(N204="snížená",J204,0)</f>
        <v>0</v>
      </c>
      <c r="BG204" s="194">
        <f>IF(N204="zákl. přenesená",J204,0)</f>
        <v>0</v>
      </c>
      <c r="BH204" s="194">
        <f>IF(N204="sníž. přenesená",J204,0)</f>
        <v>0</v>
      </c>
      <c r="BI204" s="194">
        <f>IF(N204="nulová",J204,0)</f>
        <v>0</v>
      </c>
      <c r="BJ204" s="21" t="s">
        <v>79</v>
      </c>
      <c r="BK204" s="194">
        <f>ROUND(I204*H204,2)</f>
        <v>0</v>
      </c>
      <c r="BL204" s="21" t="s">
        <v>176</v>
      </c>
      <c r="BM204" s="193" t="s">
        <v>1783</v>
      </c>
    </row>
    <row r="205" spans="1:65" s="2" customFormat="1" ht="11.25">
      <c r="A205" s="38"/>
      <c r="B205" s="39"/>
      <c r="C205" s="40"/>
      <c r="D205" s="195" t="s">
        <v>178</v>
      </c>
      <c r="E205" s="40"/>
      <c r="F205" s="196" t="s">
        <v>306</v>
      </c>
      <c r="G205" s="40"/>
      <c r="H205" s="40"/>
      <c r="I205" s="197"/>
      <c r="J205" s="40"/>
      <c r="K205" s="40"/>
      <c r="L205" s="43"/>
      <c r="M205" s="198"/>
      <c r="N205" s="199"/>
      <c r="O205" s="68"/>
      <c r="P205" s="68"/>
      <c r="Q205" s="68"/>
      <c r="R205" s="68"/>
      <c r="S205" s="68"/>
      <c r="T205" s="69"/>
      <c r="U205" s="38"/>
      <c r="V205" s="38"/>
      <c r="W205" s="38"/>
      <c r="X205" s="38"/>
      <c r="Y205" s="38"/>
      <c r="Z205" s="38"/>
      <c r="AA205" s="38"/>
      <c r="AB205" s="38"/>
      <c r="AC205" s="38"/>
      <c r="AD205" s="38"/>
      <c r="AE205" s="38"/>
      <c r="AT205" s="21" t="s">
        <v>178</v>
      </c>
      <c r="AU205" s="21" t="s">
        <v>81</v>
      </c>
    </row>
    <row r="206" spans="1:65" s="2" customFormat="1" ht="11.25">
      <c r="A206" s="38"/>
      <c r="B206" s="39"/>
      <c r="C206" s="40"/>
      <c r="D206" s="200" t="s">
        <v>180</v>
      </c>
      <c r="E206" s="40"/>
      <c r="F206" s="201" t="s">
        <v>307</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1" t="s">
        <v>180</v>
      </c>
      <c r="AU206" s="21" t="s">
        <v>81</v>
      </c>
    </row>
    <row r="207" spans="1:65" s="2" customFormat="1" ht="24.2" customHeight="1">
      <c r="A207" s="38"/>
      <c r="B207" s="39"/>
      <c r="C207" s="182" t="s">
        <v>1784</v>
      </c>
      <c r="D207" s="182" t="s">
        <v>171</v>
      </c>
      <c r="E207" s="183" t="s">
        <v>309</v>
      </c>
      <c r="F207" s="184" t="s">
        <v>310</v>
      </c>
      <c r="G207" s="185" t="s">
        <v>220</v>
      </c>
      <c r="H207" s="186">
        <v>0.20399999999999999</v>
      </c>
      <c r="I207" s="187"/>
      <c r="J207" s="188">
        <f>ROUND(I207*H207,2)</f>
        <v>0</v>
      </c>
      <c r="K207" s="184" t="s">
        <v>175</v>
      </c>
      <c r="L207" s="43"/>
      <c r="M207" s="189" t="s">
        <v>19</v>
      </c>
      <c r="N207" s="190" t="s">
        <v>43</v>
      </c>
      <c r="O207" s="68"/>
      <c r="P207" s="191">
        <f>O207*H207</f>
        <v>0</v>
      </c>
      <c r="Q207" s="191">
        <v>1.05291</v>
      </c>
      <c r="R207" s="191">
        <f>Q207*H207</f>
        <v>0.21479363999999998</v>
      </c>
      <c r="S207" s="191">
        <v>0</v>
      </c>
      <c r="T207" s="192">
        <f>S207*H207</f>
        <v>0</v>
      </c>
      <c r="U207" s="38"/>
      <c r="V207" s="38"/>
      <c r="W207" s="38"/>
      <c r="X207" s="38"/>
      <c r="Y207" s="38"/>
      <c r="Z207" s="38"/>
      <c r="AA207" s="38"/>
      <c r="AB207" s="38"/>
      <c r="AC207" s="38"/>
      <c r="AD207" s="38"/>
      <c r="AE207" s="38"/>
      <c r="AR207" s="193" t="s">
        <v>176</v>
      </c>
      <c r="AT207" s="193" t="s">
        <v>171</v>
      </c>
      <c r="AU207" s="193" t="s">
        <v>81</v>
      </c>
      <c r="AY207" s="21" t="s">
        <v>168</v>
      </c>
      <c r="BE207" s="194">
        <f>IF(N207="základní",J207,0)</f>
        <v>0</v>
      </c>
      <c r="BF207" s="194">
        <f>IF(N207="snížená",J207,0)</f>
        <v>0</v>
      </c>
      <c r="BG207" s="194">
        <f>IF(N207="zákl. přenesená",J207,0)</f>
        <v>0</v>
      </c>
      <c r="BH207" s="194">
        <f>IF(N207="sníž. přenesená",J207,0)</f>
        <v>0</v>
      </c>
      <c r="BI207" s="194">
        <f>IF(N207="nulová",J207,0)</f>
        <v>0</v>
      </c>
      <c r="BJ207" s="21" t="s">
        <v>79</v>
      </c>
      <c r="BK207" s="194">
        <f>ROUND(I207*H207,2)</f>
        <v>0</v>
      </c>
      <c r="BL207" s="21" t="s">
        <v>176</v>
      </c>
      <c r="BM207" s="193" t="s">
        <v>1785</v>
      </c>
    </row>
    <row r="208" spans="1:65" s="2" customFormat="1" ht="19.5">
      <c r="A208" s="38"/>
      <c r="B208" s="39"/>
      <c r="C208" s="40"/>
      <c r="D208" s="195" t="s">
        <v>178</v>
      </c>
      <c r="E208" s="40"/>
      <c r="F208" s="196" t="s">
        <v>312</v>
      </c>
      <c r="G208" s="40"/>
      <c r="H208" s="40"/>
      <c r="I208" s="197"/>
      <c r="J208" s="40"/>
      <c r="K208" s="40"/>
      <c r="L208" s="43"/>
      <c r="M208" s="198"/>
      <c r="N208" s="199"/>
      <c r="O208" s="68"/>
      <c r="P208" s="68"/>
      <c r="Q208" s="68"/>
      <c r="R208" s="68"/>
      <c r="S208" s="68"/>
      <c r="T208" s="69"/>
      <c r="U208" s="38"/>
      <c r="V208" s="38"/>
      <c r="W208" s="38"/>
      <c r="X208" s="38"/>
      <c r="Y208" s="38"/>
      <c r="Z208" s="38"/>
      <c r="AA208" s="38"/>
      <c r="AB208" s="38"/>
      <c r="AC208" s="38"/>
      <c r="AD208" s="38"/>
      <c r="AE208" s="38"/>
      <c r="AT208" s="21" t="s">
        <v>178</v>
      </c>
      <c r="AU208" s="21" t="s">
        <v>81</v>
      </c>
    </row>
    <row r="209" spans="1:65" s="2" customFormat="1" ht="11.25">
      <c r="A209" s="38"/>
      <c r="B209" s="39"/>
      <c r="C209" s="40"/>
      <c r="D209" s="200" t="s">
        <v>180</v>
      </c>
      <c r="E209" s="40"/>
      <c r="F209" s="201" t="s">
        <v>313</v>
      </c>
      <c r="G209" s="40"/>
      <c r="H209" s="40"/>
      <c r="I209" s="197"/>
      <c r="J209" s="40"/>
      <c r="K209" s="40"/>
      <c r="L209" s="43"/>
      <c r="M209" s="198"/>
      <c r="N209" s="199"/>
      <c r="O209" s="68"/>
      <c r="P209" s="68"/>
      <c r="Q209" s="68"/>
      <c r="R209" s="68"/>
      <c r="S209" s="68"/>
      <c r="T209" s="69"/>
      <c r="U209" s="38"/>
      <c r="V209" s="38"/>
      <c r="W209" s="38"/>
      <c r="X209" s="38"/>
      <c r="Y209" s="38"/>
      <c r="Z209" s="38"/>
      <c r="AA209" s="38"/>
      <c r="AB209" s="38"/>
      <c r="AC209" s="38"/>
      <c r="AD209" s="38"/>
      <c r="AE209" s="38"/>
      <c r="AT209" s="21" t="s">
        <v>180</v>
      </c>
      <c r="AU209" s="21" t="s">
        <v>81</v>
      </c>
    </row>
    <row r="210" spans="1:65" s="2" customFormat="1" ht="29.25">
      <c r="A210" s="38"/>
      <c r="B210" s="39"/>
      <c r="C210" s="40"/>
      <c r="D210" s="195" t="s">
        <v>206</v>
      </c>
      <c r="E210" s="40"/>
      <c r="F210" s="224" t="s">
        <v>314</v>
      </c>
      <c r="G210" s="40"/>
      <c r="H210" s="40"/>
      <c r="I210" s="197"/>
      <c r="J210" s="40"/>
      <c r="K210" s="40"/>
      <c r="L210" s="43"/>
      <c r="M210" s="198"/>
      <c r="N210" s="199"/>
      <c r="O210" s="68"/>
      <c r="P210" s="68"/>
      <c r="Q210" s="68"/>
      <c r="R210" s="68"/>
      <c r="S210" s="68"/>
      <c r="T210" s="69"/>
      <c r="U210" s="38"/>
      <c r="V210" s="38"/>
      <c r="W210" s="38"/>
      <c r="X210" s="38"/>
      <c r="Y210" s="38"/>
      <c r="Z210" s="38"/>
      <c r="AA210" s="38"/>
      <c r="AB210" s="38"/>
      <c r="AC210" s="38"/>
      <c r="AD210" s="38"/>
      <c r="AE210" s="38"/>
      <c r="AT210" s="21" t="s">
        <v>206</v>
      </c>
      <c r="AU210" s="21" t="s">
        <v>81</v>
      </c>
    </row>
    <row r="211" spans="1:65" s="13" customFormat="1" ht="11.25">
      <c r="B211" s="202"/>
      <c r="C211" s="203"/>
      <c r="D211" s="195" t="s">
        <v>182</v>
      </c>
      <c r="E211" s="204" t="s">
        <v>19</v>
      </c>
      <c r="F211" s="205" t="s">
        <v>1786</v>
      </c>
      <c r="G211" s="203"/>
      <c r="H211" s="206">
        <v>0.20399999999999999</v>
      </c>
      <c r="I211" s="207"/>
      <c r="J211" s="203"/>
      <c r="K211" s="203"/>
      <c r="L211" s="208"/>
      <c r="M211" s="209"/>
      <c r="N211" s="210"/>
      <c r="O211" s="210"/>
      <c r="P211" s="210"/>
      <c r="Q211" s="210"/>
      <c r="R211" s="210"/>
      <c r="S211" s="210"/>
      <c r="T211" s="211"/>
      <c r="AT211" s="212" t="s">
        <v>182</v>
      </c>
      <c r="AU211" s="212" t="s">
        <v>81</v>
      </c>
      <c r="AV211" s="13" t="s">
        <v>81</v>
      </c>
      <c r="AW211" s="13" t="s">
        <v>33</v>
      </c>
      <c r="AX211" s="13" t="s">
        <v>72</v>
      </c>
      <c r="AY211" s="212" t="s">
        <v>168</v>
      </c>
    </row>
    <row r="212" spans="1:65" s="14" customFormat="1" ht="11.25">
      <c r="B212" s="213"/>
      <c r="C212" s="214"/>
      <c r="D212" s="195" t="s">
        <v>182</v>
      </c>
      <c r="E212" s="215" t="s">
        <v>19</v>
      </c>
      <c r="F212" s="216" t="s">
        <v>185</v>
      </c>
      <c r="G212" s="214"/>
      <c r="H212" s="217">
        <v>0.20399999999999999</v>
      </c>
      <c r="I212" s="218"/>
      <c r="J212" s="214"/>
      <c r="K212" s="214"/>
      <c r="L212" s="219"/>
      <c r="M212" s="220"/>
      <c r="N212" s="221"/>
      <c r="O212" s="221"/>
      <c r="P212" s="221"/>
      <c r="Q212" s="221"/>
      <c r="R212" s="221"/>
      <c r="S212" s="221"/>
      <c r="T212" s="222"/>
      <c r="AT212" s="223" t="s">
        <v>182</v>
      </c>
      <c r="AU212" s="223" t="s">
        <v>81</v>
      </c>
      <c r="AV212" s="14" t="s">
        <v>176</v>
      </c>
      <c r="AW212" s="14" t="s">
        <v>33</v>
      </c>
      <c r="AX212" s="14" t="s">
        <v>79</v>
      </c>
      <c r="AY212" s="223" t="s">
        <v>168</v>
      </c>
    </row>
    <row r="213" spans="1:65" s="2" customFormat="1" ht="16.5" customHeight="1">
      <c r="A213" s="38"/>
      <c r="B213" s="39"/>
      <c r="C213" s="225" t="s">
        <v>1787</v>
      </c>
      <c r="D213" s="225" t="s">
        <v>234</v>
      </c>
      <c r="E213" s="226" t="s">
        <v>249</v>
      </c>
      <c r="F213" s="227" t="s">
        <v>250</v>
      </c>
      <c r="G213" s="228" t="s">
        <v>251</v>
      </c>
      <c r="H213" s="229">
        <v>1</v>
      </c>
      <c r="I213" s="230"/>
      <c r="J213" s="231">
        <f>ROUND(I213*H213,2)</f>
        <v>0</v>
      </c>
      <c r="K213" s="227" t="s">
        <v>19</v>
      </c>
      <c r="L213" s="232"/>
      <c r="M213" s="233" t="s">
        <v>19</v>
      </c>
      <c r="N213" s="234" t="s">
        <v>43</v>
      </c>
      <c r="O213" s="68"/>
      <c r="P213" s="191">
        <f>O213*H213</f>
        <v>0</v>
      </c>
      <c r="Q213" s="191">
        <v>1.83E-3</v>
      </c>
      <c r="R213" s="191">
        <f>Q213*H213</f>
        <v>1.83E-3</v>
      </c>
      <c r="S213" s="191">
        <v>0</v>
      </c>
      <c r="T213" s="192">
        <f>S213*H213</f>
        <v>0</v>
      </c>
      <c r="U213" s="38"/>
      <c r="V213" s="38"/>
      <c r="W213" s="38"/>
      <c r="X213" s="38"/>
      <c r="Y213" s="38"/>
      <c r="Z213" s="38"/>
      <c r="AA213" s="38"/>
      <c r="AB213" s="38"/>
      <c r="AC213" s="38"/>
      <c r="AD213" s="38"/>
      <c r="AE213" s="38"/>
      <c r="AR213" s="193" t="s">
        <v>238</v>
      </c>
      <c r="AT213" s="193" t="s">
        <v>234</v>
      </c>
      <c r="AU213" s="193" t="s">
        <v>81</v>
      </c>
      <c r="AY213" s="21" t="s">
        <v>168</v>
      </c>
      <c r="BE213" s="194">
        <f>IF(N213="základní",J213,0)</f>
        <v>0</v>
      </c>
      <c r="BF213" s="194">
        <f>IF(N213="snížená",J213,0)</f>
        <v>0</v>
      </c>
      <c r="BG213" s="194">
        <f>IF(N213="zákl. přenesená",J213,0)</f>
        <v>0</v>
      </c>
      <c r="BH213" s="194">
        <f>IF(N213="sníž. přenesená",J213,0)</f>
        <v>0</v>
      </c>
      <c r="BI213" s="194">
        <f>IF(N213="nulová",J213,0)</f>
        <v>0</v>
      </c>
      <c r="BJ213" s="21" t="s">
        <v>79</v>
      </c>
      <c r="BK213" s="194">
        <f>ROUND(I213*H213,2)</f>
        <v>0</v>
      </c>
      <c r="BL213" s="21" t="s">
        <v>176</v>
      </c>
      <c r="BM213" s="193" t="s">
        <v>1788</v>
      </c>
    </row>
    <row r="214" spans="1:65" s="2" customFormat="1" ht="11.25">
      <c r="A214" s="38"/>
      <c r="B214" s="39"/>
      <c r="C214" s="40"/>
      <c r="D214" s="195" t="s">
        <v>178</v>
      </c>
      <c r="E214" s="40"/>
      <c r="F214" s="196" t="s">
        <v>250</v>
      </c>
      <c r="G214" s="40"/>
      <c r="H214" s="40"/>
      <c r="I214" s="197"/>
      <c r="J214" s="40"/>
      <c r="K214" s="40"/>
      <c r="L214" s="43"/>
      <c r="M214" s="198"/>
      <c r="N214" s="199"/>
      <c r="O214" s="68"/>
      <c r="P214" s="68"/>
      <c r="Q214" s="68"/>
      <c r="R214" s="68"/>
      <c r="S214" s="68"/>
      <c r="T214" s="69"/>
      <c r="U214" s="38"/>
      <c r="V214" s="38"/>
      <c r="W214" s="38"/>
      <c r="X214" s="38"/>
      <c r="Y214" s="38"/>
      <c r="Z214" s="38"/>
      <c r="AA214" s="38"/>
      <c r="AB214" s="38"/>
      <c r="AC214" s="38"/>
      <c r="AD214" s="38"/>
      <c r="AE214" s="38"/>
      <c r="AT214" s="21" t="s">
        <v>178</v>
      </c>
      <c r="AU214" s="21" t="s">
        <v>81</v>
      </c>
    </row>
    <row r="215" spans="1:65" s="12" customFormat="1" ht="22.9" customHeight="1">
      <c r="B215" s="166"/>
      <c r="C215" s="167"/>
      <c r="D215" s="168" t="s">
        <v>71</v>
      </c>
      <c r="E215" s="180" t="s">
        <v>318</v>
      </c>
      <c r="F215" s="180" t="s">
        <v>319</v>
      </c>
      <c r="G215" s="167"/>
      <c r="H215" s="167"/>
      <c r="I215" s="170"/>
      <c r="J215" s="181">
        <f>BK215</f>
        <v>0</v>
      </c>
      <c r="K215" s="167"/>
      <c r="L215" s="172"/>
      <c r="M215" s="173"/>
      <c r="N215" s="174"/>
      <c r="O215" s="174"/>
      <c r="P215" s="175">
        <f>SUM(P216:P427)</f>
        <v>0</v>
      </c>
      <c r="Q215" s="174"/>
      <c r="R215" s="175">
        <f>SUM(R216:R427)</f>
        <v>26.6217802</v>
      </c>
      <c r="S215" s="174"/>
      <c r="T215" s="176">
        <f>SUM(T216:T427)</f>
        <v>3.7857099999999999E-3</v>
      </c>
      <c r="AR215" s="177" t="s">
        <v>79</v>
      </c>
      <c r="AT215" s="178" t="s">
        <v>71</v>
      </c>
      <c r="AU215" s="178" t="s">
        <v>79</v>
      </c>
      <c r="AY215" s="177" t="s">
        <v>168</v>
      </c>
      <c r="BK215" s="179">
        <f>SUM(BK216:BK427)</f>
        <v>0</v>
      </c>
    </row>
    <row r="216" spans="1:65" s="2" customFormat="1" ht="24.2" customHeight="1">
      <c r="A216" s="38"/>
      <c r="B216" s="39"/>
      <c r="C216" s="182" t="s">
        <v>1272</v>
      </c>
      <c r="D216" s="182" t="s">
        <v>171</v>
      </c>
      <c r="E216" s="183" t="s">
        <v>1789</v>
      </c>
      <c r="F216" s="184" t="s">
        <v>1790</v>
      </c>
      <c r="G216" s="185" t="s">
        <v>281</v>
      </c>
      <c r="H216" s="186">
        <v>72.959999999999994</v>
      </c>
      <c r="I216" s="187"/>
      <c r="J216" s="188">
        <f>ROUND(I216*H216,2)</f>
        <v>0</v>
      </c>
      <c r="K216" s="184" t="s">
        <v>175</v>
      </c>
      <c r="L216" s="43"/>
      <c r="M216" s="189" t="s">
        <v>19</v>
      </c>
      <c r="N216" s="190" t="s">
        <v>43</v>
      </c>
      <c r="O216" s="68"/>
      <c r="P216" s="191">
        <f>O216*H216</f>
        <v>0</v>
      </c>
      <c r="Q216" s="191">
        <v>2.0000000000000001E-4</v>
      </c>
      <c r="R216" s="191">
        <f>Q216*H216</f>
        <v>1.4591999999999999E-2</v>
      </c>
      <c r="S216" s="191">
        <v>0</v>
      </c>
      <c r="T216" s="192">
        <f>S216*H216</f>
        <v>0</v>
      </c>
      <c r="U216" s="38"/>
      <c r="V216" s="38"/>
      <c r="W216" s="38"/>
      <c r="X216" s="38"/>
      <c r="Y216" s="38"/>
      <c r="Z216" s="38"/>
      <c r="AA216" s="38"/>
      <c r="AB216" s="38"/>
      <c r="AC216" s="38"/>
      <c r="AD216" s="38"/>
      <c r="AE216" s="38"/>
      <c r="AR216" s="193" t="s">
        <v>176</v>
      </c>
      <c r="AT216" s="193" t="s">
        <v>171</v>
      </c>
      <c r="AU216" s="193" t="s">
        <v>81</v>
      </c>
      <c r="AY216" s="21" t="s">
        <v>168</v>
      </c>
      <c r="BE216" s="194">
        <f>IF(N216="základní",J216,0)</f>
        <v>0</v>
      </c>
      <c r="BF216" s="194">
        <f>IF(N216="snížená",J216,0)</f>
        <v>0</v>
      </c>
      <c r="BG216" s="194">
        <f>IF(N216="zákl. přenesená",J216,0)</f>
        <v>0</v>
      </c>
      <c r="BH216" s="194">
        <f>IF(N216="sníž. přenesená",J216,0)</f>
        <v>0</v>
      </c>
      <c r="BI216" s="194">
        <f>IF(N216="nulová",J216,0)</f>
        <v>0</v>
      </c>
      <c r="BJ216" s="21" t="s">
        <v>79</v>
      </c>
      <c r="BK216" s="194">
        <f>ROUND(I216*H216,2)</f>
        <v>0</v>
      </c>
      <c r="BL216" s="21" t="s">
        <v>176</v>
      </c>
      <c r="BM216" s="193" t="s">
        <v>1791</v>
      </c>
    </row>
    <row r="217" spans="1:65" s="2" customFormat="1" ht="19.5">
      <c r="A217" s="38"/>
      <c r="B217" s="39"/>
      <c r="C217" s="40"/>
      <c r="D217" s="195" t="s">
        <v>178</v>
      </c>
      <c r="E217" s="40"/>
      <c r="F217" s="196" t="s">
        <v>1792</v>
      </c>
      <c r="G217" s="40"/>
      <c r="H217" s="40"/>
      <c r="I217" s="197"/>
      <c r="J217" s="40"/>
      <c r="K217" s="40"/>
      <c r="L217" s="43"/>
      <c r="M217" s="198"/>
      <c r="N217" s="199"/>
      <c r="O217" s="68"/>
      <c r="P217" s="68"/>
      <c r="Q217" s="68"/>
      <c r="R217" s="68"/>
      <c r="S217" s="68"/>
      <c r="T217" s="69"/>
      <c r="U217" s="38"/>
      <c r="V217" s="38"/>
      <c r="W217" s="38"/>
      <c r="X217" s="38"/>
      <c r="Y217" s="38"/>
      <c r="Z217" s="38"/>
      <c r="AA217" s="38"/>
      <c r="AB217" s="38"/>
      <c r="AC217" s="38"/>
      <c r="AD217" s="38"/>
      <c r="AE217" s="38"/>
      <c r="AT217" s="21" t="s">
        <v>178</v>
      </c>
      <c r="AU217" s="21" t="s">
        <v>81</v>
      </c>
    </row>
    <row r="218" spans="1:65" s="2" customFormat="1" ht="11.25">
      <c r="A218" s="38"/>
      <c r="B218" s="39"/>
      <c r="C218" s="40"/>
      <c r="D218" s="200" t="s">
        <v>180</v>
      </c>
      <c r="E218" s="40"/>
      <c r="F218" s="201" t="s">
        <v>1793</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1" t="s">
        <v>180</v>
      </c>
      <c r="AU218" s="21" t="s">
        <v>81</v>
      </c>
    </row>
    <row r="219" spans="1:65" s="13" customFormat="1" ht="11.25">
      <c r="B219" s="202"/>
      <c r="C219" s="203"/>
      <c r="D219" s="195" t="s">
        <v>182</v>
      </c>
      <c r="E219" s="204" t="s">
        <v>19</v>
      </c>
      <c r="F219" s="205" t="s">
        <v>1794</v>
      </c>
      <c r="G219" s="203"/>
      <c r="H219" s="206">
        <v>14.95</v>
      </c>
      <c r="I219" s="207"/>
      <c r="J219" s="203"/>
      <c r="K219" s="203"/>
      <c r="L219" s="208"/>
      <c r="M219" s="209"/>
      <c r="N219" s="210"/>
      <c r="O219" s="210"/>
      <c r="P219" s="210"/>
      <c r="Q219" s="210"/>
      <c r="R219" s="210"/>
      <c r="S219" s="210"/>
      <c r="T219" s="211"/>
      <c r="AT219" s="212" t="s">
        <v>182</v>
      </c>
      <c r="AU219" s="212" t="s">
        <v>81</v>
      </c>
      <c r="AV219" s="13" t="s">
        <v>81</v>
      </c>
      <c r="AW219" s="13" t="s">
        <v>33</v>
      </c>
      <c r="AX219" s="13" t="s">
        <v>72</v>
      </c>
      <c r="AY219" s="212" t="s">
        <v>168</v>
      </c>
    </row>
    <row r="220" spans="1:65" s="13" customFormat="1" ht="11.25">
      <c r="B220" s="202"/>
      <c r="C220" s="203"/>
      <c r="D220" s="195" t="s">
        <v>182</v>
      </c>
      <c r="E220" s="204" t="s">
        <v>19</v>
      </c>
      <c r="F220" s="205" t="s">
        <v>1795</v>
      </c>
      <c r="G220" s="203"/>
      <c r="H220" s="206">
        <v>51.981000000000002</v>
      </c>
      <c r="I220" s="207"/>
      <c r="J220" s="203"/>
      <c r="K220" s="203"/>
      <c r="L220" s="208"/>
      <c r="M220" s="209"/>
      <c r="N220" s="210"/>
      <c r="O220" s="210"/>
      <c r="P220" s="210"/>
      <c r="Q220" s="210"/>
      <c r="R220" s="210"/>
      <c r="S220" s="210"/>
      <c r="T220" s="211"/>
      <c r="AT220" s="212" t="s">
        <v>182</v>
      </c>
      <c r="AU220" s="212" t="s">
        <v>81</v>
      </c>
      <c r="AV220" s="13" t="s">
        <v>81</v>
      </c>
      <c r="AW220" s="13" t="s">
        <v>33</v>
      </c>
      <c r="AX220" s="13" t="s">
        <v>72</v>
      </c>
      <c r="AY220" s="212" t="s">
        <v>168</v>
      </c>
    </row>
    <row r="221" spans="1:65" s="13" customFormat="1" ht="11.25">
      <c r="B221" s="202"/>
      <c r="C221" s="203"/>
      <c r="D221" s="195" t="s">
        <v>182</v>
      </c>
      <c r="E221" s="204" t="s">
        <v>19</v>
      </c>
      <c r="F221" s="205" t="s">
        <v>1769</v>
      </c>
      <c r="G221" s="203"/>
      <c r="H221" s="206">
        <v>6.0289999999999999</v>
      </c>
      <c r="I221" s="207"/>
      <c r="J221" s="203"/>
      <c r="K221" s="203"/>
      <c r="L221" s="208"/>
      <c r="M221" s="209"/>
      <c r="N221" s="210"/>
      <c r="O221" s="210"/>
      <c r="P221" s="210"/>
      <c r="Q221" s="210"/>
      <c r="R221" s="210"/>
      <c r="S221" s="210"/>
      <c r="T221" s="211"/>
      <c r="AT221" s="212" t="s">
        <v>182</v>
      </c>
      <c r="AU221" s="212" t="s">
        <v>81</v>
      </c>
      <c r="AV221" s="13" t="s">
        <v>81</v>
      </c>
      <c r="AW221" s="13" t="s">
        <v>33</v>
      </c>
      <c r="AX221" s="13" t="s">
        <v>72</v>
      </c>
      <c r="AY221" s="212" t="s">
        <v>168</v>
      </c>
    </row>
    <row r="222" spans="1:65" s="14" customFormat="1" ht="11.25">
      <c r="B222" s="213"/>
      <c r="C222" s="214"/>
      <c r="D222" s="195" t="s">
        <v>182</v>
      </c>
      <c r="E222" s="215" t="s">
        <v>19</v>
      </c>
      <c r="F222" s="216" t="s">
        <v>185</v>
      </c>
      <c r="G222" s="214"/>
      <c r="H222" s="217">
        <v>72.959999999999994</v>
      </c>
      <c r="I222" s="218"/>
      <c r="J222" s="214"/>
      <c r="K222" s="214"/>
      <c r="L222" s="219"/>
      <c r="M222" s="220"/>
      <c r="N222" s="221"/>
      <c r="O222" s="221"/>
      <c r="P222" s="221"/>
      <c r="Q222" s="221"/>
      <c r="R222" s="221"/>
      <c r="S222" s="221"/>
      <c r="T222" s="222"/>
      <c r="AT222" s="223" t="s">
        <v>182</v>
      </c>
      <c r="AU222" s="223" t="s">
        <v>81</v>
      </c>
      <c r="AV222" s="14" t="s">
        <v>176</v>
      </c>
      <c r="AW222" s="14" t="s">
        <v>33</v>
      </c>
      <c r="AX222" s="14" t="s">
        <v>79</v>
      </c>
      <c r="AY222" s="223" t="s">
        <v>168</v>
      </c>
    </row>
    <row r="223" spans="1:65" s="2" customFormat="1" ht="21.75" customHeight="1">
      <c r="A223" s="38"/>
      <c r="B223" s="39"/>
      <c r="C223" s="182" t="s">
        <v>1796</v>
      </c>
      <c r="D223" s="182" t="s">
        <v>171</v>
      </c>
      <c r="E223" s="183" t="s">
        <v>1797</v>
      </c>
      <c r="F223" s="184" t="s">
        <v>1798</v>
      </c>
      <c r="G223" s="185" t="s">
        <v>281</v>
      </c>
      <c r="H223" s="186">
        <v>72.959999999999994</v>
      </c>
      <c r="I223" s="187"/>
      <c r="J223" s="188">
        <f>ROUND(I223*H223,2)</f>
        <v>0</v>
      </c>
      <c r="K223" s="184" t="s">
        <v>175</v>
      </c>
      <c r="L223" s="43"/>
      <c r="M223" s="189" t="s">
        <v>19</v>
      </c>
      <c r="N223" s="190" t="s">
        <v>43</v>
      </c>
      <c r="O223" s="68"/>
      <c r="P223" s="191">
        <f>O223*H223</f>
        <v>0</v>
      </c>
      <c r="Q223" s="191">
        <v>4.3800000000000002E-3</v>
      </c>
      <c r="R223" s="191">
        <f>Q223*H223</f>
        <v>0.31956479999999998</v>
      </c>
      <c r="S223" s="191">
        <v>0</v>
      </c>
      <c r="T223" s="192">
        <f>S223*H223</f>
        <v>0</v>
      </c>
      <c r="U223" s="38"/>
      <c r="V223" s="38"/>
      <c r="W223" s="38"/>
      <c r="X223" s="38"/>
      <c r="Y223" s="38"/>
      <c r="Z223" s="38"/>
      <c r="AA223" s="38"/>
      <c r="AB223" s="38"/>
      <c r="AC223" s="38"/>
      <c r="AD223" s="38"/>
      <c r="AE223" s="38"/>
      <c r="AR223" s="193" t="s">
        <v>176</v>
      </c>
      <c r="AT223" s="193" t="s">
        <v>171</v>
      </c>
      <c r="AU223" s="193" t="s">
        <v>81</v>
      </c>
      <c r="AY223" s="21" t="s">
        <v>168</v>
      </c>
      <c r="BE223" s="194">
        <f>IF(N223="základní",J223,0)</f>
        <v>0</v>
      </c>
      <c r="BF223" s="194">
        <f>IF(N223="snížená",J223,0)</f>
        <v>0</v>
      </c>
      <c r="BG223" s="194">
        <f>IF(N223="zákl. přenesená",J223,0)</f>
        <v>0</v>
      </c>
      <c r="BH223" s="194">
        <f>IF(N223="sníž. přenesená",J223,0)</f>
        <v>0</v>
      </c>
      <c r="BI223" s="194">
        <f>IF(N223="nulová",J223,0)</f>
        <v>0</v>
      </c>
      <c r="BJ223" s="21" t="s">
        <v>79</v>
      </c>
      <c r="BK223" s="194">
        <f>ROUND(I223*H223,2)</f>
        <v>0</v>
      </c>
      <c r="BL223" s="21" t="s">
        <v>176</v>
      </c>
      <c r="BM223" s="193" t="s">
        <v>1799</v>
      </c>
    </row>
    <row r="224" spans="1:65" s="2" customFormat="1" ht="19.5">
      <c r="A224" s="38"/>
      <c r="B224" s="39"/>
      <c r="C224" s="40"/>
      <c r="D224" s="195" t="s">
        <v>178</v>
      </c>
      <c r="E224" s="40"/>
      <c r="F224" s="196" t="s">
        <v>1800</v>
      </c>
      <c r="G224" s="40"/>
      <c r="H224" s="40"/>
      <c r="I224" s="197"/>
      <c r="J224" s="40"/>
      <c r="K224" s="40"/>
      <c r="L224" s="43"/>
      <c r="M224" s="198"/>
      <c r="N224" s="199"/>
      <c r="O224" s="68"/>
      <c r="P224" s="68"/>
      <c r="Q224" s="68"/>
      <c r="R224" s="68"/>
      <c r="S224" s="68"/>
      <c r="T224" s="69"/>
      <c r="U224" s="38"/>
      <c r="V224" s="38"/>
      <c r="W224" s="38"/>
      <c r="X224" s="38"/>
      <c r="Y224" s="38"/>
      <c r="Z224" s="38"/>
      <c r="AA224" s="38"/>
      <c r="AB224" s="38"/>
      <c r="AC224" s="38"/>
      <c r="AD224" s="38"/>
      <c r="AE224" s="38"/>
      <c r="AT224" s="21" t="s">
        <v>178</v>
      </c>
      <c r="AU224" s="21" t="s">
        <v>81</v>
      </c>
    </row>
    <row r="225" spans="1:65" s="2" customFormat="1" ht="11.25">
      <c r="A225" s="38"/>
      <c r="B225" s="39"/>
      <c r="C225" s="40"/>
      <c r="D225" s="200" t="s">
        <v>180</v>
      </c>
      <c r="E225" s="40"/>
      <c r="F225" s="201" t="s">
        <v>1801</v>
      </c>
      <c r="G225" s="40"/>
      <c r="H225" s="40"/>
      <c r="I225" s="197"/>
      <c r="J225" s="40"/>
      <c r="K225" s="40"/>
      <c r="L225" s="43"/>
      <c r="M225" s="198"/>
      <c r="N225" s="199"/>
      <c r="O225" s="68"/>
      <c r="P225" s="68"/>
      <c r="Q225" s="68"/>
      <c r="R225" s="68"/>
      <c r="S225" s="68"/>
      <c r="T225" s="69"/>
      <c r="U225" s="38"/>
      <c r="V225" s="38"/>
      <c r="W225" s="38"/>
      <c r="X225" s="38"/>
      <c r="Y225" s="38"/>
      <c r="Z225" s="38"/>
      <c r="AA225" s="38"/>
      <c r="AB225" s="38"/>
      <c r="AC225" s="38"/>
      <c r="AD225" s="38"/>
      <c r="AE225" s="38"/>
      <c r="AT225" s="21" t="s">
        <v>180</v>
      </c>
      <c r="AU225" s="21" t="s">
        <v>81</v>
      </c>
    </row>
    <row r="226" spans="1:65" s="13" customFormat="1" ht="11.25">
      <c r="B226" s="202"/>
      <c r="C226" s="203"/>
      <c r="D226" s="195" t="s">
        <v>182</v>
      </c>
      <c r="E226" s="204" t="s">
        <v>19</v>
      </c>
      <c r="F226" s="205" t="s">
        <v>1794</v>
      </c>
      <c r="G226" s="203"/>
      <c r="H226" s="206">
        <v>14.95</v>
      </c>
      <c r="I226" s="207"/>
      <c r="J226" s="203"/>
      <c r="K226" s="203"/>
      <c r="L226" s="208"/>
      <c r="M226" s="209"/>
      <c r="N226" s="210"/>
      <c r="O226" s="210"/>
      <c r="P226" s="210"/>
      <c r="Q226" s="210"/>
      <c r="R226" s="210"/>
      <c r="S226" s="210"/>
      <c r="T226" s="211"/>
      <c r="AT226" s="212" t="s">
        <v>182</v>
      </c>
      <c r="AU226" s="212" t="s">
        <v>81</v>
      </c>
      <c r="AV226" s="13" t="s">
        <v>81</v>
      </c>
      <c r="AW226" s="13" t="s">
        <v>33</v>
      </c>
      <c r="AX226" s="13" t="s">
        <v>72</v>
      </c>
      <c r="AY226" s="212" t="s">
        <v>168</v>
      </c>
    </row>
    <row r="227" spans="1:65" s="13" customFormat="1" ht="11.25">
      <c r="B227" s="202"/>
      <c r="C227" s="203"/>
      <c r="D227" s="195" t="s">
        <v>182</v>
      </c>
      <c r="E227" s="204" t="s">
        <v>19</v>
      </c>
      <c r="F227" s="205" t="s">
        <v>1795</v>
      </c>
      <c r="G227" s="203"/>
      <c r="H227" s="206">
        <v>51.981000000000002</v>
      </c>
      <c r="I227" s="207"/>
      <c r="J227" s="203"/>
      <c r="K227" s="203"/>
      <c r="L227" s="208"/>
      <c r="M227" s="209"/>
      <c r="N227" s="210"/>
      <c r="O227" s="210"/>
      <c r="P227" s="210"/>
      <c r="Q227" s="210"/>
      <c r="R227" s="210"/>
      <c r="S227" s="210"/>
      <c r="T227" s="211"/>
      <c r="AT227" s="212" t="s">
        <v>182</v>
      </c>
      <c r="AU227" s="212" t="s">
        <v>81</v>
      </c>
      <c r="AV227" s="13" t="s">
        <v>81</v>
      </c>
      <c r="AW227" s="13" t="s">
        <v>33</v>
      </c>
      <c r="AX227" s="13" t="s">
        <v>72</v>
      </c>
      <c r="AY227" s="212" t="s">
        <v>168</v>
      </c>
    </row>
    <row r="228" spans="1:65" s="13" customFormat="1" ht="11.25">
      <c r="B228" s="202"/>
      <c r="C228" s="203"/>
      <c r="D228" s="195" t="s">
        <v>182</v>
      </c>
      <c r="E228" s="204" t="s">
        <v>19</v>
      </c>
      <c r="F228" s="205" t="s">
        <v>1769</v>
      </c>
      <c r="G228" s="203"/>
      <c r="H228" s="206">
        <v>6.0289999999999999</v>
      </c>
      <c r="I228" s="207"/>
      <c r="J228" s="203"/>
      <c r="K228" s="203"/>
      <c r="L228" s="208"/>
      <c r="M228" s="209"/>
      <c r="N228" s="210"/>
      <c r="O228" s="210"/>
      <c r="P228" s="210"/>
      <c r="Q228" s="210"/>
      <c r="R228" s="210"/>
      <c r="S228" s="210"/>
      <c r="T228" s="211"/>
      <c r="AT228" s="212" t="s">
        <v>182</v>
      </c>
      <c r="AU228" s="212" t="s">
        <v>81</v>
      </c>
      <c r="AV228" s="13" t="s">
        <v>81</v>
      </c>
      <c r="AW228" s="13" t="s">
        <v>33</v>
      </c>
      <c r="AX228" s="13" t="s">
        <v>72</v>
      </c>
      <c r="AY228" s="212" t="s">
        <v>168</v>
      </c>
    </row>
    <row r="229" spans="1:65" s="14" customFormat="1" ht="11.25">
      <c r="B229" s="213"/>
      <c r="C229" s="214"/>
      <c r="D229" s="195" t="s">
        <v>182</v>
      </c>
      <c r="E229" s="215" t="s">
        <v>19</v>
      </c>
      <c r="F229" s="216" t="s">
        <v>185</v>
      </c>
      <c r="G229" s="214"/>
      <c r="H229" s="217">
        <v>72.959999999999994</v>
      </c>
      <c r="I229" s="218"/>
      <c r="J229" s="214"/>
      <c r="K229" s="214"/>
      <c r="L229" s="219"/>
      <c r="M229" s="220"/>
      <c r="N229" s="221"/>
      <c r="O229" s="221"/>
      <c r="P229" s="221"/>
      <c r="Q229" s="221"/>
      <c r="R229" s="221"/>
      <c r="S229" s="221"/>
      <c r="T229" s="222"/>
      <c r="AT229" s="223" t="s">
        <v>182</v>
      </c>
      <c r="AU229" s="223" t="s">
        <v>81</v>
      </c>
      <c r="AV229" s="14" t="s">
        <v>176</v>
      </c>
      <c r="AW229" s="14" t="s">
        <v>33</v>
      </c>
      <c r="AX229" s="14" t="s">
        <v>79</v>
      </c>
      <c r="AY229" s="223" t="s">
        <v>168</v>
      </c>
    </row>
    <row r="230" spans="1:65" s="2" customFormat="1" ht="21.75" customHeight="1">
      <c r="A230" s="38"/>
      <c r="B230" s="39"/>
      <c r="C230" s="182" t="s">
        <v>1360</v>
      </c>
      <c r="D230" s="182" t="s">
        <v>171</v>
      </c>
      <c r="E230" s="183" t="s">
        <v>345</v>
      </c>
      <c r="F230" s="184" t="s">
        <v>346</v>
      </c>
      <c r="G230" s="185" t="s">
        <v>281</v>
      </c>
      <c r="H230" s="186">
        <v>47.356000000000002</v>
      </c>
      <c r="I230" s="187"/>
      <c r="J230" s="188">
        <f>ROUND(I230*H230,2)</f>
        <v>0</v>
      </c>
      <c r="K230" s="184" t="s">
        <v>175</v>
      </c>
      <c r="L230" s="43"/>
      <c r="M230" s="189" t="s">
        <v>19</v>
      </c>
      <c r="N230" s="190" t="s">
        <v>43</v>
      </c>
      <c r="O230" s="68"/>
      <c r="P230" s="191">
        <f>O230*H230</f>
        <v>0</v>
      </c>
      <c r="Q230" s="191">
        <v>3.0000000000000001E-3</v>
      </c>
      <c r="R230" s="191">
        <f>Q230*H230</f>
        <v>0.142068</v>
      </c>
      <c r="S230" s="191">
        <v>0</v>
      </c>
      <c r="T230" s="192">
        <f>S230*H230</f>
        <v>0</v>
      </c>
      <c r="U230" s="38"/>
      <c r="V230" s="38"/>
      <c r="W230" s="38"/>
      <c r="X230" s="38"/>
      <c r="Y230" s="38"/>
      <c r="Z230" s="38"/>
      <c r="AA230" s="38"/>
      <c r="AB230" s="38"/>
      <c r="AC230" s="38"/>
      <c r="AD230" s="38"/>
      <c r="AE230" s="38"/>
      <c r="AR230" s="193" t="s">
        <v>176</v>
      </c>
      <c r="AT230" s="193" t="s">
        <v>171</v>
      </c>
      <c r="AU230" s="193" t="s">
        <v>81</v>
      </c>
      <c r="AY230" s="21" t="s">
        <v>168</v>
      </c>
      <c r="BE230" s="194">
        <f>IF(N230="základní",J230,0)</f>
        <v>0</v>
      </c>
      <c r="BF230" s="194">
        <f>IF(N230="snížená",J230,0)</f>
        <v>0</v>
      </c>
      <c r="BG230" s="194">
        <f>IF(N230="zákl. přenesená",J230,0)</f>
        <v>0</v>
      </c>
      <c r="BH230" s="194">
        <f>IF(N230="sníž. přenesená",J230,0)</f>
        <v>0</v>
      </c>
      <c r="BI230" s="194">
        <f>IF(N230="nulová",J230,0)</f>
        <v>0</v>
      </c>
      <c r="BJ230" s="21" t="s">
        <v>79</v>
      </c>
      <c r="BK230" s="194">
        <f>ROUND(I230*H230,2)</f>
        <v>0</v>
      </c>
      <c r="BL230" s="21" t="s">
        <v>176</v>
      </c>
      <c r="BM230" s="193" t="s">
        <v>1802</v>
      </c>
    </row>
    <row r="231" spans="1:65" s="2" customFormat="1" ht="19.5">
      <c r="A231" s="38"/>
      <c r="B231" s="39"/>
      <c r="C231" s="40"/>
      <c r="D231" s="195" t="s">
        <v>178</v>
      </c>
      <c r="E231" s="40"/>
      <c r="F231" s="196" t="s">
        <v>348</v>
      </c>
      <c r="G231" s="40"/>
      <c r="H231" s="40"/>
      <c r="I231" s="197"/>
      <c r="J231" s="40"/>
      <c r="K231" s="40"/>
      <c r="L231" s="43"/>
      <c r="M231" s="198"/>
      <c r="N231" s="199"/>
      <c r="O231" s="68"/>
      <c r="P231" s="68"/>
      <c r="Q231" s="68"/>
      <c r="R231" s="68"/>
      <c r="S231" s="68"/>
      <c r="T231" s="69"/>
      <c r="U231" s="38"/>
      <c r="V231" s="38"/>
      <c r="W231" s="38"/>
      <c r="X231" s="38"/>
      <c r="Y231" s="38"/>
      <c r="Z231" s="38"/>
      <c r="AA231" s="38"/>
      <c r="AB231" s="38"/>
      <c r="AC231" s="38"/>
      <c r="AD231" s="38"/>
      <c r="AE231" s="38"/>
      <c r="AT231" s="21" t="s">
        <v>178</v>
      </c>
      <c r="AU231" s="21" t="s">
        <v>81</v>
      </c>
    </row>
    <row r="232" spans="1:65" s="2" customFormat="1" ht="11.25">
      <c r="A232" s="38"/>
      <c r="B232" s="39"/>
      <c r="C232" s="40"/>
      <c r="D232" s="200" t="s">
        <v>180</v>
      </c>
      <c r="E232" s="40"/>
      <c r="F232" s="201" t="s">
        <v>349</v>
      </c>
      <c r="G232" s="40"/>
      <c r="H232" s="40"/>
      <c r="I232" s="197"/>
      <c r="J232" s="40"/>
      <c r="K232" s="40"/>
      <c r="L232" s="43"/>
      <c r="M232" s="198"/>
      <c r="N232" s="199"/>
      <c r="O232" s="68"/>
      <c r="P232" s="68"/>
      <c r="Q232" s="68"/>
      <c r="R232" s="68"/>
      <c r="S232" s="68"/>
      <c r="T232" s="69"/>
      <c r="U232" s="38"/>
      <c r="V232" s="38"/>
      <c r="W232" s="38"/>
      <c r="X232" s="38"/>
      <c r="Y232" s="38"/>
      <c r="Z232" s="38"/>
      <c r="AA232" s="38"/>
      <c r="AB232" s="38"/>
      <c r="AC232" s="38"/>
      <c r="AD232" s="38"/>
      <c r="AE232" s="38"/>
      <c r="AT232" s="21" t="s">
        <v>180</v>
      </c>
      <c r="AU232" s="21" t="s">
        <v>81</v>
      </c>
    </row>
    <row r="233" spans="1:65" s="13" customFormat="1" ht="11.25">
      <c r="B233" s="202"/>
      <c r="C233" s="203"/>
      <c r="D233" s="195" t="s">
        <v>182</v>
      </c>
      <c r="E233" s="204" t="s">
        <v>19</v>
      </c>
      <c r="F233" s="205" t="s">
        <v>1794</v>
      </c>
      <c r="G233" s="203"/>
      <c r="H233" s="206">
        <v>14.95</v>
      </c>
      <c r="I233" s="207"/>
      <c r="J233" s="203"/>
      <c r="K233" s="203"/>
      <c r="L233" s="208"/>
      <c r="M233" s="209"/>
      <c r="N233" s="210"/>
      <c r="O233" s="210"/>
      <c r="P233" s="210"/>
      <c r="Q233" s="210"/>
      <c r="R233" s="210"/>
      <c r="S233" s="210"/>
      <c r="T233" s="211"/>
      <c r="AT233" s="212" t="s">
        <v>182</v>
      </c>
      <c r="AU233" s="212" t="s">
        <v>81</v>
      </c>
      <c r="AV233" s="13" t="s">
        <v>81</v>
      </c>
      <c r="AW233" s="13" t="s">
        <v>33</v>
      </c>
      <c r="AX233" s="13" t="s">
        <v>72</v>
      </c>
      <c r="AY233" s="212" t="s">
        <v>168</v>
      </c>
    </row>
    <row r="234" spans="1:65" s="13" customFormat="1" ht="11.25">
      <c r="B234" s="202"/>
      <c r="C234" s="203"/>
      <c r="D234" s="195" t="s">
        <v>182</v>
      </c>
      <c r="E234" s="204" t="s">
        <v>19</v>
      </c>
      <c r="F234" s="205" t="s">
        <v>1795</v>
      </c>
      <c r="G234" s="203"/>
      <c r="H234" s="206">
        <v>51.981000000000002</v>
      </c>
      <c r="I234" s="207"/>
      <c r="J234" s="203"/>
      <c r="K234" s="203"/>
      <c r="L234" s="208"/>
      <c r="M234" s="209"/>
      <c r="N234" s="210"/>
      <c r="O234" s="210"/>
      <c r="P234" s="210"/>
      <c r="Q234" s="210"/>
      <c r="R234" s="210"/>
      <c r="S234" s="210"/>
      <c r="T234" s="211"/>
      <c r="AT234" s="212" t="s">
        <v>182</v>
      </c>
      <c r="AU234" s="212" t="s">
        <v>81</v>
      </c>
      <c r="AV234" s="13" t="s">
        <v>81</v>
      </c>
      <c r="AW234" s="13" t="s">
        <v>33</v>
      </c>
      <c r="AX234" s="13" t="s">
        <v>72</v>
      </c>
      <c r="AY234" s="212" t="s">
        <v>168</v>
      </c>
    </row>
    <row r="235" spans="1:65" s="13" customFormat="1" ht="11.25">
      <c r="B235" s="202"/>
      <c r="C235" s="203"/>
      <c r="D235" s="195" t="s">
        <v>182</v>
      </c>
      <c r="E235" s="204" t="s">
        <v>19</v>
      </c>
      <c r="F235" s="205" t="s">
        <v>1769</v>
      </c>
      <c r="G235" s="203"/>
      <c r="H235" s="206">
        <v>6.0289999999999999</v>
      </c>
      <c r="I235" s="207"/>
      <c r="J235" s="203"/>
      <c r="K235" s="203"/>
      <c r="L235" s="208"/>
      <c r="M235" s="209"/>
      <c r="N235" s="210"/>
      <c r="O235" s="210"/>
      <c r="P235" s="210"/>
      <c r="Q235" s="210"/>
      <c r="R235" s="210"/>
      <c r="S235" s="210"/>
      <c r="T235" s="211"/>
      <c r="AT235" s="212" t="s">
        <v>182</v>
      </c>
      <c r="AU235" s="212" t="s">
        <v>81</v>
      </c>
      <c r="AV235" s="13" t="s">
        <v>81</v>
      </c>
      <c r="AW235" s="13" t="s">
        <v>33</v>
      </c>
      <c r="AX235" s="13" t="s">
        <v>72</v>
      </c>
      <c r="AY235" s="212" t="s">
        <v>168</v>
      </c>
    </row>
    <row r="236" spans="1:65" s="13" customFormat="1" ht="11.25">
      <c r="B236" s="202"/>
      <c r="C236" s="203"/>
      <c r="D236" s="195" t="s">
        <v>182</v>
      </c>
      <c r="E236" s="204" t="s">
        <v>19</v>
      </c>
      <c r="F236" s="205" t="s">
        <v>1803</v>
      </c>
      <c r="G236" s="203"/>
      <c r="H236" s="206">
        <v>-5.04</v>
      </c>
      <c r="I236" s="207"/>
      <c r="J236" s="203"/>
      <c r="K236" s="203"/>
      <c r="L236" s="208"/>
      <c r="M236" s="209"/>
      <c r="N236" s="210"/>
      <c r="O236" s="210"/>
      <c r="P236" s="210"/>
      <c r="Q236" s="210"/>
      <c r="R236" s="210"/>
      <c r="S236" s="210"/>
      <c r="T236" s="211"/>
      <c r="AT236" s="212" t="s">
        <v>182</v>
      </c>
      <c r="AU236" s="212" t="s">
        <v>81</v>
      </c>
      <c r="AV236" s="13" t="s">
        <v>81</v>
      </c>
      <c r="AW236" s="13" t="s">
        <v>33</v>
      </c>
      <c r="AX236" s="13" t="s">
        <v>72</v>
      </c>
      <c r="AY236" s="212" t="s">
        <v>168</v>
      </c>
    </row>
    <row r="237" spans="1:65" s="13" customFormat="1" ht="22.5">
      <c r="B237" s="202"/>
      <c r="C237" s="203"/>
      <c r="D237" s="195" t="s">
        <v>182</v>
      </c>
      <c r="E237" s="204" t="s">
        <v>19</v>
      </c>
      <c r="F237" s="205" t="s">
        <v>1804</v>
      </c>
      <c r="G237" s="203"/>
      <c r="H237" s="206">
        <v>-10.542999999999999</v>
      </c>
      <c r="I237" s="207"/>
      <c r="J237" s="203"/>
      <c r="K237" s="203"/>
      <c r="L237" s="208"/>
      <c r="M237" s="209"/>
      <c r="N237" s="210"/>
      <c r="O237" s="210"/>
      <c r="P237" s="210"/>
      <c r="Q237" s="210"/>
      <c r="R237" s="210"/>
      <c r="S237" s="210"/>
      <c r="T237" s="211"/>
      <c r="AT237" s="212" t="s">
        <v>182</v>
      </c>
      <c r="AU237" s="212" t="s">
        <v>81</v>
      </c>
      <c r="AV237" s="13" t="s">
        <v>81</v>
      </c>
      <c r="AW237" s="13" t="s">
        <v>33</v>
      </c>
      <c r="AX237" s="13" t="s">
        <v>72</v>
      </c>
      <c r="AY237" s="212" t="s">
        <v>168</v>
      </c>
    </row>
    <row r="238" spans="1:65" s="13" customFormat="1" ht="22.5">
      <c r="B238" s="202"/>
      <c r="C238" s="203"/>
      <c r="D238" s="195" t="s">
        <v>182</v>
      </c>
      <c r="E238" s="204" t="s">
        <v>19</v>
      </c>
      <c r="F238" s="205" t="s">
        <v>1805</v>
      </c>
      <c r="G238" s="203"/>
      <c r="H238" s="206">
        <v>-10.021000000000001</v>
      </c>
      <c r="I238" s="207"/>
      <c r="J238" s="203"/>
      <c r="K238" s="203"/>
      <c r="L238" s="208"/>
      <c r="M238" s="209"/>
      <c r="N238" s="210"/>
      <c r="O238" s="210"/>
      <c r="P238" s="210"/>
      <c r="Q238" s="210"/>
      <c r="R238" s="210"/>
      <c r="S238" s="210"/>
      <c r="T238" s="211"/>
      <c r="AT238" s="212" t="s">
        <v>182</v>
      </c>
      <c r="AU238" s="212" t="s">
        <v>81</v>
      </c>
      <c r="AV238" s="13" t="s">
        <v>81</v>
      </c>
      <c r="AW238" s="13" t="s">
        <v>33</v>
      </c>
      <c r="AX238" s="13" t="s">
        <v>72</v>
      </c>
      <c r="AY238" s="212" t="s">
        <v>168</v>
      </c>
    </row>
    <row r="239" spans="1:65" s="14" customFormat="1" ht="11.25">
      <c r="B239" s="213"/>
      <c r="C239" s="214"/>
      <c r="D239" s="195" t="s">
        <v>182</v>
      </c>
      <c r="E239" s="215" t="s">
        <v>19</v>
      </c>
      <c r="F239" s="216" t="s">
        <v>185</v>
      </c>
      <c r="G239" s="214"/>
      <c r="H239" s="217">
        <v>47.356000000000002</v>
      </c>
      <c r="I239" s="218"/>
      <c r="J239" s="214"/>
      <c r="K239" s="214"/>
      <c r="L239" s="219"/>
      <c r="M239" s="220"/>
      <c r="N239" s="221"/>
      <c r="O239" s="221"/>
      <c r="P239" s="221"/>
      <c r="Q239" s="221"/>
      <c r="R239" s="221"/>
      <c r="S239" s="221"/>
      <c r="T239" s="222"/>
      <c r="AT239" s="223" t="s">
        <v>182</v>
      </c>
      <c r="AU239" s="223" t="s">
        <v>81</v>
      </c>
      <c r="AV239" s="14" t="s">
        <v>176</v>
      </c>
      <c r="AW239" s="14" t="s">
        <v>33</v>
      </c>
      <c r="AX239" s="14" t="s">
        <v>79</v>
      </c>
      <c r="AY239" s="223" t="s">
        <v>168</v>
      </c>
    </row>
    <row r="240" spans="1:65" s="2" customFormat="1" ht="16.5" customHeight="1">
      <c r="A240" s="38"/>
      <c r="B240" s="39"/>
      <c r="C240" s="182" t="s">
        <v>238</v>
      </c>
      <c r="D240" s="182" t="s">
        <v>171</v>
      </c>
      <c r="E240" s="183" t="s">
        <v>321</v>
      </c>
      <c r="F240" s="184" t="s">
        <v>322</v>
      </c>
      <c r="G240" s="185" t="s">
        <v>281</v>
      </c>
      <c r="H240" s="186">
        <v>202.94900000000001</v>
      </c>
      <c r="I240" s="187"/>
      <c r="J240" s="188">
        <f>ROUND(I240*H240,2)</f>
        <v>0</v>
      </c>
      <c r="K240" s="184" t="s">
        <v>175</v>
      </c>
      <c r="L240" s="43"/>
      <c r="M240" s="189" t="s">
        <v>19</v>
      </c>
      <c r="N240" s="190" t="s">
        <v>43</v>
      </c>
      <c r="O240" s="68"/>
      <c r="P240" s="191">
        <f>O240*H240</f>
        <v>0</v>
      </c>
      <c r="Q240" s="191">
        <v>6.4999999999999997E-3</v>
      </c>
      <c r="R240" s="191">
        <f>Q240*H240</f>
        <v>1.3191685</v>
      </c>
      <c r="S240" s="191">
        <v>0</v>
      </c>
      <c r="T240" s="192">
        <f>S240*H240</f>
        <v>0</v>
      </c>
      <c r="U240" s="38"/>
      <c r="V240" s="38"/>
      <c r="W240" s="38"/>
      <c r="X240" s="38"/>
      <c r="Y240" s="38"/>
      <c r="Z240" s="38"/>
      <c r="AA240" s="38"/>
      <c r="AB240" s="38"/>
      <c r="AC240" s="38"/>
      <c r="AD240" s="38"/>
      <c r="AE240" s="38"/>
      <c r="AR240" s="193" t="s">
        <v>176</v>
      </c>
      <c r="AT240" s="193" t="s">
        <v>171</v>
      </c>
      <c r="AU240" s="193" t="s">
        <v>81</v>
      </c>
      <c r="AY240" s="21" t="s">
        <v>168</v>
      </c>
      <c r="BE240" s="194">
        <f>IF(N240="základní",J240,0)</f>
        <v>0</v>
      </c>
      <c r="BF240" s="194">
        <f>IF(N240="snížená",J240,0)</f>
        <v>0</v>
      </c>
      <c r="BG240" s="194">
        <f>IF(N240="zákl. přenesená",J240,0)</f>
        <v>0</v>
      </c>
      <c r="BH240" s="194">
        <f>IF(N240="sníž. přenesená",J240,0)</f>
        <v>0</v>
      </c>
      <c r="BI240" s="194">
        <f>IF(N240="nulová",J240,0)</f>
        <v>0</v>
      </c>
      <c r="BJ240" s="21" t="s">
        <v>79</v>
      </c>
      <c r="BK240" s="194">
        <f>ROUND(I240*H240,2)</f>
        <v>0</v>
      </c>
      <c r="BL240" s="21" t="s">
        <v>176</v>
      </c>
      <c r="BM240" s="193" t="s">
        <v>1806</v>
      </c>
    </row>
    <row r="241" spans="1:65" s="2" customFormat="1" ht="19.5">
      <c r="A241" s="38"/>
      <c r="B241" s="39"/>
      <c r="C241" s="40"/>
      <c r="D241" s="195" t="s">
        <v>178</v>
      </c>
      <c r="E241" s="40"/>
      <c r="F241" s="196" t="s">
        <v>324</v>
      </c>
      <c r="G241" s="40"/>
      <c r="H241" s="40"/>
      <c r="I241" s="197"/>
      <c r="J241" s="40"/>
      <c r="K241" s="40"/>
      <c r="L241" s="43"/>
      <c r="M241" s="198"/>
      <c r="N241" s="199"/>
      <c r="O241" s="68"/>
      <c r="P241" s="68"/>
      <c r="Q241" s="68"/>
      <c r="R241" s="68"/>
      <c r="S241" s="68"/>
      <c r="T241" s="69"/>
      <c r="U241" s="38"/>
      <c r="V241" s="38"/>
      <c r="W241" s="38"/>
      <c r="X241" s="38"/>
      <c r="Y241" s="38"/>
      <c r="Z241" s="38"/>
      <c r="AA241" s="38"/>
      <c r="AB241" s="38"/>
      <c r="AC241" s="38"/>
      <c r="AD241" s="38"/>
      <c r="AE241" s="38"/>
      <c r="AT241" s="21" t="s">
        <v>178</v>
      </c>
      <c r="AU241" s="21" t="s">
        <v>81</v>
      </c>
    </row>
    <row r="242" spans="1:65" s="2" customFormat="1" ht="11.25">
      <c r="A242" s="38"/>
      <c r="B242" s="39"/>
      <c r="C242" s="40"/>
      <c r="D242" s="200" t="s">
        <v>180</v>
      </c>
      <c r="E242" s="40"/>
      <c r="F242" s="201" t="s">
        <v>325</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1" t="s">
        <v>180</v>
      </c>
      <c r="AU242" s="21" t="s">
        <v>81</v>
      </c>
    </row>
    <row r="243" spans="1:65" s="13" customFormat="1" ht="11.25">
      <c r="B243" s="202"/>
      <c r="C243" s="203"/>
      <c r="D243" s="195" t="s">
        <v>182</v>
      </c>
      <c r="E243" s="204" t="s">
        <v>19</v>
      </c>
      <c r="F243" s="205" t="s">
        <v>1807</v>
      </c>
      <c r="G243" s="203"/>
      <c r="H243" s="206">
        <v>111.99</v>
      </c>
      <c r="I243" s="207"/>
      <c r="J243" s="203"/>
      <c r="K243" s="203"/>
      <c r="L243" s="208"/>
      <c r="M243" s="209"/>
      <c r="N243" s="210"/>
      <c r="O243" s="210"/>
      <c r="P243" s="210"/>
      <c r="Q243" s="210"/>
      <c r="R243" s="210"/>
      <c r="S243" s="210"/>
      <c r="T243" s="211"/>
      <c r="AT243" s="212" t="s">
        <v>182</v>
      </c>
      <c r="AU243" s="212" t="s">
        <v>81</v>
      </c>
      <c r="AV243" s="13" t="s">
        <v>81</v>
      </c>
      <c r="AW243" s="13" t="s">
        <v>33</v>
      </c>
      <c r="AX243" s="13" t="s">
        <v>72</v>
      </c>
      <c r="AY243" s="212" t="s">
        <v>168</v>
      </c>
    </row>
    <row r="244" spans="1:65" s="13" customFormat="1" ht="11.25">
      <c r="B244" s="202"/>
      <c r="C244" s="203"/>
      <c r="D244" s="195" t="s">
        <v>182</v>
      </c>
      <c r="E244" s="204" t="s">
        <v>19</v>
      </c>
      <c r="F244" s="205" t="s">
        <v>1808</v>
      </c>
      <c r="G244" s="203"/>
      <c r="H244" s="206">
        <v>-4.7E-2</v>
      </c>
      <c r="I244" s="207"/>
      <c r="J244" s="203"/>
      <c r="K244" s="203"/>
      <c r="L244" s="208"/>
      <c r="M244" s="209"/>
      <c r="N244" s="210"/>
      <c r="O244" s="210"/>
      <c r="P244" s="210"/>
      <c r="Q244" s="210"/>
      <c r="R244" s="210"/>
      <c r="S244" s="210"/>
      <c r="T244" s="211"/>
      <c r="AT244" s="212" t="s">
        <v>182</v>
      </c>
      <c r="AU244" s="212" t="s">
        <v>81</v>
      </c>
      <c r="AV244" s="13" t="s">
        <v>81</v>
      </c>
      <c r="AW244" s="13" t="s">
        <v>33</v>
      </c>
      <c r="AX244" s="13" t="s">
        <v>72</v>
      </c>
      <c r="AY244" s="212" t="s">
        <v>168</v>
      </c>
    </row>
    <row r="245" spans="1:65" s="13" customFormat="1" ht="11.25">
      <c r="B245" s="202"/>
      <c r="C245" s="203"/>
      <c r="D245" s="195" t="s">
        <v>182</v>
      </c>
      <c r="E245" s="204" t="s">
        <v>19</v>
      </c>
      <c r="F245" s="205" t="s">
        <v>1809</v>
      </c>
      <c r="G245" s="203"/>
      <c r="H245" s="206">
        <v>96.84</v>
      </c>
      <c r="I245" s="207"/>
      <c r="J245" s="203"/>
      <c r="K245" s="203"/>
      <c r="L245" s="208"/>
      <c r="M245" s="209"/>
      <c r="N245" s="210"/>
      <c r="O245" s="210"/>
      <c r="P245" s="210"/>
      <c r="Q245" s="210"/>
      <c r="R245" s="210"/>
      <c r="S245" s="210"/>
      <c r="T245" s="211"/>
      <c r="AT245" s="212" t="s">
        <v>182</v>
      </c>
      <c r="AU245" s="212" t="s">
        <v>81</v>
      </c>
      <c r="AV245" s="13" t="s">
        <v>81</v>
      </c>
      <c r="AW245" s="13" t="s">
        <v>33</v>
      </c>
      <c r="AX245" s="13" t="s">
        <v>72</v>
      </c>
      <c r="AY245" s="212" t="s">
        <v>168</v>
      </c>
    </row>
    <row r="246" spans="1:65" s="13" customFormat="1" ht="11.25">
      <c r="B246" s="202"/>
      <c r="C246" s="203"/>
      <c r="D246" s="195" t="s">
        <v>182</v>
      </c>
      <c r="E246" s="204" t="s">
        <v>19</v>
      </c>
      <c r="F246" s="205" t="s">
        <v>1810</v>
      </c>
      <c r="G246" s="203"/>
      <c r="H246" s="206">
        <v>-2.274</v>
      </c>
      <c r="I246" s="207"/>
      <c r="J246" s="203"/>
      <c r="K246" s="203"/>
      <c r="L246" s="208"/>
      <c r="M246" s="209"/>
      <c r="N246" s="210"/>
      <c r="O246" s="210"/>
      <c r="P246" s="210"/>
      <c r="Q246" s="210"/>
      <c r="R246" s="210"/>
      <c r="S246" s="210"/>
      <c r="T246" s="211"/>
      <c r="AT246" s="212" t="s">
        <v>182</v>
      </c>
      <c r="AU246" s="212" t="s">
        <v>81</v>
      </c>
      <c r="AV246" s="13" t="s">
        <v>81</v>
      </c>
      <c r="AW246" s="13" t="s">
        <v>33</v>
      </c>
      <c r="AX246" s="13" t="s">
        <v>72</v>
      </c>
      <c r="AY246" s="212" t="s">
        <v>168</v>
      </c>
    </row>
    <row r="247" spans="1:65" s="13" customFormat="1" ht="11.25">
      <c r="B247" s="202"/>
      <c r="C247" s="203"/>
      <c r="D247" s="195" t="s">
        <v>182</v>
      </c>
      <c r="E247" s="204" t="s">
        <v>19</v>
      </c>
      <c r="F247" s="205" t="s">
        <v>1811</v>
      </c>
      <c r="G247" s="203"/>
      <c r="H247" s="206">
        <v>-3.56</v>
      </c>
      <c r="I247" s="207"/>
      <c r="J247" s="203"/>
      <c r="K247" s="203"/>
      <c r="L247" s="208"/>
      <c r="M247" s="209"/>
      <c r="N247" s="210"/>
      <c r="O247" s="210"/>
      <c r="P247" s="210"/>
      <c r="Q247" s="210"/>
      <c r="R247" s="210"/>
      <c r="S247" s="210"/>
      <c r="T247" s="211"/>
      <c r="AT247" s="212" t="s">
        <v>182</v>
      </c>
      <c r="AU247" s="212" t="s">
        <v>81</v>
      </c>
      <c r="AV247" s="13" t="s">
        <v>81</v>
      </c>
      <c r="AW247" s="13" t="s">
        <v>33</v>
      </c>
      <c r="AX247" s="13" t="s">
        <v>72</v>
      </c>
      <c r="AY247" s="212" t="s">
        <v>168</v>
      </c>
    </row>
    <row r="248" spans="1:65" s="14" customFormat="1" ht="11.25">
      <c r="B248" s="213"/>
      <c r="C248" s="214"/>
      <c r="D248" s="195" t="s">
        <v>182</v>
      </c>
      <c r="E248" s="215" t="s">
        <v>19</v>
      </c>
      <c r="F248" s="216" t="s">
        <v>185</v>
      </c>
      <c r="G248" s="214"/>
      <c r="H248" s="217">
        <v>202.94900000000001</v>
      </c>
      <c r="I248" s="218"/>
      <c r="J248" s="214"/>
      <c r="K248" s="214"/>
      <c r="L248" s="219"/>
      <c r="M248" s="220"/>
      <c r="N248" s="221"/>
      <c r="O248" s="221"/>
      <c r="P248" s="221"/>
      <c r="Q248" s="221"/>
      <c r="R248" s="221"/>
      <c r="S248" s="221"/>
      <c r="T248" s="222"/>
      <c r="AT248" s="223" t="s">
        <v>182</v>
      </c>
      <c r="AU248" s="223" t="s">
        <v>81</v>
      </c>
      <c r="AV248" s="14" t="s">
        <v>176</v>
      </c>
      <c r="AW248" s="14" t="s">
        <v>33</v>
      </c>
      <c r="AX248" s="14" t="s">
        <v>79</v>
      </c>
      <c r="AY248" s="223" t="s">
        <v>168</v>
      </c>
    </row>
    <row r="249" spans="1:65" s="2" customFormat="1" ht="24.2" customHeight="1">
      <c r="A249" s="38"/>
      <c r="B249" s="39"/>
      <c r="C249" s="182" t="s">
        <v>547</v>
      </c>
      <c r="D249" s="182" t="s">
        <v>171</v>
      </c>
      <c r="E249" s="183" t="s">
        <v>332</v>
      </c>
      <c r="F249" s="184" t="s">
        <v>333</v>
      </c>
      <c r="G249" s="185" t="s">
        <v>281</v>
      </c>
      <c r="H249" s="186">
        <v>202.94900000000001</v>
      </c>
      <c r="I249" s="187"/>
      <c r="J249" s="188">
        <f>ROUND(I249*H249,2)</f>
        <v>0</v>
      </c>
      <c r="K249" s="184" t="s">
        <v>175</v>
      </c>
      <c r="L249" s="43"/>
      <c r="M249" s="189" t="s">
        <v>19</v>
      </c>
      <c r="N249" s="190" t="s">
        <v>43</v>
      </c>
      <c r="O249" s="68"/>
      <c r="P249" s="191">
        <f>O249*H249</f>
        <v>0</v>
      </c>
      <c r="Q249" s="191">
        <v>1.54E-2</v>
      </c>
      <c r="R249" s="191">
        <f>Q249*H249</f>
        <v>3.1254146000000005</v>
      </c>
      <c r="S249" s="191">
        <v>0</v>
      </c>
      <c r="T249" s="192">
        <f>S249*H249</f>
        <v>0</v>
      </c>
      <c r="U249" s="38"/>
      <c r="V249" s="38"/>
      <c r="W249" s="38"/>
      <c r="X249" s="38"/>
      <c r="Y249" s="38"/>
      <c r="Z249" s="38"/>
      <c r="AA249" s="38"/>
      <c r="AB249" s="38"/>
      <c r="AC249" s="38"/>
      <c r="AD249" s="38"/>
      <c r="AE249" s="38"/>
      <c r="AR249" s="193" t="s">
        <v>176</v>
      </c>
      <c r="AT249" s="193" t="s">
        <v>171</v>
      </c>
      <c r="AU249" s="193" t="s">
        <v>81</v>
      </c>
      <c r="AY249" s="21" t="s">
        <v>168</v>
      </c>
      <c r="BE249" s="194">
        <f>IF(N249="základní",J249,0)</f>
        <v>0</v>
      </c>
      <c r="BF249" s="194">
        <f>IF(N249="snížená",J249,0)</f>
        <v>0</v>
      </c>
      <c r="BG249" s="194">
        <f>IF(N249="zákl. přenesená",J249,0)</f>
        <v>0</v>
      </c>
      <c r="BH249" s="194">
        <f>IF(N249="sníž. přenesená",J249,0)</f>
        <v>0</v>
      </c>
      <c r="BI249" s="194">
        <f>IF(N249="nulová",J249,0)</f>
        <v>0</v>
      </c>
      <c r="BJ249" s="21" t="s">
        <v>79</v>
      </c>
      <c r="BK249" s="194">
        <f>ROUND(I249*H249,2)</f>
        <v>0</v>
      </c>
      <c r="BL249" s="21" t="s">
        <v>176</v>
      </c>
      <c r="BM249" s="193" t="s">
        <v>1812</v>
      </c>
    </row>
    <row r="250" spans="1:65" s="2" customFormat="1" ht="19.5">
      <c r="A250" s="38"/>
      <c r="B250" s="39"/>
      <c r="C250" s="40"/>
      <c r="D250" s="195" t="s">
        <v>178</v>
      </c>
      <c r="E250" s="40"/>
      <c r="F250" s="196" t="s">
        <v>335</v>
      </c>
      <c r="G250" s="40"/>
      <c r="H250" s="40"/>
      <c r="I250" s="197"/>
      <c r="J250" s="40"/>
      <c r="K250" s="40"/>
      <c r="L250" s="43"/>
      <c r="M250" s="198"/>
      <c r="N250" s="199"/>
      <c r="O250" s="68"/>
      <c r="P250" s="68"/>
      <c r="Q250" s="68"/>
      <c r="R250" s="68"/>
      <c r="S250" s="68"/>
      <c r="T250" s="69"/>
      <c r="U250" s="38"/>
      <c r="V250" s="38"/>
      <c r="W250" s="38"/>
      <c r="X250" s="38"/>
      <c r="Y250" s="38"/>
      <c r="Z250" s="38"/>
      <c r="AA250" s="38"/>
      <c r="AB250" s="38"/>
      <c r="AC250" s="38"/>
      <c r="AD250" s="38"/>
      <c r="AE250" s="38"/>
      <c r="AT250" s="21" t="s">
        <v>178</v>
      </c>
      <c r="AU250" s="21" t="s">
        <v>81</v>
      </c>
    </row>
    <row r="251" spans="1:65" s="2" customFormat="1" ht="11.25">
      <c r="A251" s="38"/>
      <c r="B251" s="39"/>
      <c r="C251" s="40"/>
      <c r="D251" s="200" t="s">
        <v>180</v>
      </c>
      <c r="E251" s="40"/>
      <c r="F251" s="201" t="s">
        <v>336</v>
      </c>
      <c r="G251" s="40"/>
      <c r="H251" s="40"/>
      <c r="I251" s="197"/>
      <c r="J251" s="40"/>
      <c r="K251" s="40"/>
      <c r="L251" s="43"/>
      <c r="M251" s="198"/>
      <c r="N251" s="199"/>
      <c r="O251" s="68"/>
      <c r="P251" s="68"/>
      <c r="Q251" s="68"/>
      <c r="R251" s="68"/>
      <c r="S251" s="68"/>
      <c r="T251" s="69"/>
      <c r="U251" s="38"/>
      <c r="V251" s="38"/>
      <c r="W251" s="38"/>
      <c r="X251" s="38"/>
      <c r="Y251" s="38"/>
      <c r="Z251" s="38"/>
      <c r="AA251" s="38"/>
      <c r="AB251" s="38"/>
      <c r="AC251" s="38"/>
      <c r="AD251" s="38"/>
      <c r="AE251" s="38"/>
      <c r="AT251" s="21" t="s">
        <v>180</v>
      </c>
      <c r="AU251" s="21" t="s">
        <v>81</v>
      </c>
    </row>
    <row r="252" spans="1:65" s="2" customFormat="1" ht="24.2" customHeight="1">
      <c r="A252" s="38"/>
      <c r="B252" s="39"/>
      <c r="C252" s="182" t="s">
        <v>1418</v>
      </c>
      <c r="D252" s="182" t="s">
        <v>171</v>
      </c>
      <c r="E252" s="183" t="s">
        <v>338</v>
      </c>
      <c r="F252" s="184" t="s">
        <v>339</v>
      </c>
      <c r="G252" s="185" t="s">
        <v>281</v>
      </c>
      <c r="H252" s="186">
        <v>202.94900000000001</v>
      </c>
      <c r="I252" s="187"/>
      <c r="J252" s="188">
        <f>ROUND(I252*H252,2)</f>
        <v>0</v>
      </c>
      <c r="K252" s="184" t="s">
        <v>175</v>
      </c>
      <c r="L252" s="43"/>
      <c r="M252" s="189" t="s">
        <v>19</v>
      </c>
      <c r="N252" s="190" t="s">
        <v>43</v>
      </c>
      <c r="O252" s="68"/>
      <c r="P252" s="191">
        <f>O252*H252</f>
        <v>0</v>
      </c>
      <c r="Q252" s="191">
        <v>7.9000000000000008E-3</v>
      </c>
      <c r="R252" s="191">
        <f>Q252*H252</f>
        <v>1.6032971000000003</v>
      </c>
      <c r="S252" s="191">
        <v>0</v>
      </c>
      <c r="T252" s="192">
        <f>S252*H252</f>
        <v>0</v>
      </c>
      <c r="U252" s="38"/>
      <c r="V252" s="38"/>
      <c r="W252" s="38"/>
      <c r="X252" s="38"/>
      <c r="Y252" s="38"/>
      <c r="Z252" s="38"/>
      <c r="AA252" s="38"/>
      <c r="AB252" s="38"/>
      <c r="AC252" s="38"/>
      <c r="AD252" s="38"/>
      <c r="AE252" s="38"/>
      <c r="AR252" s="193" t="s">
        <v>176</v>
      </c>
      <c r="AT252" s="193" t="s">
        <v>171</v>
      </c>
      <c r="AU252" s="193" t="s">
        <v>81</v>
      </c>
      <c r="AY252" s="21" t="s">
        <v>168</v>
      </c>
      <c r="BE252" s="194">
        <f>IF(N252="základní",J252,0)</f>
        <v>0</v>
      </c>
      <c r="BF252" s="194">
        <f>IF(N252="snížená",J252,0)</f>
        <v>0</v>
      </c>
      <c r="BG252" s="194">
        <f>IF(N252="zákl. přenesená",J252,0)</f>
        <v>0</v>
      </c>
      <c r="BH252" s="194">
        <f>IF(N252="sníž. přenesená",J252,0)</f>
        <v>0</v>
      </c>
      <c r="BI252" s="194">
        <f>IF(N252="nulová",J252,0)</f>
        <v>0</v>
      </c>
      <c r="BJ252" s="21" t="s">
        <v>79</v>
      </c>
      <c r="BK252" s="194">
        <f>ROUND(I252*H252,2)</f>
        <v>0</v>
      </c>
      <c r="BL252" s="21" t="s">
        <v>176</v>
      </c>
      <c r="BM252" s="193" t="s">
        <v>1813</v>
      </c>
    </row>
    <row r="253" spans="1:65" s="2" customFormat="1" ht="29.25">
      <c r="A253" s="38"/>
      <c r="B253" s="39"/>
      <c r="C253" s="40"/>
      <c r="D253" s="195" t="s">
        <v>178</v>
      </c>
      <c r="E253" s="40"/>
      <c r="F253" s="196" t="s">
        <v>341</v>
      </c>
      <c r="G253" s="40"/>
      <c r="H253" s="40"/>
      <c r="I253" s="197"/>
      <c r="J253" s="40"/>
      <c r="K253" s="40"/>
      <c r="L253" s="43"/>
      <c r="M253" s="198"/>
      <c r="N253" s="199"/>
      <c r="O253" s="68"/>
      <c r="P253" s="68"/>
      <c r="Q253" s="68"/>
      <c r="R253" s="68"/>
      <c r="S253" s="68"/>
      <c r="T253" s="69"/>
      <c r="U253" s="38"/>
      <c r="V253" s="38"/>
      <c r="W253" s="38"/>
      <c r="X253" s="38"/>
      <c r="Y253" s="38"/>
      <c r="Z253" s="38"/>
      <c r="AA253" s="38"/>
      <c r="AB253" s="38"/>
      <c r="AC253" s="38"/>
      <c r="AD253" s="38"/>
      <c r="AE253" s="38"/>
      <c r="AT253" s="21" t="s">
        <v>178</v>
      </c>
      <c r="AU253" s="21" t="s">
        <v>81</v>
      </c>
    </row>
    <row r="254" spans="1:65" s="2" customFormat="1" ht="11.25">
      <c r="A254" s="38"/>
      <c r="B254" s="39"/>
      <c r="C254" s="40"/>
      <c r="D254" s="200" t="s">
        <v>180</v>
      </c>
      <c r="E254" s="40"/>
      <c r="F254" s="201" t="s">
        <v>342</v>
      </c>
      <c r="G254" s="40"/>
      <c r="H254" s="40"/>
      <c r="I254" s="197"/>
      <c r="J254" s="40"/>
      <c r="K254" s="40"/>
      <c r="L254" s="43"/>
      <c r="M254" s="198"/>
      <c r="N254" s="199"/>
      <c r="O254" s="68"/>
      <c r="P254" s="68"/>
      <c r="Q254" s="68"/>
      <c r="R254" s="68"/>
      <c r="S254" s="68"/>
      <c r="T254" s="69"/>
      <c r="U254" s="38"/>
      <c r="V254" s="38"/>
      <c r="W254" s="38"/>
      <c r="X254" s="38"/>
      <c r="Y254" s="38"/>
      <c r="Z254" s="38"/>
      <c r="AA254" s="38"/>
      <c r="AB254" s="38"/>
      <c r="AC254" s="38"/>
      <c r="AD254" s="38"/>
      <c r="AE254" s="38"/>
      <c r="AT254" s="21" t="s">
        <v>180</v>
      </c>
      <c r="AU254" s="21" t="s">
        <v>81</v>
      </c>
    </row>
    <row r="255" spans="1:65" s="13" customFormat="1" ht="11.25">
      <c r="B255" s="202"/>
      <c r="C255" s="203"/>
      <c r="D255" s="195" t="s">
        <v>182</v>
      </c>
      <c r="E255" s="204" t="s">
        <v>19</v>
      </c>
      <c r="F255" s="205" t="s">
        <v>1814</v>
      </c>
      <c r="G255" s="203"/>
      <c r="H255" s="206">
        <v>202.94900000000001</v>
      </c>
      <c r="I255" s="207"/>
      <c r="J255" s="203"/>
      <c r="K255" s="203"/>
      <c r="L255" s="208"/>
      <c r="M255" s="209"/>
      <c r="N255" s="210"/>
      <c r="O255" s="210"/>
      <c r="P255" s="210"/>
      <c r="Q255" s="210"/>
      <c r="R255" s="210"/>
      <c r="S255" s="210"/>
      <c r="T255" s="211"/>
      <c r="AT255" s="212" t="s">
        <v>182</v>
      </c>
      <c r="AU255" s="212" t="s">
        <v>81</v>
      </c>
      <c r="AV255" s="13" t="s">
        <v>81</v>
      </c>
      <c r="AW255" s="13" t="s">
        <v>33</v>
      </c>
      <c r="AX255" s="13" t="s">
        <v>72</v>
      </c>
      <c r="AY255" s="212" t="s">
        <v>168</v>
      </c>
    </row>
    <row r="256" spans="1:65" s="14" customFormat="1" ht="11.25">
      <c r="B256" s="213"/>
      <c r="C256" s="214"/>
      <c r="D256" s="195" t="s">
        <v>182</v>
      </c>
      <c r="E256" s="215" t="s">
        <v>19</v>
      </c>
      <c r="F256" s="216" t="s">
        <v>185</v>
      </c>
      <c r="G256" s="214"/>
      <c r="H256" s="217">
        <v>202.94900000000001</v>
      </c>
      <c r="I256" s="218"/>
      <c r="J256" s="214"/>
      <c r="K256" s="214"/>
      <c r="L256" s="219"/>
      <c r="M256" s="220"/>
      <c r="N256" s="221"/>
      <c r="O256" s="221"/>
      <c r="P256" s="221"/>
      <c r="Q256" s="221"/>
      <c r="R256" s="221"/>
      <c r="S256" s="221"/>
      <c r="T256" s="222"/>
      <c r="AT256" s="223" t="s">
        <v>182</v>
      </c>
      <c r="AU256" s="223" t="s">
        <v>81</v>
      </c>
      <c r="AV256" s="14" t="s">
        <v>176</v>
      </c>
      <c r="AW256" s="14" t="s">
        <v>33</v>
      </c>
      <c r="AX256" s="14" t="s">
        <v>79</v>
      </c>
      <c r="AY256" s="223" t="s">
        <v>168</v>
      </c>
    </row>
    <row r="257" spans="1:65" s="2" customFormat="1" ht="24.2" customHeight="1">
      <c r="A257" s="38"/>
      <c r="B257" s="39"/>
      <c r="C257" s="182" t="s">
        <v>1815</v>
      </c>
      <c r="D257" s="182" t="s">
        <v>171</v>
      </c>
      <c r="E257" s="183" t="s">
        <v>1816</v>
      </c>
      <c r="F257" s="184" t="s">
        <v>1817</v>
      </c>
      <c r="G257" s="185" t="s">
        <v>281</v>
      </c>
      <c r="H257" s="186">
        <v>202.94900000000001</v>
      </c>
      <c r="I257" s="187"/>
      <c r="J257" s="188">
        <f>ROUND(I257*H257,2)</f>
        <v>0</v>
      </c>
      <c r="K257" s="184" t="s">
        <v>420</v>
      </c>
      <c r="L257" s="43"/>
      <c r="M257" s="189" t="s">
        <v>19</v>
      </c>
      <c r="N257" s="190" t="s">
        <v>43</v>
      </c>
      <c r="O257" s="68"/>
      <c r="P257" s="191">
        <f>O257*H257</f>
        <v>0</v>
      </c>
      <c r="Q257" s="191">
        <v>3.0000000000000001E-3</v>
      </c>
      <c r="R257" s="191">
        <f>Q257*H257</f>
        <v>0.60884700000000003</v>
      </c>
      <c r="S257" s="191">
        <v>0</v>
      </c>
      <c r="T257" s="192">
        <f>S257*H257</f>
        <v>0</v>
      </c>
      <c r="U257" s="38"/>
      <c r="V257" s="38"/>
      <c r="W257" s="38"/>
      <c r="X257" s="38"/>
      <c r="Y257" s="38"/>
      <c r="Z257" s="38"/>
      <c r="AA257" s="38"/>
      <c r="AB257" s="38"/>
      <c r="AC257" s="38"/>
      <c r="AD257" s="38"/>
      <c r="AE257" s="38"/>
      <c r="AR257" s="193" t="s">
        <v>176</v>
      </c>
      <c r="AT257" s="193" t="s">
        <v>171</v>
      </c>
      <c r="AU257" s="193" t="s">
        <v>81</v>
      </c>
      <c r="AY257" s="21" t="s">
        <v>168</v>
      </c>
      <c r="BE257" s="194">
        <f>IF(N257="základní",J257,0)</f>
        <v>0</v>
      </c>
      <c r="BF257" s="194">
        <f>IF(N257="snížená",J257,0)</f>
        <v>0</v>
      </c>
      <c r="BG257" s="194">
        <f>IF(N257="zákl. přenesená",J257,0)</f>
        <v>0</v>
      </c>
      <c r="BH257" s="194">
        <f>IF(N257="sníž. přenesená",J257,0)</f>
        <v>0</v>
      </c>
      <c r="BI257" s="194">
        <f>IF(N257="nulová",J257,0)</f>
        <v>0</v>
      </c>
      <c r="BJ257" s="21" t="s">
        <v>79</v>
      </c>
      <c r="BK257" s="194">
        <f>ROUND(I257*H257,2)</f>
        <v>0</v>
      </c>
      <c r="BL257" s="21" t="s">
        <v>176</v>
      </c>
      <c r="BM257" s="193" t="s">
        <v>1818</v>
      </c>
    </row>
    <row r="258" spans="1:65" s="2" customFormat="1" ht="19.5">
      <c r="A258" s="38"/>
      <c r="B258" s="39"/>
      <c r="C258" s="40"/>
      <c r="D258" s="195" t="s">
        <v>178</v>
      </c>
      <c r="E258" s="40"/>
      <c r="F258" s="196" t="s">
        <v>1819</v>
      </c>
      <c r="G258" s="40"/>
      <c r="H258" s="40"/>
      <c r="I258" s="197"/>
      <c r="J258" s="40"/>
      <c r="K258" s="40"/>
      <c r="L258" s="43"/>
      <c r="M258" s="198"/>
      <c r="N258" s="199"/>
      <c r="O258" s="68"/>
      <c r="P258" s="68"/>
      <c r="Q258" s="68"/>
      <c r="R258" s="68"/>
      <c r="S258" s="68"/>
      <c r="T258" s="69"/>
      <c r="U258" s="38"/>
      <c r="V258" s="38"/>
      <c r="W258" s="38"/>
      <c r="X258" s="38"/>
      <c r="Y258" s="38"/>
      <c r="Z258" s="38"/>
      <c r="AA258" s="38"/>
      <c r="AB258" s="38"/>
      <c r="AC258" s="38"/>
      <c r="AD258" s="38"/>
      <c r="AE258" s="38"/>
      <c r="AT258" s="21" t="s">
        <v>178</v>
      </c>
      <c r="AU258" s="21" t="s">
        <v>81</v>
      </c>
    </row>
    <row r="259" spans="1:65" s="2" customFormat="1" ht="11.25">
      <c r="A259" s="38"/>
      <c r="B259" s="39"/>
      <c r="C259" s="40"/>
      <c r="D259" s="200" t="s">
        <v>180</v>
      </c>
      <c r="E259" s="40"/>
      <c r="F259" s="201" t="s">
        <v>1820</v>
      </c>
      <c r="G259" s="40"/>
      <c r="H259" s="40"/>
      <c r="I259" s="197"/>
      <c r="J259" s="40"/>
      <c r="K259" s="40"/>
      <c r="L259" s="43"/>
      <c r="M259" s="198"/>
      <c r="N259" s="199"/>
      <c r="O259" s="68"/>
      <c r="P259" s="68"/>
      <c r="Q259" s="68"/>
      <c r="R259" s="68"/>
      <c r="S259" s="68"/>
      <c r="T259" s="69"/>
      <c r="U259" s="38"/>
      <c r="V259" s="38"/>
      <c r="W259" s="38"/>
      <c r="X259" s="38"/>
      <c r="Y259" s="38"/>
      <c r="Z259" s="38"/>
      <c r="AA259" s="38"/>
      <c r="AB259" s="38"/>
      <c r="AC259" s="38"/>
      <c r="AD259" s="38"/>
      <c r="AE259" s="38"/>
      <c r="AT259" s="21" t="s">
        <v>180</v>
      </c>
      <c r="AU259" s="21" t="s">
        <v>81</v>
      </c>
    </row>
    <row r="260" spans="1:65" s="2" customFormat="1" ht="24.2" customHeight="1">
      <c r="A260" s="38"/>
      <c r="B260" s="39"/>
      <c r="C260" s="182" t="s">
        <v>616</v>
      </c>
      <c r="D260" s="182" t="s">
        <v>171</v>
      </c>
      <c r="E260" s="183" t="s">
        <v>351</v>
      </c>
      <c r="F260" s="184" t="s">
        <v>352</v>
      </c>
      <c r="G260" s="185" t="s">
        <v>281</v>
      </c>
      <c r="H260" s="186">
        <v>9.5190000000000001</v>
      </c>
      <c r="I260" s="187"/>
      <c r="J260" s="188">
        <f>ROUND(I260*H260,2)</f>
        <v>0</v>
      </c>
      <c r="K260" s="184" t="s">
        <v>175</v>
      </c>
      <c r="L260" s="43"/>
      <c r="M260" s="189" t="s">
        <v>19</v>
      </c>
      <c r="N260" s="190" t="s">
        <v>43</v>
      </c>
      <c r="O260" s="68"/>
      <c r="P260" s="191">
        <f>O260*H260</f>
        <v>0</v>
      </c>
      <c r="Q260" s="191">
        <v>1.8380000000000001E-2</v>
      </c>
      <c r="R260" s="191">
        <f>Q260*H260</f>
        <v>0.17495922</v>
      </c>
      <c r="S260" s="191">
        <v>0</v>
      </c>
      <c r="T260" s="192">
        <f>S260*H260</f>
        <v>0</v>
      </c>
      <c r="U260" s="38"/>
      <c r="V260" s="38"/>
      <c r="W260" s="38"/>
      <c r="X260" s="38"/>
      <c r="Y260" s="38"/>
      <c r="Z260" s="38"/>
      <c r="AA260" s="38"/>
      <c r="AB260" s="38"/>
      <c r="AC260" s="38"/>
      <c r="AD260" s="38"/>
      <c r="AE260" s="38"/>
      <c r="AR260" s="193" t="s">
        <v>176</v>
      </c>
      <c r="AT260" s="193" t="s">
        <v>171</v>
      </c>
      <c r="AU260" s="193" t="s">
        <v>81</v>
      </c>
      <c r="AY260" s="21" t="s">
        <v>168</v>
      </c>
      <c r="BE260" s="194">
        <f>IF(N260="základní",J260,0)</f>
        <v>0</v>
      </c>
      <c r="BF260" s="194">
        <f>IF(N260="snížená",J260,0)</f>
        <v>0</v>
      </c>
      <c r="BG260" s="194">
        <f>IF(N260="zákl. přenesená",J260,0)</f>
        <v>0</v>
      </c>
      <c r="BH260" s="194">
        <f>IF(N260="sníž. přenesená",J260,0)</f>
        <v>0</v>
      </c>
      <c r="BI260" s="194">
        <f>IF(N260="nulová",J260,0)</f>
        <v>0</v>
      </c>
      <c r="BJ260" s="21" t="s">
        <v>79</v>
      </c>
      <c r="BK260" s="194">
        <f>ROUND(I260*H260,2)</f>
        <v>0</v>
      </c>
      <c r="BL260" s="21" t="s">
        <v>176</v>
      </c>
      <c r="BM260" s="193" t="s">
        <v>1821</v>
      </c>
    </row>
    <row r="261" spans="1:65" s="2" customFormat="1" ht="29.25">
      <c r="A261" s="38"/>
      <c r="B261" s="39"/>
      <c r="C261" s="40"/>
      <c r="D261" s="195" t="s">
        <v>178</v>
      </c>
      <c r="E261" s="40"/>
      <c r="F261" s="196" t="s">
        <v>354</v>
      </c>
      <c r="G261" s="40"/>
      <c r="H261" s="40"/>
      <c r="I261" s="197"/>
      <c r="J261" s="40"/>
      <c r="K261" s="40"/>
      <c r="L261" s="43"/>
      <c r="M261" s="198"/>
      <c r="N261" s="199"/>
      <c r="O261" s="68"/>
      <c r="P261" s="68"/>
      <c r="Q261" s="68"/>
      <c r="R261" s="68"/>
      <c r="S261" s="68"/>
      <c r="T261" s="69"/>
      <c r="U261" s="38"/>
      <c r="V261" s="38"/>
      <c r="W261" s="38"/>
      <c r="X261" s="38"/>
      <c r="Y261" s="38"/>
      <c r="Z261" s="38"/>
      <c r="AA261" s="38"/>
      <c r="AB261" s="38"/>
      <c r="AC261" s="38"/>
      <c r="AD261" s="38"/>
      <c r="AE261" s="38"/>
      <c r="AT261" s="21" t="s">
        <v>178</v>
      </c>
      <c r="AU261" s="21" t="s">
        <v>81</v>
      </c>
    </row>
    <row r="262" spans="1:65" s="2" customFormat="1" ht="11.25">
      <c r="A262" s="38"/>
      <c r="B262" s="39"/>
      <c r="C262" s="40"/>
      <c r="D262" s="200" t="s">
        <v>180</v>
      </c>
      <c r="E262" s="40"/>
      <c r="F262" s="201" t="s">
        <v>355</v>
      </c>
      <c r="G262" s="40"/>
      <c r="H262" s="40"/>
      <c r="I262" s="197"/>
      <c r="J262" s="40"/>
      <c r="K262" s="40"/>
      <c r="L262" s="43"/>
      <c r="M262" s="198"/>
      <c r="N262" s="199"/>
      <c r="O262" s="68"/>
      <c r="P262" s="68"/>
      <c r="Q262" s="68"/>
      <c r="R262" s="68"/>
      <c r="S262" s="68"/>
      <c r="T262" s="69"/>
      <c r="U262" s="38"/>
      <c r="V262" s="38"/>
      <c r="W262" s="38"/>
      <c r="X262" s="38"/>
      <c r="Y262" s="38"/>
      <c r="Z262" s="38"/>
      <c r="AA262" s="38"/>
      <c r="AB262" s="38"/>
      <c r="AC262" s="38"/>
      <c r="AD262" s="38"/>
      <c r="AE262" s="38"/>
      <c r="AT262" s="21" t="s">
        <v>180</v>
      </c>
      <c r="AU262" s="21" t="s">
        <v>81</v>
      </c>
    </row>
    <row r="263" spans="1:65" s="2" customFormat="1" ht="19.5">
      <c r="A263" s="38"/>
      <c r="B263" s="39"/>
      <c r="C263" s="40"/>
      <c r="D263" s="195" t="s">
        <v>206</v>
      </c>
      <c r="E263" s="40"/>
      <c r="F263" s="224" t="s">
        <v>356</v>
      </c>
      <c r="G263" s="40"/>
      <c r="H263" s="40"/>
      <c r="I263" s="197"/>
      <c r="J263" s="40"/>
      <c r="K263" s="40"/>
      <c r="L263" s="43"/>
      <c r="M263" s="198"/>
      <c r="N263" s="199"/>
      <c r="O263" s="68"/>
      <c r="P263" s="68"/>
      <c r="Q263" s="68"/>
      <c r="R263" s="68"/>
      <c r="S263" s="68"/>
      <c r="T263" s="69"/>
      <c r="U263" s="38"/>
      <c r="V263" s="38"/>
      <c r="W263" s="38"/>
      <c r="X263" s="38"/>
      <c r="Y263" s="38"/>
      <c r="Z263" s="38"/>
      <c r="AA263" s="38"/>
      <c r="AB263" s="38"/>
      <c r="AC263" s="38"/>
      <c r="AD263" s="38"/>
      <c r="AE263" s="38"/>
      <c r="AT263" s="21" t="s">
        <v>206</v>
      </c>
      <c r="AU263" s="21" t="s">
        <v>81</v>
      </c>
    </row>
    <row r="264" spans="1:65" s="13" customFormat="1" ht="11.25">
      <c r="B264" s="202"/>
      <c r="C264" s="203"/>
      <c r="D264" s="195" t="s">
        <v>182</v>
      </c>
      <c r="E264" s="204" t="s">
        <v>19</v>
      </c>
      <c r="F264" s="205" t="s">
        <v>1822</v>
      </c>
      <c r="G264" s="203"/>
      <c r="H264" s="206">
        <v>3.42</v>
      </c>
      <c r="I264" s="207"/>
      <c r="J264" s="203"/>
      <c r="K264" s="203"/>
      <c r="L264" s="208"/>
      <c r="M264" s="209"/>
      <c r="N264" s="210"/>
      <c r="O264" s="210"/>
      <c r="P264" s="210"/>
      <c r="Q264" s="210"/>
      <c r="R264" s="210"/>
      <c r="S264" s="210"/>
      <c r="T264" s="211"/>
      <c r="AT264" s="212" t="s">
        <v>182</v>
      </c>
      <c r="AU264" s="212" t="s">
        <v>81</v>
      </c>
      <c r="AV264" s="13" t="s">
        <v>81</v>
      </c>
      <c r="AW264" s="13" t="s">
        <v>33</v>
      </c>
      <c r="AX264" s="13" t="s">
        <v>72</v>
      </c>
      <c r="AY264" s="212" t="s">
        <v>168</v>
      </c>
    </row>
    <row r="265" spans="1:65" s="13" customFormat="1" ht="11.25">
      <c r="B265" s="202"/>
      <c r="C265" s="203"/>
      <c r="D265" s="195" t="s">
        <v>182</v>
      </c>
      <c r="E265" s="204" t="s">
        <v>19</v>
      </c>
      <c r="F265" s="205" t="s">
        <v>1823</v>
      </c>
      <c r="G265" s="203"/>
      <c r="H265" s="206">
        <v>1.29</v>
      </c>
      <c r="I265" s="207"/>
      <c r="J265" s="203"/>
      <c r="K265" s="203"/>
      <c r="L265" s="208"/>
      <c r="M265" s="209"/>
      <c r="N265" s="210"/>
      <c r="O265" s="210"/>
      <c r="P265" s="210"/>
      <c r="Q265" s="210"/>
      <c r="R265" s="210"/>
      <c r="S265" s="210"/>
      <c r="T265" s="211"/>
      <c r="AT265" s="212" t="s">
        <v>182</v>
      </c>
      <c r="AU265" s="212" t="s">
        <v>81</v>
      </c>
      <c r="AV265" s="13" t="s">
        <v>81</v>
      </c>
      <c r="AW265" s="13" t="s">
        <v>33</v>
      </c>
      <c r="AX265" s="13" t="s">
        <v>72</v>
      </c>
      <c r="AY265" s="212" t="s">
        <v>168</v>
      </c>
    </row>
    <row r="266" spans="1:65" s="13" customFormat="1" ht="11.25">
      <c r="B266" s="202"/>
      <c r="C266" s="203"/>
      <c r="D266" s="195" t="s">
        <v>182</v>
      </c>
      <c r="E266" s="204" t="s">
        <v>19</v>
      </c>
      <c r="F266" s="205" t="s">
        <v>1824</v>
      </c>
      <c r="G266" s="203"/>
      <c r="H266" s="206">
        <v>1.6619999999999999</v>
      </c>
      <c r="I266" s="207"/>
      <c r="J266" s="203"/>
      <c r="K266" s="203"/>
      <c r="L266" s="208"/>
      <c r="M266" s="209"/>
      <c r="N266" s="210"/>
      <c r="O266" s="210"/>
      <c r="P266" s="210"/>
      <c r="Q266" s="210"/>
      <c r="R266" s="210"/>
      <c r="S266" s="210"/>
      <c r="T266" s="211"/>
      <c r="AT266" s="212" t="s">
        <v>182</v>
      </c>
      <c r="AU266" s="212" t="s">
        <v>81</v>
      </c>
      <c r="AV266" s="13" t="s">
        <v>81</v>
      </c>
      <c r="AW266" s="13" t="s">
        <v>33</v>
      </c>
      <c r="AX266" s="13" t="s">
        <v>72</v>
      </c>
      <c r="AY266" s="212" t="s">
        <v>168</v>
      </c>
    </row>
    <row r="267" spans="1:65" s="13" customFormat="1" ht="11.25">
      <c r="B267" s="202"/>
      <c r="C267" s="203"/>
      <c r="D267" s="195" t="s">
        <v>182</v>
      </c>
      <c r="E267" s="204" t="s">
        <v>19</v>
      </c>
      <c r="F267" s="205" t="s">
        <v>1825</v>
      </c>
      <c r="G267" s="203"/>
      <c r="H267" s="206">
        <v>1.4219999999999999</v>
      </c>
      <c r="I267" s="207"/>
      <c r="J267" s="203"/>
      <c r="K267" s="203"/>
      <c r="L267" s="208"/>
      <c r="M267" s="209"/>
      <c r="N267" s="210"/>
      <c r="O267" s="210"/>
      <c r="P267" s="210"/>
      <c r="Q267" s="210"/>
      <c r="R267" s="210"/>
      <c r="S267" s="210"/>
      <c r="T267" s="211"/>
      <c r="AT267" s="212" t="s">
        <v>182</v>
      </c>
      <c r="AU267" s="212" t="s">
        <v>81</v>
      </c>
      <c r="AV267" s="13" t="s">
        <v>81</v>
      </c>
      <c r="AW267" s="13" t="s">
        <v>33</v>
      </c>
      <c r="AX267" s="13" t="s">
        <v>72</v>
      </c>
      <c r="AY267" s="212" t="s">
        <v>168</v>
      </c>
    </row>
    <row r="268" spans="1:65" s="13" customFormat="1" ht="11.25">
      <c r="B268" s="202"/>
      <c r="C268" s="203"/>
      <c r="D268" s="195" t="s">
        <v>182</v>
      </c>
      <c r="E268" s="204" t="s">
        <v>19</v>
      </c>
      <c r="F268" s="205" t="s">
        <v>1826</v>
      </c>
      <c r="G268" s="203"/>
      <c r="H268" s="206">
        <v>1.7250000000000001</v>
      </c>
      <c r="I268" s="207"/>
      <c r="J268" s="203"/>
      <c r="K268" s="203"/>
      <c r="L268" s="208"/>
      <c r="M268" s="209"/>
      <c r="N268" s="210"/>
      <c r="O268" s="210"/>
      <c r="P268" s="210"/>
      <c r="Q268" s="210"/>
      <c r="R268" s="210"/>
      <c r="S268" s="210"/>
      <c r="T268" s="211"/>
      <c r="AT268" s="212" t="s">
        <v>182</v>
      </c>
      <c r="AU268" s="212" t="s">
        <v>81</v>
      </c>
      <c r="AV268" s="13" t="s">
        <v>81</v>
      </c>
      <c r="AW268" s="13" t="s">
        <v>33</v>
      </c>
      <c r="AX268" s="13" t="s">
        <v>72</v>
      </c>
      <c r="AY268" s="212" t="s">
        <v>168</v>
      </c>
    </row>
    <row r="269" spans="1:65" s="14" customFormat="1" ht="11.25">
      <c r="B269" s="213"/>
      <c r="C269" s="214"/>
      <c r="D269" s="195" t="s">
        <v>182</v>
      </c>
      <c r="E269" s="215" t="s">
        <v>19</v>
      </c>
      <c r="F269" s="216" t="s">
        <v>185</v>
      </c>
      <c r="G269" s="214"/>
      <c r="H269" s="217">
        <v>9.5190000000000001</v>
      </c>
      <c r="I269" s="218"/>
      <c r="J269" s="214"/>
      <c r="K269" s="214"/>
      <c r="L269" s="219"/>
      <c r="M269" s="220"/>
      <c r="N269" s="221"/>
      <c r="O269" s="221"/>
      <c r="P269" s="221"/>
      <c r="Q269" s="221"/>
      <c r="R269" s="221"/>
      <c r="S269" s="221"/>
      <c r="T269" s="222"/>
      <c r="AT269" s="223" t="s">
        <v>182</v>
      </c>
      <c r="AU269" s="223" t="s">
        <v>81</v>
      </c>
      <c r="AV269" s="14" t="s">
        <v>176</v>
      </c>
      <c r="AW269" s="14" t="s">
        <v>33</v>
      </c>
      <c r="AX269" s="14" t="s">
        <v>79</v>
      </c>
      <c r="AY269" s="223" t="s">
        <v>168</v>
      </c>
    </row>
    <row r="270" spans="1:65" s="2" customFormat="1" ht="16.5" customHeight="1">
      <c r="A270" s="38"/>
      <c r="B270" s="39"/>
      <c r="C270" s="182" t="s">
        <v>687</v>
      </c>
      <c r="D270" s="182" t="s">
        <v>171</v>
      </c>
      <c r="E270" s="183" t="s">
        <v>363</v>
      </c>
      <c r="F270" s="184" t="s">
        <v>364</v>
      </c>
      <c r="G270" s="185" t="s">
        <v>281</v>
      </c>
      <c r="H270" s="186">
        <v>50.97</v>
      </c>
      <c r="I270" s="187"/>
      <c r="J270" s="188">
        <f>ROUND(I270*H270,2)</f>
        <v>0</v>
      </c>
      <c r="K270" s="184" t="s">
        <v>175</v>
      </c>
      <c r="L270" s="43"/>
      <c r="M270" s="189" t="s">
        <v>19</v>
      </c>
      <c r="N270" s="190" t="s">
        <v>43</v>
      </c>
      <c r="O270" s="68"/>
      <c r="P270" s="191">
        <f>O270*H270</f>
        <v>0</v>
      </c>
      <c r="Q270" s="191">
        <v>9.8999999999999999E-4</v>
      </c>
      <c r="R270" s="191">
        <f>Q270*H270</f>
        <v>5.04603E-2</v>
      </c>
      <c r="S270" s="191">
        <v>6.0000000000000002E-5</v>
      </c>
      <c r="T270" s="192">
        <f>S270*H270</f>
        <v>3.0582000000000001E-3</v>
      </c>
      <c r="U270" s="38"/>
      <c r="V270" s="38"/>
      <c r="W270" s="38"/>
      <c r="X270" s="38"/>
      <c r="Y270" s="38"/>
      <c r="Z270" s="38"/>
      <c r="AA270" s="38"/>
      <c r="AB270" s="38"/>
      <c r="AC270" s="38"/>
      <c r="AD270" s="38"/>
      <c r="AE270" s="38"/>
      <c r="AR270" s="193" t="s">
        <v>176</v>
      </c>
      <c r="AT270" s="193" t="s">
        <v>171</v>
      </c>
      <c r="AU270" s="193" t="s">
        <v>81</v>
      </c>
      <c r="AY270" s="21" t="s">
        <v>168</v>
      </c>
      <c r="BE270" s="194">
        <f>IF(N270="základní",J270,0)</f>
        <v>0</v>
      </c>
      <c r="BF270" s="194">
        <f>IF(N270="snížená",J270,0)</f>
        <v>0</v>
      </c>
      <c r="BG270" s="194">
        <f>IF(N270="zákl. přenesená",J270,0)</f>
        <v>0</v>
      </c>
      <c r="BH270" s="194">
        <f>IF(N270="sníž. přenesená",J270,0)</f>
        <v>0</v>
      </c>
      <c r="BI270" s="194">
        <f>IF(N270="nulová",J270,0)</f>
        <v>0</v>
      </c>
      <c r="BJ270" s="21" t="s">
        <v>79</v>
      </c>
      <c r="BK270" s="194">
        <f>ROUND(I270*H270,2)</f>
        <v>0</v>
      </c>
      <c r="BL270" s="21" t="s">
        <v>176</v>
      </c>
      <c r="BM270" s="193" t="s">
        <v>1827</v>
      </c>
    </row>
    <row r="271" spans="1:65" s="2" customFormat="1" ht="19.5">
      <c r="A271" s="38"/>
      <c r="B271" s="39"/>
      <c r="C271" s="40"/>
      <c r="D271" s="195" t="s">
        <v>178</v>
      </c>
      <c r="E271" s="40"/>
      <c r="F271" s="196" t="s">
        <v>366</v>
      </c>
      <c r="G271" s="40"/>
      <c r="H271" s="40"/>
      <c r="I271" s="197"/>
      <c r="J271" s="40"/>
      <c r="K271" s="40"/>
      <c r="L271" s="43"/>
      <c r="M271" s="198"/>
      <c r="N271" s="199"/>
      <c r="O271" s="68"/>
      <c r="P271" s="68"/>
      <c r="Q271" s="68"/>
      <c r="R271" s="68"/>
      <c r="S271" s="68"/>
      <c r="T271" s="69"/>
      <c r="U271" s="38"/>
      <c r="V271" s="38"/>
      <c r="W271" s="38"/>
      <c r="X271" s="38"/>
      <c r="Y271" s="38"/>
      <c r="Z271" s="38"/>
      <c r="AA271" s="38"/>
      <c r="AB271" s="38"/>
      <c r="AC271" s="38"/>
      <c r="AD271" s="38"/>
      <c r="AE271" s="38"/>
      <c r="AT271" s="21" t="s">
        <v>178</v>
      </c>
      <c r="AU271" s="21" t="s">
        <v>81</v>
      </c>
    </row>
    <row r="272" spans="1:65" s="2" customFormat="1" ht="11.25">
      <c r="A272" s="38"/>
      <c r="B272" s="39"/>
      <c r="C272" s="40"/>
      <c r="D272" s="200" t="s">
        <v>180</v>
      </c>
      <c r="E272" s="40"/>
      <c r="F272" s="201" t="s">
        <v>367</v>
      </c>
      <c r="G272" s="40"/>
      <c r="H272" s="40"/>
      <c r="I272" s="197"/>
      <c r="J272" s="40"/>
      <c r="K272" s="40"/>
      <c r="L272" s="43"/>
      <c r="M272" s="198"/>
      <c r="N272" s="199"/>
      <c r="O272" s="68"/>
      <c r="P272" s="68"/>
      <c r="Q272" s="68"/>
      <c r="R272" s="68"/>
      <c r="S272" s="68"/>
      <c r="T272" s="69"/>
      <c r="U272" s="38"/>
      <c r="V272" s="38"/>
      <c r="W272" s="38"/>
      <c r="X272" s="38"/>
      <c r="Y272" s="38"/>
      <c r="Z272" s="38"/>
      <c r="AA272" s="38"/>
      <c r="AB272" s="38"/>
      <c r="AC272" s="38"/>
      <c r="AD272" s="38"/>
      <c r="AE272" s="38"/>
      <c r="AT272" s="21" t="s">
        <v>180</v>
      </c>
      <c r="AU272" s="21" t="s">
        <v>81</v>
      </c>
    </row>
    <row r="273" spans="1:65" s="13" customFormat="1" ht="11.25">
      <c r="B273" s="202"/>
      <c r="C273" s="203"/>
      <c r="D273" s="195" t="s">
        <v>182</v>
      </c>
      <c r="E273" s="204" t="s">
        <v>19</v>
      </c>
      <c r="F273" s="205" t="s">
        <v>1828</v>
      </c>
      <c r="G273" s="203"/>
      <c r="H273" s="206">
        <v>50.97</v>
      </c>
      <c r="I273" s="207"/>
      <c r="J273" s="203"/>
      <c r="K273" s="203"/>
      <c r="L273" s="208"/>
      <c r="M273" s="209"/>
      <c r="N273" s="210"/>
      <c r="O273" s="210"/>
      <c r="P273" s="210"/>
      <c r="Q273" s="210"/>
      <c r="R273" s="210"/>
      <c r="S273" s="210"/>
      <c r="T273" s="211"/>
      <c r="AT273" s="212" t="s">
        <v>182</v>
      </c>
      <c r="AU273" s="212" t="s">
        <v>81</v>
      </c>
      <c r="AV273" s="13" t="s">
        <v>81</v>
      </c>
      <c r="AW273" s="13" t="s">
        <v>33</v>
      </c>
      <c r="AX273" s="13" t="s">
        <v>72</v>
      </c>
      <c r="AY273" s="212" t="s">
        <v>168</v>
      </c>
    </row>
    <row r="274" spans="1:65" s="14" customFormat="1" ht="11.25">
      <c r="B274" s="213"/>
      <c r="C274" s="214"/>
      <c r="D274" s="195" t="s">
        <v>182</v>
      </c>
      <c r="E274" s="215" t="s">
        <v>19</v>
      </c>
      <c r="F274" s="216" t="s">
        <v>185</v>
      </c>
      <c r="G274" s="214"/>
      <c r="H274" s="217">
        <v>50.97</v>
      </c>
      <c r="I274" s="218"/>
      <c r="J274" s="214"/>
      <c r="K274" s="214"/>
      <c r="L274" s="219"/>
      <c r="M274" s="220"/>
      <c r="N274" s="221"/>
      <c r="O274" s="221"/>
      <c r="P274" s="221"/>
      <c r="Q274" s="221"/>
      <c r="R274" s="221"/>
      <c r="S274" s="221"/>
      <c r="T274" s="222"/>
      <c r="AT274" s="223" t="s">
        <v>182</v>
      </c>
      <c r="AU274" s="223" t="s">
        <v>81</v>
      </c>
      <c r="AV274" s="14" t="s">
        <v>176</v>
      </c>
      <c r="AW274" s="14" t="s">
        <v>33</v>
      </c>
      <c r="AX274" s="14" t="s">
        <v>79</v>
      </c>
      <c r="AY274" s="223" t="s">
        <v>168</v>
      </c>
    </row>
    <row r="275" spans="1:65" s="2" customFormat="1" ht="16.5" customHeight="1">
      <c r="A275" s="38"/>
      <c r="B275" s="39"/>
      <c r="C275" s="182" t="s">
        <v>654</v>
      </c>
      <c r="D275" s="182" t="s">
        <v>171</v>
      </c>
      <c r="E275" s="183" t="s">
        <v>370</v>
      </c>
      <c r="F275" s="184" t="s">
        <v>371</v>
      </c>
      <c r="G275" s="185" t="s">
        <v>281</v>
      </c>
      <c r="H275" s="186">
        <v>10.393000000000001</v>
      </c>
      <c r="I275" s="187"/>
      <c r="J275" s="188">
        <f>ROUND(I275*H275,2)</f>
        <v>0</v>
      </c>
      <c r="K275" s="184" t="s">
        <v>175</v>
      </c>
      <c r="L275" s="43"/>
      <c r="M275" s="189" t="s">
        <v>19</v>
      </c>
      <c r="N275" s="190" t="s">
        <v>43</v>
      </c>
      <c r="O275" s="68"/>
      <c r="P275" s="191">
        <f>O275*H275</f>
        <v>0</v>
      </c>
      <c r="Q275" s="191">
        <v>1.98E-3</v>
      </c>
      <c r="R275" s="191">
        <f>Q275*H275</f>
        <v>2.0578140000000002E-2</v>
      </c>
      <c r="S275" s="191">
        <v>6.0000000000000002E-5</v>
      </c>
      <c r="T275" s="192">
        <f>S275*H275</f>
        <v>6.235800000000001E-4</v>
      </c>
      <c r="U275" s="38"/>
      <c r="V275" s="38"/>
      <c r="W275" s="38"/>
      <c r="X275" s="38"/>
      <c r="Y275" s="38"/>
      <c r="Z275" s="38"/>
      <c r="AA275" s="38"/>
      <c r="AB275" s="38"/>
      <c r="AC275" s="38"/>
      <c r="AD275" s="38"/>
      <c r="AE275" s="38"/>
      <c r="AR275" s="193" t="s">
        <v>176</v>
      </c>
      <c r="AT275" s="193" t="s">
        <v>171</v>
      </c>
      <c r="AU275" s="193" t="s">
        <v>81</v>
      </c>
      <c r="AY275" s="21" t="s">
        <v>168</v>
      </c>
      <c r="BE275" s="194">
        <f>IF(N275="základní",J275,0)</f>
        <v>0</v>
      </c>
      <c r="BF275" s="194">
        <f>IF(N275="snížená",J275,0)</f>
        <v>0</v>
      </c>
      <c r="BG275" s="194">
        <f>IF(N275="zákl. přenesená",J275,0)</f>
        <v>0</v>
      </c>
      <c r="BH275" s="194">
        <f>IF(N275="sníž. přenesená",J275,0)</f>
        <v>0</v>
      </c>
      <c r="BI275" s="194">
        <f>IF(N275="nulová",J275,0)</f>
        <v>0</v>
      </c>
      <c r="BJ275" s="21" t="s">
        <v>79</v>
      </c>
      <c r="BK275" s="194">
        <f>ROUND(I275*H275,2)</f>
        <v>0</v>
      </c>
      <c r="BL275" s="21" t="s">
        <v>176</v>
      </c>
      <c r="BM275" s="193" t="s">
        <v>1829</v>
      </c>
    </row>
    <row r="276" spans="1:65" s="2" customFormat="1" ht="19.5">
      <c r="A276" s="38"/>
      <c r="B276" s="39"/>
      <c r="C276" s="40"/>
      <c r="D276" s="195" t="s">
        <v>178</v>
      </c>
      <c r="E276" s="40"/>
      <c r="F276" s="196" t="s">
        <v>373</v>
      </c>
      <c r="G276" s="40"/>
      <c r="H276" s="40"/>
      <c r="I276" s="197"/>
      <c r="J276" s="40"/>
      <c r="K276" s="40"/>
      <c r="L276" s="43"/>
      <c r="M276" s="198"/>
      <c r="N276" s="199"/>
      <c r="O276" s="68"/>
      <c r="P276" s="68"/>
      <c r="Q276" s="68"/>
      <c r="R276" s="68"/>
      <c r="S276" s="68"/>
      <c r="T276" s="69"/>
      <c r="U276" s="38"/>
      <c r="V276" s="38"/>
      <c r="W276" s="38"/>
      <c r="X276" s="38"/>
      <c r="Y276" s="38"/>
      <c r="Z276" s="38"/>
      <c r="AA276" s="38"/>
      <c r="AB276" s="38"/>
      <c r="AC276" s="38"/>
      <c r="AD276" s="38"/>
      <c r="AE276" s="38"/>
      <c r="AT276" s="21" t="s">
        <v>178</v>
      </c>
      <c r="AU276" s="21" t="s">
        <v>81</v>
      </c>
    </row>
    <row r="277" spans="1:65" s="2" customFormat="1" ht="11.25">
      <c r="A277" s="38"/>
      <c r="B277" s="39"/>
      <c r="C277" s="40"/>
      <c r="D277" s="200" t="s">
        <v>180</v>
      </c>
      <c r="E277" s="40"/>
      <c r="F277" s="201" t="s">
        <v>374</v>
      </c>
      <c r="G277" s="40"/>
      <c r="H277" s="40"/>
      <c r="I277" s="197"/>
      <c r="J277" s="40"/>
      <c r="K277" s="40"/>
      <c r="L277" s="43"/>
      <c r="M277" s="198"/>
      <c r="N277" s="199"/>
      <c r="O277" s="68"/>
      <c r="P277" s="68"/>
      <c r="Q277" s="68"/>
      <c r="R277" s="68"/>
      <c r="S277" s="68"/>
      <c r="T277" s="69"/>
      <c r="U277" s="38"/>
      <c r="V277" s="38"/>
      <c r="W277" s="38"/>
      <c r="X277" s="38"/>
      <c r="Y277" s="38"/>
      <c r="Z277" s="38"/>
      <c r="AA277" s="38"/>
      <c r="AB277" s="38"/>
      <c r="AC277" s="38"/>
      <c r="AD277" s="38"/>
      <c r="AE277" s="38"/>
      <c r="AT277" s="21" t="s">
        <v>180</v>
      </c>
      <c r="AU277" s="21" t="s">
        <v>81</v>
      </c>
    </row>
    <row r="278" spans="1:65" s="13" customFormat="1" ht="22.5">
      <c r="B278" s="202"/>
      <c r="C278" s="203"/>
      <c r="D278" s="195" t="s">
        <v>182</v>
      </c>
      <c r="E278" s="204" t="s">
        <v>19</v>
      </c>
      <c r="F278" s="205" t="s">
        <v>1830</v>
      </c>
      <c r="G278" s="203"/>
      <c r="H278" s="206">
        <v>6.3129999999999997</v>
      </c>
      <c r="I278" s="207"/>
      <c r="J278" s="203"/>
      <c r="K278" s="203"/>
      <c r="L278" s="208"/>
      <c r="M278" s="209"/>
      <c r="N278" s="210"/>
      <c r="O278" s="210"/>
      <c r="P278" s="210"/>
      <c r="Q278" s="210"/>
      <c r="R278" s="210"/>
      <c r="S278" s="210"/>
      <c r="T278" s="211"/>
      <c r="AT278" s="212" t="s">
        <v>182</v>
      </c>
      <c r="AU278" s="212" t="s">
        <v>81</v>
      </c>
      <c r="AV278" s="13" t="s">
        <v>81</v>
      </c>
      <c r="AW278" s="13" t="s">
        <v>33</v>
      </c>
      <c r="AX278" s="13" t="s">
        <v>72</v>
      </c>
      <c r="AY278" s="212" t="s">
        <v>168</v>
      </c>
    </row>
    <row r="279" spans="1:65" s="13" customFormat="1" ht="11.25">
      <c r="B279" s="202"/>
      <c r="C279" s="203"/>
      <c r="D279" s="195" t="s">
        <v>182</v>
      </c>
      <c r="E279" s="204" t="s">
        <v>19</v>
      </c>
      <c r="F279" s="205" t="s">
        <v>1831</v>
      </c>
      <c r="G279" s="203"/>
      <c r="H279" s="206">
        <v>4.08</v>
      </c>
      <c r="I279" s="207"/>
      <c r="J279" s="203"/>
      <c r="K279" s="203"/>
      <c r="L279" s="208"/>
      <c r="M279" s="209"/>
      <c r="N279" s="210"/>
      <c r="O279" s="210"/>
      <c r="P279" s="210"/>
      <c r="Q279" s="210"/>
      <c r="R279" s="210"/>
      <c r="S279" s="210"/>
      <c r="T279" s="211"/>
      <c r="AT279" s="212" t="s">
        <v>182</v>
      </c>
      <c r="AU279" s="212" t="s">
        <v>81</v>
      </c>
      <c r="AV279" s="13" t="s">
        <v>81</v>
      </c>
      <c r="AW279" s="13" t="s">
        <v>33</v>
      </c>
      <c r="AX279" s="13" t="s">
        <v>72</v>
      </c>
      <c r="AY279" s="212" t="s">
        <v>168</v>
      </c>
    </row>
    <row r="280" spans="1:65" s="14" customFormat="1" ht="11.25">
      <c r="B280" s="213"/>
      <c r="C280" s="214"/>
      <c r="D280" s="195" t="s">
        <v>182</v>
      </c>
      <c r="E280" s="215" t="s">
        <v>19</v>
      </c>
      <c r="F280" s="216" t="s">
        <v>185</v>
      </c>
      <c r="G280" s="214"/>
      <c r="H280" s="217">
        <v>10.393000000000001</v>
      </c>
      <c r="I280" s="218"/>
      <c r="J280" s="214"/>
      <c r="K280" s="214"/>
      <c r="L280" s="219"/>
      <c r="M280" s="220"/>
      <c r="N280" s="221"/>
      <c r="O280" s="221"/>
      <c r="P280" s="221"/>
      <c r="Q280" s="221"/>
      <c r="R280" s="221"/>
      <c r="S280" s="221"/>
      <c r="T280" s="222"/>
      <c r="AT280" s="223" t="s">
        <v>182</v>
      </c>
      <c r="AU280" s="223" t="s">
        <v>81</v>
      </c>
      <c r="AV280" s="14" t="s">
        <v>176</v>
      </c>
      <c r="AW280" s="14" t="s">
        <v>33</v>
      </c>
      <c r="AX280" s="14" t="s">
        <v>79</v>
      </c>
      <c r="AY280" s="223" t="s">
        <v>168</v>
      </c>
    </row>
    <row r="281" spans="1:65" s="2" customFormat="1" ht="24.2" customHeight="1">
      <c r="A281" s="38"/>
      <c r="B281" s="39"/>
      <c r="C281" s="182" t="s">
        <v>8</v>
      </c>
      <c r="D281" s="182" t="s">
        <v>171</v>
      </c>
      <c r="E281" s="183" t="s">
        <v>378</v>
      </c>
      <c r="F281" s="184" t="s">
        <v>379</v>
      </c>
      <c r="G281" s="185" t="s">
        <v>281</v>
      </c>
      <c r="H281" s="186">
        <v>10.393000000000001</v>
      </c>
      <c r="I281" s="187"/>
      <c r="J281" s="188">
        <f>ROUND(I281*H281,2)</f>
        <v>0</v>
      </c>
      <c r="K281" s="184" t="s">
        <v>175</v>
      </c>
      <c r="L281" s="43"/>
      <c r="M281" s="189" t="s">
        <v>19</v>
      </c>
      <c r="N281" s="190" t="s">
        <v>43</v>
      </c>
      <c r="O281" s="68"/>
      <c r="P281" s="191">
        <f>O281*H281</f>
        <v>0</v>
      </c>
      <c r="Q281" s="191">
        <v>3.8999999999999999E-4</v>
      </c>
      <c r="R281" s="191">
        <f>Q281*H281</f>
        <v>4.0532700000000003E-3</v>
      </c>
      <c r="S281" s="191">
        <v>1.0000000000000001E-5</v>
      </c>
      <c r="T281" s="192">
        <f>S281*H281</f>
        <v>1.0393000000000002E-4</v>
      </c>
      <c r="U281" s="38"/>
      <c r="V281" s="38"/>
      <c r="W281" s="38"/>
      <c r="X281" s="38"/>
      <c r="Y281" s="38"/>
      <c r="Z281" s="38"/>
      <c r="AA281" s="38"/>
      <c r="AB281" s="38"/>
      <c r="AC281" s="38"/>
      <c r="AD281" s="38"/>
      <c r="AE281" s="38"/>
      <c r="AR281" s="193" t="s">
        <v>176</v>
      </c>
      <c r="AT281" s="193" t="s">
        <v>171</v>
      </c>
      <c r="AU281" s="193" t="s">
        <v>81</v>
      </c>
      <c r="AY281" s="21" t="s">
        <v>168</v>
      </c>
      <c r="BE281" s="194">
        <f>IF(N281="základní",J281,0)</f>
        <v>0</v>
      </c>
      <c r="BF281" s="194">
        <f>IF(N281="snížená",J281,0)</f>
        <v>0</v>
      </c>
      <c r="BG281" s="194">
        <f>IF(N281="zákl. přenesená",J281,0)</f>
        <v>0</v>
      </c>
      <c r="BH281" s="194">
        <f>IF(N281="sníž. přenesená",J281,0)</f>
        <v>0</v>
      </c>
      <c r="BI281" s="194">
        <f>IF(N281="nulová",J281,0)</f>
        <v>0</v>
      </c>
      <c r="BJ281" s="21" t="s">
        <v>79</v>
      </c>
      <c r="BK281" s="194">
        <f>ROUND(I281*H281,2)</f>
        <v>0</v>
      </c>
      <c r="BL281" s="21" t="s">
        <v>176</v>
      </c>
      <c r="BM281" s="193" t="s">
        <v>1832</v>
      </c>
    </row>
    <row r="282" spans="1:65" s="2" customFormat="1" ht="19.5">
      <c r="A282" s="38"/>
      <c r="B282" s="39"/>
      <c r="C282" s="40"/>
      <c r="D282" s="195" t="s">
        <v>178</v>
      </c>
      <c r="E282" s="40"/>
      <c r="F282" s="196" t="s">
        <v>381</v>
      </c>
      <c r="G282" s="40"/>
      <c r="H282" s="40"/>
      <c r="I282" s="197"/>
      <c r="J282" s="40"/>
      <c r="K282" s="40"/>
      <c r="L282" s="43"/>
      <c r="M282" s="198"/>
      <c r="N282" s="199"/>
      <c r="O282" s="68"/>
      <c r="P282" s="68"/>
      <c r="Q282" s="68"/>
      <c r="R282" s="68"/>
      <c r="S282" s="68"/>
      <c r="T282" s="69"/>
      <c r="U282" s="38"/>
      <c r="V282" s="38"/>
      <c r="W282" s="38"/>
      <c r="X282" s="38"/>
      <c r="Y282" s="38"/>
      <c r="Z282" s="38"/>
      <c r="AA282" s="38"/>
      <c r="AB282" s="38"/>
      <c r="AC282" s="38"/>
      <c r="AD282" s="38"/>
      <c r="AE282" s="38"/>
      <c r="AT282" s="21" t="s">
        <v>178</v>
      </c>
      <c r="AU282" s="21" t="s">
        <v>81</v>
      </c>
    </row>
    <row r="283" spans="1:65" s="2" customFormat="1" ht="11.25">
      <c r="A283" s="38"/>
      <c r="B283" s="39"/>
      <c r="C283" s="40"/>
      <c r="D283" s="200" t="s">
        <v>180</v>
      </c>
      <c r="E283" s="40"/>
      <c r="F283" s="201" t="s">
        <v>382</v>
      </c>
      <c r="G283" s="40"/>
      <c r="H283" s="40"/>
      <c r="I283" s="197"/>
      <c r="J283" s="40"/>
      <c r="K283" s="40"/>
      <c r="L283" s="43"/>
      <c r="M283" s="198"/>
      <c r="N283" s="199"/>
      <c r="O283" s="68"/>
      <c r="P283" s="68"/>
      <c r="Q283" s="68"/>
      <c r="R283" s="68"/>
      <c r="S283" s="68"/>
      <c r="T283" s="69"/>
      <c r="U283" s="38"/>
      <c r="V283" s="38"/>
      <c r="W283" s="38"/>
      <c r="X283" s="38"/>
      <c r="Y283" s="38"/>
      <c r="Z283" s="38"/>
      <c r="AA283" s="38"/>
      <c r="AB283" s="38"/>
      <c r="AC283" s="38"/>
      <c r="AD283" s="38"/>
      <c r="AE283" s="38"/>
      <c r="AT283" s="21" t="s">
        <v>180</v>
      </c>
      <c r="AU283" s="21" t="s">
        <v>81</v>
      </c>
    </row>
    <row r="284" spans="1:65" s="13" customFormat="1" ht="22.5">
      <c r="B284" s="202"/>
      <c r="C284" s="203"/>
      <c r="D284" s="195" t="s">
        <v>182</v>
      </c>
      <c r="E284" s="204" t="s">
        <v>19</v>
      </c>
      <c r="F284" s="205" t="s">
        <v>1830</v>
      </c>
      <c r="G284" s="203"/>
      <c r="H284" s="206">
        <v>6.3129999999999997</v>
      </c>
      <c r="I284" s="207"/>
      <c r="J284" s="203"/>
      <c r="K284" s="203"/>
      <c r="L284" s="208"/>
      <c r="M284" s="209"/>
      <c r="N284" s="210"/>
      <c r="O284" s="210"/>
      <c r="P284" s="210"/>
      <c r="Q284" s="210"/>
      <c r="R284" s="210"/>
      <c r="S284" s="210"/>
      <c r="T284" s="211"/>
      <c r="AT284" s="212" t="s">
        <v>182</v>
      </c>
      <c r="AU284" s="212" t="s">
        <v>81</v>
      </c>
      <c r="AV284" s="13" t="s">
        <v>81</v>
      </c>
      <c r="AW284" s="13" t="s">
        <v>33</v>
      </c>
      <c r="AX284" s="13" t="s">
        <v>72</v>
      </c>
      <c r="AY284" s="212" t="s">
        <v>168</v>
      </c>
    </row>
    <row r="285" spans="1:65" s="13" customFormat="1" ht="11.25">
      <c r="B285" s="202"/>
      <c r="C285" s="203"/>
      <c r="D285" s="195" t="s">
        <v>182</v>
      </c>
      <c r="E285" s="204" t="s">
        <v>19</v>
      </c>
      <c r="F285" s="205" t="s">
        <v>1831</v>
      </c>
      <c r="G285" s="203"/>
      <c r="H285" s="206">
        <v>4.08</v>
      </c>
      <c r="I285" s="207"/>
      <c r="J285" s="203"/>
      <c r="K285" s="203"/>
      <c r="L285" s="208"/>
      <c r="M285" s="209"/>
      <c r="N285" s="210"/>
      <c r="O285" s="210"/>
      <c r="P285" s="210"/>
      <c r="Q285" s="210"/>
      <c r="R285" s="210"/>
      <c r="S285" s="210"/>
      <c r="T285" s="211"/>
      <c r="AT285" s="212" t="s">
        <v>182</v>
      </c>
      <c r="AU285" s="212" t="s">
        <v>81</v>
      </c>
      <c r="AV285" s="13" t="s">
        <v>81</v>
      </c>
      <c r="AW285" s="13" t="s">
        <v>33</v>
      </c>
      <c r="AX285" s="13" t="s">
        <v>72</v>
      </c>
      <c r="AY285" s="212" t="s">
        <v>168</v>
      </c>
    </row>
    <row r="286" spans="1:65" s="14" customFormat="1" ht="11.25">
      <c r="B286" s="213"/>
      <c r="C286" s="214"/>
      <c r="D286" s="195" t="s">
        <v>182</v>
      </c>
      <c r="E286" s="215" t="s">
        <v>19</v>
      </c>
      <c r="F286" s="216" t="s">
        <v>185</v>
      </c>
      <c r="G286" s="214"/>
      <c r="H286" s="217">
        <v>10.393000000000001</v>
      </c>
      <c r="I286" s="218"/>
      <c r="J286" s="214"/>
      <c r="K286" s="214"/>
      <c r="L286" s="219"/>
      <c r="M286" s="220"/>
      <c r="N286" s="221"/>
      <c r="O286" s="221"/>
      <c r="P286" s="221"/>
      <c r="Q286" s="221"/>
      <c r="R286" s="221"/>
      <c r="S286" s="221"/>
      <c r="T286" s="222"/>
      <c r="AT286" s="223" t="s">
        <v>182</v>
      </c>
      <c r="AU286" s="223" t="s">
        <v>81</v>
      </c>
      <c r="AV286" s="14" t="s">
        <v>176</v>
      </c>
      <c r="AW286" s="14" t="s">
        <v>33</v>
      </c>
      <c r="AX286" s="14" t="s">
        <v>79</v>
      </c>
      <c r="AY286" s="223" t="s">
        <v>168</v>
      </c>
    </row>
    <row r="287" spans="1:65" s="2" customFormat="1" ht="16.5" customHeight="1">
      <c r="A287" s="38"/>
      <c r="B287" s="39"/>
      <c r="C287" s="182" t="s">
        <v>270</v>
      </c>
      <c r="D287" s="182" t="s">
        <v>171</v>
      </c>
      <c r="E287" s="183" t="s">
        <v>391</v>
      </c>
      <c r="F287" s="184" t="s">
        <v>392</v>
      </c>
      <c r="G287" s="185" t="s">
        <v>281</v>
      </c>
      <c r="H287" s="186">
        <v>133.149</v>
      </c>
      <c r="I287" s="187"/>
      <c r="J287" s="188">
        <f>ROUND(I287*H287,2)</f>
        <v>0</v>
      </c>
      <c r="K287" s="184" t="s">
        <v>175</v>
      </c>
      <c r="L287" s="43"/>
      <c r="M287" s="189" t="s">
        <v>19</v>
      </c>
      <c r="N287" s="190" t="s">
        <v>43</v>
      </c>
      <c r="O287" s="68"/>
      <c r="P287" s="191">
        <f>O287*H287</f>
        <v>0</v>
      </c>
      <c r="Q287" s="191">
        <v>0</v>
      </c>
      <c r="R287" s="191">
        <f>Q287*H287</f>
        <v>0</v>
      </c>
      <c r="S287" s="191">
        <v>0</v>
      </c>
      <c r="T287" s="192">
        <f>S287*H287</f>
        <v>0</v>
      </c>
      <c r="U287" s="38"/>
      <c r="V287" s="38"/>
      <c r="W287" s="38"/>
      <c r="X287" s="38"/>
      <c r="Y287" s="38"/>
      <c r="Z287" s="38"/>
      <c r="AA287" s="38"/>
      <c r="AB287" s="38"/>
      <c r="AC287" s="38"/>
      <c r="AD287" s="38"/>
      <c r="AE287" s="38"/>
      <c r="AR287" s="193" t="s">
        <v>176</v>
      </c>
      <c r="AT287" s="193" t="s">
        <v>171</v>
      </c>
      <c r="AU287" s="193" t="s">
        <v>81</v>
      </c>
      <c r="AY287" s="21" t="s">
        <v>168</v>
      </c>
      <c r="BE287" s="194">
        <f>IF(N287="základní",J287,0)</f>
        <v>0</v>
      </c>
      <c r="BF287" s="194">
        <f>IF(N287="snížená",J287,0)</f>
        <v>0</v>
      </c>
      <c r="BG287" s="194">
        <f>IF(N287="zákl. přenesená",J287,0)</f>
        <v>0</v>
      </c>
      <c r="BH287" s="194">
        <f>IF(N287="sníž. přenesená",J287,0)</f>
        <v>0</v>
      </c>
      <c r="BI287" s="194">
        <f>IF(N287="nulová",J287,0)</f>
        <v>0</v>
      </c>
      <c r="BJ287" s="21" t="s">
        <v>79</v>
      </c>
      <c r="BK287" s="194">
        <f>ROUND(I287*H287,2)</f>
        <v>0</v>
      </c>
      <c r="BL287" s="21" t="s">
        <v>176</v>
      </c>
      <c r="BM287" s="193" t="s">
        <v>1833</v>
      </c>
    </row>
    <row r="288" spans="1:65" s="2" customFormat="1" ht="11.25">
      <c r="A288" s="38"/>
      <c r="B288" s="39"/>
      <c r="C288" s="40"/>
      <c r="D288" s="195" t="s">
        <v>178</v>
      </c>
      <c r="E288" s="40"/>
      <c r="F288" s="196" t="s">
        <v>394</v>
      </c>
      <c r="G288" s="40"/>
      <c r="H288" s="40"/>
      <c r="I288" s="197"/>
      <c r="J288" s="40"/>
      <c r="K288" s="40"/>
      <c r="L288" s="43"/>
      <c r="M288" s="198"/>
      <c r="N288" s="199"/>
      <c r="O288" s="68"/>
      <c r="P288" s="68"/>
      <c r="Q288" s="68"/>
      <c r="R288" s="68"/>
      <c r="S288" s="68"/>
      <c r="T288" s="69"/>
      <c r="U288" s="38"/>
      <c r="V288" s="38"/>
      <c r="W288" s="38"/>
      <c r="X288" s="38"/>
      <c r="Y288" s="38"/>
      <c r="Z288" s="38"/>
      <c r="AA288" s="38"/>
      <c r="AB288" s="38"/>
      <c r="AC288" s="38"/>
      <c r="AD288" s="38"/>
      <c r="AE288" s="38"/>
      <c r="AT288" s="21" t="s">
        <v>178</v>
      </c>
      <c r="AU288" s="21" t="s">
        <v>81</v>
      </c>
    </row>
    <row r="289" spans="1:65" s="2" customFormat="1" ht="11.25">
      <c r="A289" s="38"/>
      <c r="B289" s="39"/>
      <c r="C289" s="40"/>
      <c r="D289" s="200" t="s">
        <v>180</v>
      </c>
      <c r="E289" s="40"/>
      <c r="F289" s="201" t="s">
        <v>395</v>
      </c>
      <c r="G289" s="40"/>
      <c r="H289" s="40"/>
      <c r="I289" s="197"/>
      <c r="J289" s="40"/>
      <c r="K289" s="40"/>
      <c r="L289" s="43"/>
      <c r="M289" s="198"/>
      <c r="N289" s="199"/>
      <c r="O289" s="68"/>
      <c r="P289" s="68"/>
      <c r="Q289" s="68"/>
      <c r="R289" s="68"/>
      <c r="S289" s="68"/>
      <c r="T289" s="69"/>
      <c r="U289" s="38"/>
      <c r="V289" s="38"/>
      <c r="W289" s="38"/>
      <c r="X289" s="38"/>
      <c r="Y289" s="38"/>
      <c r="Z289" s="38"/>
      <c r="AA289" s="38"/>
      <c r="AB289" s="38"/>
      <c r="AC289" s="38"/>
      <c r="AD289" s="38"/>
      <c r="AE289" s="38"/>
      <c r="AT289" s="21" t="s">
        <v>180</v>
      </c>
      <c r="AU289" s="21" t="s">
        <v>81</v>
      </c>
    </row>
    <row r="290" spans="1:65" s="13" customFormat="1" ht="11.25">
      <c r="B290" s="202"/>
      <c r="C290" s="203"/>
      <c r="D290" s="195" t="s">
        <v>182</v>
      </c>
      <c r="E290" s="204" t="s">
        <v>19</v>
      </c>
      <c r="F290" s="205" t="s">
        <v>1834</v>
      </c>
      <c r="G290" s="203"/>
      <c r="H290" s="206">
        <v>133.149</v>
      </c>
      <c r="I290" s="207"/>
      <c r="J290" s="203"/>
      <c r="K290" s="203"/>
      <c r="L290" s="208"/>
      <c r="M290" s="209"/>
      <c r="N290" s="210"/>
      <c r="O290" s="210"/>
      <c r="P290" s="210"/>
      <c r="Q290" s="210"/>
      <c r="R290" s="210"/>
      <c r="S290" s="210"/>
      <c r="T290" s="211"/>
      <c r="AT290" s="212" t="s">
        <v>182</v>
      </c>
      <c r="AU290" s="212" t="s">
        <v>81</v>
      </c>
      <c r="AV290" s="13" t="s">
        <v>81</v>
      </c>
      <c r="AW290" s="13" t="s">
        <v>33</v>
      </c>
      <c r="AX290" s="13" t="s">
        <v>72</v>
      </c>
      <c r="AY290" s="212" t="s">
        <v>168</v>
      </c>
    </row>
    <row r="291" spans="1:65" s="14" customFormat="1" ht="11.25">
      <c r="B291" s="213"/>
      <c r="C291" s="214"/>
      <c r="D291" s="195" t="s">
        <v>182</v>
      </c>
      <c r="E291" s="215" t="s">
        <v>19</v>
      </c>
      <c r="F291" s="216" t="s">
        <v>185</v>
      </c>
      <c r="G291" s="214"/>
      <c r="H291" s="217">
        <v>133.149</v>
      </c>
      <c r="I291" s="218"/>
      <c r="J291" s="214"/>
      <c r="K291" s="214"/>
      <c r="L291" s="219"/>
      <c r="M291" s="220"/>
      <c r="N291" s="221"/>
      <c r="O291" s="221"/>
      <c r="P291" s="221"/>
      <c r="Q291" s="221"/>
      <c r="R291" s="221"/>
      <c r="S291" s="221"/>
      <c r="T291" s="222"/>
      <c r="AT291" s="223" t="s">
        <v>182</v>
      </c>
      <c r="AU291" s="223" t="s">
        <v>81</v>
      </c>
      <c r="AV291" s="14" t="s">
        <v>176</v>
      </c>
      <c r="AW291" s="14" t="s">
        <v>33</v>
      </c>
      <c r="AX291" s="14" t="s">
        <v>79</v>
      </c>
      <c r="AY291" s="223" t="s">
        <v>168</v>
      </c>
    </row>
    <row r="292" spans="1:65" s="2" customFormat="1" ht="24.2" customHeight="1">
      <c r="A292" s="38"/>
      <c r="B292" s="39"/>
      <c r="C292" s="182" t="s">
        <v>278</v>
      </c>
      <c r="D292" s="182" t="s">
        <v>171</v>
      </c>
      <c r="E292" s="183" t="s">
        <v>384</v>
      </c>
      <c r="F292" s="184" t="s">
        <v>385</v>
      </c>
      <c r="G292" s="185" t="s">
        <v>281</v>
      </c>
      <c r="H292" s="186">
        <v>27.782</v>
      </c>
      <c r="I292" s="187"/>
      <c r="J292" s="188">
        <f>ROUND(I292*H292,2)</f>
        <v>0</v>
      </c>
      <c r="K292" s="184" t="s">
        <v>175</v>
      </c>
      <c r="L292" s="43"/>
      <c r="M292" s="189" t="s">
        <v>19</v>
      </c>
      <c r="N292" s="190" t="s">
        <v>43</v>
      </c>
      <c r="O292" s="68"/>
      <c r="P292" s="191">
        <f>O292*H292</f>
        <v>0</v>
      </c>
      <c r="Q292" s="191">
        <v>2.3099999999999999E-2</v>
      </c>
      <c r="R292" s="191">
        <f>Q292*H292</f>
        <v>0.64176420000000001</v>
      </c>
      <c r="S292" s="191">
        <v>0</v>
      </c>
      <c r="T292" s="192">
        <f>S292*H292</f>
        <v>0</v>
      </c>
      <c r="U292" s="38"/>
      <c r="V292" s="38"/>
      <c r="W292" s="38"/>
      <c r="X292" s="38"/>
      <c r="Y292" s="38"/>
      <c r="Z292" s="38"/>
      <c r="AA292" s="38"/>
      <c r="AB292" s="38"/>
      <c r="AC292" s="38"/>
      <c r="AD292" s="38"/>
      <c r="AE292" s="38"/>
      <c r="AR292" s="193" t="s">
        <v>176</v>
      </c>
      <c r="AT292" s="193" t="s">
        <v>171</v>
      </c>
      <c r="AU292" s="193" t="s">
        <v>81</v>
      </c>
      <c r="AY292" s="21" t="s">
        <v>168</v>
      </c>
      <c r="BE292" s="194">
        <f>IF(N292="základní",J292,0)</f>
        <v>0</v>
      </c>
      <c r="BF292" s="194">
        <f>IF(N292="snížená",J292,0)</f>
        <v>0</v>
      </c>
      <c r="BG292" s="194">
        <f>IF(N292="zákl. přenesená",J292,0)</f>
        <v>0</v>
      </c>
      <c r="BH292" s="194">
        <f>IF(N292="sníž. přenesená",J292,0)</f>
        <v>0</v>
      </c>
      <c r="BI292" s="194">
        <f>IF(N292="nulová",J292,0)</f>
        <v>0</v>
      </c>
      <c r="BJ292" s="21" t="s">
        <v>79</v>
      </c>
      <c r="BK292" s="194">
        <f>ROUND(I292*H292,2)</f>
        <v>0</v>
      </c>
      <c r="BL292" s="21" t="s">
        <v>176</v>
      </c>
      <c r="BM292" s="193" t="s">
        <v>1835</v>
      </c>
    </row>
    <row r="293" spans="1:65" s="2" customFormat="1" ht="19.5">
      <c r="A293" s="38"/>
      <c r="B293" s="39"/>
      <c r="C293" s="40"/>
      <c r="D293" s="195" t="s">
        <v>178</v>
      </c>
      <c r="E293" s="40"/>
      <c r="F293" s="196" t="s">
        <v>387</v>
      </c>
      <c r="G293" s="40"/>
      <c r="H293" s="40"/>
      <c r="I293" s="197"/>
      <c r="J293" s="40"/>
      <c r="K293" s="40"/>
      <c r="L293" s="43"/>
      <c r="M293" s="198"/>
      <c r="N293" s="199"/>
      <c r="O293" s="68"/>
      <c r="P293" s="68"/>
      <c r="Q293" s="68"/>
      <c r="R293" s="68"/>
      <c r="S293" s="68"/>
      <c r="T293" s="69"/>
      <c r="U293" s="38"/>
      <c r="V293" s="38"/>
      <c r="W293" s="38"/>
      <c r="X293" s="38"/>
      <c r="Y293" s="38"/>
      <c r="Z293" s="38"/>
      <c r="AA293" s="38"/>
      <c r="AB293" s="38"/>
      <c r="AC293" s="38"/>
      <c r="AD293" s="38"/>
      <c r="AE293" s="38"/>
      <c r="AT293" s="21" t="s">
        <v>178</v>
      </c>
      <c r="AU293" s="21" t="s">
        <v>81</v>
      </c>
    </row>
    <row r="294" spans="1:65" s="2" customFormat="1" ht="11.25">
      <c r="A294" s="38"/>
      <c r="B294" s="39"/>
      <c r="C294" s="40"/>
      <c r="D294" s="200" t="s">
        <v>180</v>
      </c>
      <c r="E294" s="40"/>
      <c r="F294" s="201" t="s">
        <v>388</v>
      </c>
      <c r="G294" s="40"/>
      <c r="H294" s="40"/>
      <c r="I294" s="197"/>
      <c r="J294" s="40"/>
      <c r="K294" s="40"/>
      <c r="L294" s="43"/>
      <c r="M294" s="198"/>
      <c r="N294" s="199"/>
      <c r="O294" s="68"/>
      <c r="P294" s="68"/>
      <c r="Q294" s="68"/>
      <c r="R294" s="68"/>
      <c r="S294" s="68"/>
      <c r="T294" s="69"/>
      <c r="U294" s="38"/>
      <c r="V294" s="38"/>
      <c r="W294" s="38"/>
      <c r="X294" s="38"/>
      <c r="Y294" s="38"/>
      <c r="Z294" s="38"/>
      <c r="AA294" s="38"/>
      <c r="AB294" s="38"/>
      <c r="AC294" s="38"/>
      <c r="AD294" s="38"/>
      <c r="AE294" s="38"/>
      <c r="AT294" s="21" t="s">
        <v>180</v>
      </c>
      <c r="AU294" s="21" t="s">
        <v>81</v>
      </c>
    </row>
    <row r="295" spans="1:65" s="13" customFormat="1" ht="11.25">
      <c r="B295" s="202"/>
      <c r="C295" s="203"/>
      <c r="D295" s="195" t="s">
        <v>182</v>
      </c>
      <c r="E295" s="204" t="s">
        <v>19</v>
      </c>
      <c r="F295" s="205" t="s">
        <v>1836</v>
      </c>
      <c r="G295" s="203"/>
      <c r="H295" s="206">
        <v>27.782</v>
      </c>
      <c r="I295" s="207"/>
      <c r="J295" s="203"/>
      <c r="K295" s="203"/>
      <c r="L295" s="208"/>
      <c r="M295" s="209"/>
      <c r="N295" s="210"/>
      <c r="O295" s="210"/>
      <c r="P295" s="210"/>
      <c r="Q295" s="210"/>
      <c r="R295" s="210"/>
      <c r="S295" s="210"/>
      <c r="T295" s="211"/>
      <c r="AT295" s="212" t="s">
        <v>182</v>
      </c>
      <c r="AU295" s="212" t="s">
        <v>81</v>
      </c>
      <c r="AV295" s="13" t="s">
        <v>81</v>
      </c>
      <c r="AW295" s="13" t="s">
        <v>33</v>
      </c>
      <c r="AX295" s="13" t="s">
        <v>72</v>
      </c>
      <c r="AY295" s="212" t="s">
        <v>168</v>
      </c>
    </row>
    <row r="296" spans="1:65" s="14" customFormat="1" ht="11.25">
      <c r="B296" s="213"/>
      <c r="C296" s="214"/>
      <c r="D296" s="195" t="s">
        <v>182</v>
      </c>
      <c r="E296" s="215" t="s">
        <v>19</v>
      </c>
      <c r="F296" s="216" t="s">
        <v>185</v>
      </c>
      <c r="G296" s="214"/>
      <c r="H296" s="217">
        <v>27.782</v>
      </c>
      <c r="I296" s="218"/>
      <c r="J296" s="214"/>
      <c r="K296" s="214"/>
      <c r="L296" s="219"/>
      <c r="M296" s="220"/>
      <c r="N296" s="221"/>
      <c r="O296" s="221"/>
      <c r="P296" s="221"/>
      <c r="Q296" s="221"/>
      <c r="R296" s="221"/>
      <c r="S296" s="221"/>
      <c r="T296" s="222"/>
      <c r="AT296" s="223" t="s">
        <v>182</v>
      </c>
      <c r="AU296" s="223" t="s">
        <v>81</v>
      </c>
      <c r="AV296" s="14" t="s">
        <v>176</v>
      </c>
      <c r="AW296" s="14" t="s">
        <v>33</v>
      </c>
      <c r="AX296" s="14" t="s">
        <v>79</v>
      </c>
      <c r="AY296" s="223" t="s">
        <v>168</v>
      </c>
    </row>
    <row r="297" spans="1:65" s="2" customFormat="1" ht="24.2" customHeight="1">
      <c r="A297" s="38"/>
      <c r="B297" s="39"/>
      <c r="C297" s="182" t="s">
        <v>1424</v>
      </c>
      <c r="D297" s="182" t="s">
        <v>171</v>
      </c>
      <c r="E297" s="183" t="s">
        <v>397</v>
      </c>
      <c r="F297" s="184" t="s">
        <v>398</v>
      </c>
      <c r="G297" s="185" t="s">
        <v>281</v>
      </c>
      <c r="H297" s="186">
        <v>105.367</v>
      </c>
      <c r="I297" s="187"/>
      <c r="J297" s="188">
        <f>ROUND(I297*H297,2)</f>
        <v>0</v>
      </c>
      <c r="K297" s="184" t="s">
        <v>175</v>
      </c>
      <c r="L297" s="43"/>
      <c r="M297" s="189" t="s">
        <v>19</v>
      </c>
      <c r="N297" s="190" t="s">
        <v>43</v>
      </c>
      <c r="O297" s="68"/>
      <c r="P297" s="191">
        <f>O297*H297</f>
        <v>0</v>
      </c>
      <c r="Q297" s="191">
        <v>1.9390000000000001E-2</v>
      </c>
      <c r="R297" s="191">
        <f>Q297*H297</f>
        <v>2.0430661300000001</v>
      </c>
      <c r="S297" s="191">
        <v>0</v>
      </c>
      <c r="T297" s="192">
        <f>S297*H297</f>
        <v>0</v>
      </c>
      <c r="U297" s="38"/>
      <c r="V297" s="38"/>
      <c r="W297" s="38"/>
      <c r="X297" s="38"/>
      <c r="Y297" s="38"/>
      <c r="Z297" s="38"/>
      <c r="AA297" s="38"/>
      <c r="AB297" s="38"/>
      <c r="AC297" s="38"/>
      <c r="AD297" s="38"/>
      <c r="AE297" s="38"/>
      <c r="AR297" s="193" t="s">
        <v>176</v>
      </c>
      <c r="AT297" s="193" t="s">
        <v>171</v>
      </c>
      <c r="AU297" s="193" t="s">
        <v>81</v>
      </c>
      <c r="AY297" s="21" t="s">
        <v>168</v>
      </c>
      <c r="BE297" s="194">
        <f>IF(N297="základní",J297,0)</f>
        <v>0</v>
      </c>
      <c r="BF297" s="194">
        <f>IF(N297="snížená",J297,0)</f>
        <v>0</v>
      </c>
      <c r="BG297" s="194">
        <f>IF(N297="zákl. přenesená",J297,0)</f>
        <v>0</v>
      </c>
      <c r="BH297" s="194">
        <f>IF(N297="sníž. přenesená",J297,0)</f>
        <v>0</v>
      </c>
      <c r="BI297" s="194">
        <f>IF(N297="nulová",J297,0)</f>
        <v>0</v>
      </c>
      <c r="BJ297" s="21" t="s">
        <v>79</v>
      </c>
      <c r="BK297" s="194">
        <f>ROUND(I297*H297,2)</f>
        <v>0</v>
      </c>
      <c r="BL297" s="21" t="s">
        <v>176</v>
      </c>
      <c r="BM297" s="193" t="s">
        <v>1837</v>
      </c>
    </row>
    <row r="298" spans="1:65" s="2" customFormat="1" ht="19.5">
      <c r="A298" s="38"/>
      <c r="B298" s="39"/>
      <c r="C298" s="40"/>
      <c r="D298" s="195" t="s">
        <v>178</v>
      </c>
      <c r="E298" s="40"/>
      <c r="F298" s="196" t="s">
        <v>400</v>
      </c>
      <c r="G298" s="40"/>
      <c r="H298" s="40"/>
      <c r="I298" s="197"/>
      <c r="J298" s="40"/>
      <c r="K298" s="40"/>
      <c r="L298" s="43"/>
      <c r="M298" s="198"/>
      <c r="N298" s="199"/>
      <c r="O298" s="68"/>
      <c r="P298" s="68"/>
      <c r="Q298" s="68"/>
      <c r="R298" s="68"/>
      <c r="S298" s="68"/>
      <c r="T298" s="69"/>
      <c r="U298" s="38"/>
      <c r="V298" s="38"/>
      <c r="W298" s="38"/>
      <c r="X298" s="38"/>
      <c r="Y298" s="38"/>
      <c r="Z298" s="38"/>
      <c r="AA298" s="38"/>
      <c r="AB298" s="38"/>
      <c r="AC298" s="38"/>
      <c r="AD298" s="38"/>
      <c r="AE298" s="38"/>
      <c r="AT298" s="21" t="s">
        <v>178</v>
      </c>
      <c r="AU298" s="21" t="s">
        <v>81</v>
      </c>
    </row>
    <row r="299" spans="1:65" s="2" customFormat="1" ht="11.25">
      <c r="A299" s="38"/>
      <c r="B299" s="39"/>
      <c r="C299" s="40"/>
      <c r="D299" s="200" t="s">
        <v>180</v>
      </c>
      <c r="E299" s="40"/>
      <c r="F299" s="201" t="s">
        <v>401</v>
      </c>
      <c r="G299" s="40"/>
      <c r="H299" s="40"/>
      <c r="I299" s="197"/>
      <c r="J299" s="40"/>
      <c r="K299" s="40"/>
      <c r="L299" s="43"/>
      <c r="M299" s="198"/>
      <c r="N299" s="199"/>
      <c r="O299" s="68"/>
      <c r="P299" s="68"/>
      <c r="Q299" s="68"/>
      <c r="R299" s="68"/>
      <c r="S299" s="68"/>
      <c r="T299" s="69"/>
      <c r="U299" s="38"/>
      <c r="V299" s="38"/>
      <c r="W299" s="38"/>
      <c r="X299" s="38"/>
      <c r="Y299" s="38"/>
      <c r="Z299" s="38"/>
      <c r="AA299" s="38"/>
      <c r="AB299" s="38"/>
      <c r="AC299" s="38"/>
      <c r="AD299" s="38"/>
      <c r="AE299" s="38"/>
      <c r="AT299" s="21" t="s">
        <v>180</v>
      </c>
      <c r="AU299" s="21" t="s">
        <v>81</v>
      </c>
    </row>
    <row r="300" spans="1:65" s="13" customFormat="1" ht="11.25">
      <c r="B300" s="202"/>
      <c r="C300" s="203"/>
      <c r="D300" s="195" t="s">
        <v>182</v>
      </c>
      <c r="E300" s="204" t="s">
        <v>19</v>
      </c>
      <c r="F300" s="205" t="s">
        <v>1838</v>
      </c>
      <c r="G300" s="203"/>
      <c r="H300" s="206">
        <v>115.76</v>
      </c>
      <c r="I300" s="207"/>
      <c r="J300" s="203"/>
      <c r="K300" s="203"/>
      <c r="L300" s="208"/>
      <c r="M300" s="209"/>
      <c r="N300" s="210"/>
      <c r="O300" s="210"/>
      <c r="P300" s="210"/>
      <c r="Q300" s="210"/>
      <c r="R300" s="210"/>
      <c r="S300" s="210"/>
      <c r="T300" s="211"/>
      <c r="AT300" s="212" t="s">
        <v>182</v>
      </c>
      <c r="AU300" s="212" t="s">
        <v>81</v>
      </c>
      <c r="AV300" s="13" t="s">
        <v>81</v>
      </c>
      <c r="AW300" s="13" t="s">
        <v>33</v>
      </c>
      <c r="AX300" s="13" t="s">
        <v>72</v>
      </c>
      <c r="AY300" s="212" t="s">
        <v>168</v>
      </c>
    </row>
    <row r="301" spans="1:65" s="13" customFormat="1" ht="22.5">
      <c r="B301" s="202"/>
      <c r="C301" s="203"/>
      <c r="D301" s="195" t="s">
        <v>182</v>
      </c>
      <c r="E301" s="204" t="s">
        <v>19</v>
      </c>
      <c r="F301" s="205" t="s">
        <v>1839</v>
      </c>
      <c r="G301" s="203"/>
      <c r="H301" s="206">
        <v>-6.3129999999999997</v>
      </c>
      <c r="I301" s="207"/>
      <c r="J301" s="203"/>
      <c r="K301" s="203"/>
      <c r="L301" s="208"/>
      <c r="M301" s="209"/>
      <c r="N301" s="210"/>
      <c r="O301" s="210"/>
      <c r="P301" s="210"/>
      <c r="Q301" s="210"/>
      <c r="R301" s="210"/>
      <c r="S301" s="210"/>
      <c r="T301" s="211"/>
      <c r="AT301" s="212" t="s">
        <v>182</v>
      </c>
      <c r="AU301" s="212" t="s">
        <v>81</v>
      </c>
      <c r="AV301" s="13" t="s">
        <v>81</v>
      </c>
      <c r="AW301" s="13" t="s">
        <v>33</v>
      </c>
      <c r="AX301" s="13" t="s">
        <v>72</v>
      </c>
      <c r="AY301" s="212" t="s">
        <v>168</v>
      </c>
    </row>
    <row r="302" spans="1:65" s="13" customFormat="1" ht="11.25">
      <c r="B302" s="202"/>
      <c r="C302" s="203"/>
      <c r="D302" s="195" t="s">
        <v>182</v>
      </c>
      <c r="E302" s="204" t="s">
        <v>19</v>
      </c>
      <c r="F302" s="205" t="s">
        <v>1840</v>
      </c>
      <c r="G302" s="203"/>
      <c r="H302" s="206">
        <v>-4.08</v>
      </c>
      <c r="I302" s="207"/>
      <c r="J302" s="203"/>
      <c r="K302" s="203"/>
      <c r="L302" s="208"/>
      <c r="M302" s="209"/>
      <c r="N302" s="210"/>
      <c r="O302" s="210"/>
      <c r="P302" s="210"/>
      <c r="Q302" s="210"/>
      <c r="R302" s="210"/>
      <c r="S302" s="210"/>
      <c r="T302" s="211"/>
      <c r="AT302" s="212" t="s">
        <v>182</v>
      </c>
      <c r="AU302" s="212" t="s">
        <v>81</v>
      </c>
      <c r="AV302" s="13" t="s">
        <v>81</v>
      </c>
      <c r="AW302" s="13" t="s">
        <v>33</v>
      </c>
      <c r="AX302" s="13" t="s">
        <v>72</v>
      </c>
      <c r="AY302" s="212" t="s">
        <v>168</v>
      </c>
    </row>
    <row r="303" spans="1:65" s="14" customFormat="1" ht="11.25">
      <c r="B303" s="213"/>
      <c r="C303" s="214"/>
      <c r="D303" s="195" t="s">
        <v>182</v>
      </c>
      <c r="E303" s="215" t="s">
        <v>19</v>
      </c>
      <c r="F303" s="216" t="s">
        <v>185</v>
      </c>
      <c r="G303" s="214"/>
      <c r="H303" s="217">
        <v>105.367</v>
      </c>
      <c r="I303" s="218"/>
      <c r="J303" s="214"/>
      <c r="K303" s="214"/>
      <c r="L303" s="219"/>
      <c r="M303" s="220"/>
      <c r="N303" s="221"/>
      <c r="O303" s="221"/>
      <c r="P303" s="221"/>
      <c r="Q303" s="221"/>
      <c r="R303" s="221"/>
      <c r="S303" s="221"/>
      <c r="T303" s="222"/>
      <c r="AT303" s="223" t="s">
        <v>182</v>
      </c>
      <c r="AU303" s="223" t="s">
        <v>81</v>
      </c>
      <c r="AV303" s="14" t="s">
        <v>176</v>
      </c>
      <c r="AW303" s="14" t="s">
        <v>33</v>
      </c>
      <c r="AX303" s="14" t="s">
        <v>79</v>
      </c>
      <c r="AY303" s="223" t="s">
        <v>168</v>
      </c>
    </row>
    <row r="304" spans="1:65" s="2" customFormat="1" ht="16.5" customHeight="1">
      <c r="A304" s="38"/>
      <c r="B304" s="39"/>
      <c r="C304" s="182" t="s">
        <v>676</v>
      </c>
      <c r="D304" s="182" t="s">
        <v>171</v>
      </c>
      <c r="E304" s="183" t="s">
        <v>406</v>
      </c>
      <c r="F304" s="184" t="s">
        <v>407</v>
      </c>
      <c r="G304" s="185" t="s">
        <v>281</v>
      </c>
      <c r="H304" s="186">
        <v>115.76</v>
      </c>
      <c r="I304" s="187"/>
      <c r="J304" s="188">
        <f>ROUND(I304*H304,2)</f>
        <v>0</v>
      </c>
      <c r="K304" s="184" t="s">
        <v>175</v>
      </c>
      <c r="L304" s="43"/>
      <c r="M304" s="189" t="s">
        <v>19</v>
      </c>
      <c r="N304" s="190" t="s">
        <v>43</v>
      </c>
      <c r="O304" s="68"/>
      <c r="P304" s="191">
        <f>O304*H304</f>
        <v>0</v>
      </c>
      <c r="Q304" s="191">
        <v>2.5999999999999998E-4</v>
      </c>
      <c r="R304" s="191">
        <f>Q304*H304</f>
        <v>3.0097599999999999E-2</v>
      </c>
      <c r="S304" s="191">
        <v>0</v>
      </c>
      <c r="T304" s="192">
        <f>S304*H304</f>
        <v>0</v>
      </c>
      <c r="U304" s="38"/>
      <c r="V304" s="38"/>
      <c r="W304" s="38"/>
      <c r="X304" s="38"/>
      <c r="Y304" s="38"/>
      <c r="Z304" s="38"/>
      <c r="AA304" s="38"/>
      <c r="AB304" s="38"/>
      <c r="AC304" s="38"/>
      <c r="AD304" s="38"/>
      <c r="AE304" s="38"/>
      <c r="AR304" s="193" t="s">
        <v>176</v>
      </c>
      <c r="AT304" s="193" t="s">
        <v>171</v>
      </c>
      <c r="AU304" s="193" t="s">
        <v>81</v>
      </c>
      <c r="AY304" s="21" t="s">
        <v>168</v>
      </c>
      <c r="BE304" s="194">
        <f>IF(N304="základní",J304,0)</f>
        <v>0</v>
      </c>
      <c r="BF304" s="194">
        <f>IF(N304="snížená",J304,0)</f>
        <v>0</v>
      </c>
      <c r="BG304" s="194">
        <f>IF(N304="zákl. přenesená",J304,0)</f>
        <v>0</v>
      </c>
      <c r="BH304" s="194">
        <f>IF(N304="sníž. přenesená",J304,0)</f>
        <v>0</v>
      </c>
      <c r="BI304" s="194">
        <f>IF(N304="nulová",J304,0)</f>
        <v>0</v>
      </c>
      <c r="BJ304" s="21" t="s">
        <v>79</v>
      </c>
      <c r="BK304" s="194">
        <f>ROUND(I304*H304,2)</f>
        <v>0</v>
      </c>
      <c r="BL304" s="21" t="s">
        <v>176</v>
      </c>
      <c r="BM304" s="193" t="s">
        <v>1841</v>
      </c>
    </row>
    <row r="305" spans="1:65" s="2" customFormat="1" ht="19.5">
      <c r="A305" s="38"/>
      <c r="B305" s="39"/>
      <c r="C305" s="40"/>
      <c r="D305" s="195" t="s">
        <v>178</v>
      </c>
      <c r="E305" s="40"/>
      <c r="F305" s="196" t="s">
        <v>409</v>
      </c>
      <c r="G305" s="40"/>
      <c r="H305" s="40"/>
      <c r="I305" s="197"/>
      <c r="J305" s="40"/>
      <c r="K305" s="40"/>
      <c r="L305" s="43"/>
      <c r="M305" s="198"/>
      <c r="N305" s="199"/>
      <c r="O305" s="68"/>
      <c r="P305" s="68"/>
      <c r="Q305" s="68"/>
      <c r="R305" s="68"/>
      <c r="S305" s="68"/>
      <c r="T305" s="69"/>
      <c r="U305" s="38"/>
      <c r="V305" s="38"/>
      <c r="W305" s="38"/>
      <c r="X305" s="38"/>
      <c r="Y305" s="38"/>
      <c r="Z305" s="38"/>
      <c r="AA305" s="38"/>
      <c r="AB305" s="38"/>
      <c r="AC305" s="38"/>
      <c r="AD305" s="38"/>
      <c r="AE305" s="38"/>
      <c r="AT305" s="21" t="s">
        <v>178</v>
      </c>
      <c r="AU305" s="21" t="s">
        <v>81</v>
      </c>
    </row>
    <row r="306" spans="1:65" s="2" customFormat="1" ht="11.25">
      <c r="A306" s="38"/>
      <c r="B306" s="39"/>
      <c r="C306" s="40"/>
      <c r="D306" s="200" t="s">
        <v>180</v>
      </c>
      <c r="E306" s="40"/>
      <c r="F306" s="201" t="s">
        <v>410</v>
      </c>
      <c r="G306" s="40"/>
      <c r="H306" s="40"/>
      <c r="I306" s="197"/>
      <c r="J306" s="40"/>
      <c r="K306" s="40"/>
      <c r="L306" s="43"/>
      <c r="M306" s="198"/>
      <c r="N306" s="199"/>
      <c r="O306" s="68"/>
      <c r="P306" s="68"/>
      <c r="Q306" s="68"/>
      <c r="R306" s="68"/>
      <c r="S306" s="68"/>
      <c r="T306" s="69"/>
      <c r="U306" s="38"/>
      <c r="V306" s="38"/>
      <c r="W306" s="38"/>
      <c r="X306" s="38"/>
      <c r="Y306" s="38"/>
      <c r="Z306" s="38"/>
      <c r="AA306" s="38"/>
      <c r="AB306" s="38"/>
      <c r="AC306" s="38"/>
      <c r="AD306" s="38"/>
      <c r="AE306" s="38"/>
      <c r="AT306" s="21" t="s">
        <v>180</v>
      </c>
      <c r="AU306" s="21" t="s">
        <v>81</v>
      </c>
    </row>
    <row r="307" spans="1:65" s="13" customFormat="1" ht="11.25">
      <c r="B307" s="202"/>
      <c r="C307" s="203"/>
      <c r="D307" s="195" t="s">
        <v>182</v>
      </c>
      <c r="E307" s="204" t="s">
        <v>19</v>
      </c>
      <c r="F307" s="205" t="s">
        <v>1842</v>
      </c>
      <c r="G307" s="203"/>
      <c r="H307" s="206">
        <v>115.76</v>
      </c>
      <c r="I307" s="207"/>
      <c r="J307" s="203"/>
      <c r="K307" s="203"/>
      <c r="L307" s="208"/>
      <c r="M307" s="209"/>
      <c r="N307" s="210"/>
      <c r="O307" s="210"/>
      <c r="P307" s="210"/>
      <c r="Q307" s="210"/>
      <c r="R307" s="210"/>
      <c r="S307" s="210"/>
      <c r="T307" s="211"/>
      <c r="AT307" s="212" t="s">
        <v>182</v>
      </c>
      <c r="AU307" s="212" t="s">
        <v>81</v>
      </c>
      <c r="AV307" s="13" t="s">
        <v>81</v>
      </c>
      <c r="AW307" s="13" t="s">
        <v>33</v>
      </c>
      <c r="AX307" s="13" t="s">
        <v>72</v>
      </c>
      <c r="AY307" s="212" t="s">
        <v>168</v>
      </c>
    </row>
    <row r="308" spans="1:65" s="14" customFormat="1" ht="11.25">
      <c r="B308" s="213"/>
      <c r="C308" s="214"/>
      <c r="D308" s="195" t="s">
        <v>182</v>
      </c>
      <c r="E308" s="215" t="s">
        <v>19</v>
      </c>
      <c r="F308" s="216" t="s">
        <v>185</v>
      </c>
      <c r="G308" s="214"/>
      <c r="H308" s="217">
        <v>115.76</v>
      </c>
      <c r="I308" s="218"/>
      <c r="J308" s="214"/>
      <c r="K308" s="214"/>
      <c r="L308" s="219"/>
      <c r="M308" s="220"/>
      <c r="N308" s="221"/>
      <c r="O308" s="221"/>
      <c r="P308" s="221"/>
      <c r="Q308" s="221"/>
      <c r="R308" s="221"/>
      <c r="S308" s="221"/>
      <c r="T308" s="222"/>
      <c r="AT308" s="223" t="s">
        <v>182</v>
      </c>
      <c r="AU308" s="223" t="s">
        <v>81</v>
      </c>
      <c r="AV308" s="14" t="s">
        <v>176</v>
      </c>
      <c r="AW308" s="14" t="s">
        <v>33</v>
      </c>
      <c r="AX308" s="14" t="s">
        <v>79</v>
      </c>
      <c r="AY308" s="223" t="s">
        <v>168</v>
      </c>
    </row>
    <row r="309" spans="1:65" s="2" customFormat="1" ht="21.75" customHeight="1">
      <c r="A309" s="38"/>
      <c r="B309" s="39"/>
      <c r="C309" s="182" t="s">
        <v>1306</v>
      </c>
      <c r="D309" s="182" t="s">
        <v>171</v>
      </c>
      <c r="E309" s="183" t="s">
        <v>491</v>
      </c>
      <c r="F309" s="184" t="s">
        <v>492</v>
      </c>
      <c r="G309" s="185" t="s">
        <v>281</v>
      </c>
      <c r="H309" s="186">
        <v>133.149</v>
      </c>
      <c r="I309" s="187"/>
      <c r="J309" s="188">
        <f>ROUND(I309*H309,2)</f>
        <v>0</v>
      </c>
      <c r="K309" s="184" t="s">
        <v>175</v>
      </c>
      <c r="L309" s="43"/>
      <c r="M309" s="189" t="s">
        <v>19</v>
      </c>
      <c r="N309" s="190" t="s">
        <v>43</v>
      </c>
      <c r="O309" s="68"/>
      <c r="P309" s="191">
        <f>O309*H309</f>
        <v>0</v>
      </c>
      <c r="Q309" s="191">
        <v>4.3800000000000002E-3</v>
      </c>
      <c r="R309" s="191">
        <f>Q309*H309</f>
        <v>0.58319262000000005</v>
      </c>
      <c r="S309" s="191">
        <v>0</v>
      </c>
      <c r="T309" s="192">
        <f>S309*H309</f>
        <v>0</v>
      </c>
      <c r="U309" s="38"/>
      <c r="V309" s="38"/>
      <c r="W309" s="38"/>
      <c r="X309" s="38"/>
      <c r="Y309" s="38"/>
      <c r="Z309" s="38"/>
      <c r="AA309" s="38"/>
      <c r="AB309" s="38"/>
      <c r="AC309" s="38"/>
      <c r="AD309" s="38"/>
      <c r="AE309" s="38"/>
      <c r="AR309" s="193" t="s">
        <v>176</v>
      </c>
      <c r="AT309" s="193" t="s">
        <v>171</v>
      </c>
      <c r="AU309" s="193" t="s">
        <v>81</v>
      </c>
      <c r="AY309" s="21" t="s">
        <v>168</v>
      </c>
      <c r="BE309" s="194">
        <f>IF(N309="základní",J309,0)</f>
        <v>0</v>
      </c>
      <c r="BF309" s="194">
        <f>IF(N309="snížená",J309,0)</f>
        <v>0</v>
      </c>
      <c r="BG309" s="194">
        <f>IF(N309="zákl. přenesená",J309,0)</f>
        <v>0</v>
      </c>
      <c r="BH309" s="194">
        <f>IF(N309="sníž. přenesená",J309,0)</f>
        <v>0</v>
      </c>
      <c r="BI309" s="194">
        <f>IF(N309="nulová",J309,0)</f>
        <v>0</v>
      </c>
      <c r="BJ309" s="21" t="s">
        <v>79</v>
      </c>
      <c r="BK309" s="194">
        <f>ROUND(I309*H309,2)</f>
        <v>0</v>
      </c>
      <c r="BL309" s="21" t="s">
        <v>176</v>
      </c>
      <c r="BM309" s="193" t="s">
        <v>1843</v>
      </c>
    </row>
    <row r="310" spans="1:65" s="2" customFormat="1" ht="19.5">
      <c r="A310" s="38"/>
      <c r="B310" s="39"/>
      <c r="C310" s="40"/>
      <c r="D310" s="195" t="s">
        <v>178</v>
      </c>
      <c r="E310" s="40"/>
      <c r="F310" s="196" t="s">
        <v>494</v>
      </c>
      <c r="G310" s="40"/>
      <c r="H310" s="40"/>
      <c r="I310" s="197"/>
      <c r="J310" s="40"/>
      <c r="K310" s="40"/>
      <c r="L310" s="43"/>
      <c r="M310" s="198"/>
      <c r="N310" s="199"/>
      <c r="O310" s="68"/>
      <c r="P310" s="68"/>
      <c r="Q310" s="68"/>
      <c r="R310" s="68"/>
      <c r="S310" s="68"/>
      <c r="T310" s="69"/>
      <c r="U310" s="38"/>
      <c r="V310" s="38"/>
      <c r="W310" s="38"/>
      <c r="X310" s="38"/>
      <c r="Y310" s="38"/>
      <c r="Z310" s="38"/>
      <c r="AA310" s="38"/>
      <c r="AB310" s="38"/>
      <c r="AC310" s="38"/>
      <c r="AD310" s="38"/>
      <c r="AE310" s="38"/>
      <c r="AT310" s="21" t="s">
        <v>178</v>
      </c>
      <c r="AU310" s="21" t="s">
        <v>81</v>
      </c>
    </row>
    <row r="311" spans="1:65" s="2" customFormat="1" ht="11.25">
      <c r="A311" s="38"/>
      <c r="B311" s="39"/>
      <c r="C311" s="40"/>
      <c r="D311" s="200" t="s">
        <v>180</v>
      </c>
      <c r="E311" s="40"/>
      <c r="F311" s="201" t="s">
        <v>495</v>
      </c>
      <c r="G311" s="40"/>
      <c r="H311" s="40"/>
      <c r="I311" s="197"/>
      <c r="J311" s="40"/>
      <c r="K311" s="40"/>
      <c r="L311" s="43"/>
      <c r="M311" s="198"/>
      <c r="N311" s="199"/>
      <c r="O311" s="68"/>
      <c r="P311" s="68"/>
      <c r="Q311" s="68"/>
      <c r="R311" s="68"/>
      <c r="S311" s="68"/>
      <c r="T311" s="69"/>
      <c r="U311" s="38"/>
      <c r="V311" s="38"/>
      <c r="W311" s="38"/>
      <c r="X311" s="38"/>
      <c r="Y311" s="38"/>
      <c r="Z311" s="38"/>
      <c r="AA311" s="38"/>
      <c r="AB311" s="38"/>
      <c r="AC311" s="38"/>
      <c r="AD311" s="38"/>
      <c r="AE311" s="38"/>
      <c r="AT311" s="21" t="s">
        <v>180</v>
      </c>
      <c r="AU311" s="21" t="s">
        <v>81</v>
      </c>
    </row>
    <row r="312" spans="1:65" s="13" customFormat="1" ht="11.25">
      <c r="B312" s="202"/>
      <c r="C312" s="203"/>
      <c r="D312" s="195" t="s">
        <v>182</v>
      </c>
      <c r="E312" s="204" t="s">
        <v>19</v>
      </c>
      <c r="F312" s="205" t="s">
        <v>1838</v>
      </c>
      <c r="G312" s="203"/>
      <c r="H312" s="206">
        <v>115.76</v>
      </c>
      <c r="I312" s="207"/>
      <c r="J312" s="203"/>
      <c r="K312" s="203"/>
      <c r="L312" s="208"/>
      <c r="M312" s="209"/>
      <c r="N312" s="210"/>
      <c r="O312" s="210"/>
      <c r="P312" s="210"/>
      <c r="Q312" s="210"/>
      <c r="R312" s="210"/>
      <c r="S312" s="210"/>
      <c r="T312" s="211"/>
      <c r="AT312" s="212" t="s">
        <v>182</v>
      </c>
      <c r="AU312" s="212" t="s">
        <v>81</v>
      </c>
      <c r="AV312" s="13" t="s">
        <v>81</v>
      </c>
      <c r="AW312" s="13" t="s">
        <v>33</v>
      </c>
      <c r="AX312" s="13" t="s">
        <v>72</v>
      </c>
      <c r="AY312" s="212" t="s">
        <v>168</v>
      </c>
    </row>
    <row r="313" spans="1:65" s="13" customFormat="1" ht="11.25">
      <c r="B313" s="202"/>
      <c r="C313" s="203"/>
      <c r="D313" s="195" t="s">
        <v>182</v>
      </c>
      <c r="E313" s="204" t="s">
        <v>19</v>
      </c>
      <c r="F313" s="205" t="s">
        <v>1844</v>
      </c>
      <c r="G313" s="203"/>
      <c r="H313" s="206">
        <v>27.782</v>
      </c>
      <c r="I313" s="207"/>
      <c r="J313" s="203"/>
      <c r="K313" s="203"/>
      <c r="L313" s="208"/>
      <c r="M313" s="209"/>
      <c r="N313" s="210"/>
      <c r="O313" s="210"/>
      <c r="P313" s="210"/>
      <c r="Q313" s="210"/>
      <c r="R313" s="210"/>
      <c r="S313" s="210"/>
      <c r="T313" s="211"/>
      <c r="AT313" s="212" t="s">
        <v>182</v>
      </c>
      <c r="AU313" s="212" t="s">
        <v>81</v>
      </c>
      <c r="AV313" s="13" t="s">
        <v>81</v>
      </c>
      <c r="AW313" s="13" t="s">
        <v>33</v>
      </c>
      <c r="AX313" s="13" t="s">
        <v>72</v>
      </c>
      <c r="AY313" s="212" t="s">
        <v>168</v>
      </c>
    </row>
    <row r="314" spans="1:65" s="13" customFormat="1" ht="22.5">
      <c r="B314" s="202"/>
      <c r="C314" s="203"/>
      <c r="D314" s="195" t="s">
        <v>182</v>
      </c>
      <c r="E314" s="204" t="s">
        <v>19</v>
      </c>
      <c r="F314" s="205" t="s">
        <v>1839</v>
      </c>
      <c r="G314" s="203"/>
      <c r="H314" s="206">
        <v>-6.3129999999999997</v>
      </c>
      <c r="I314" s="207"/>
      <c r="J314" s="203"/>
      <c r="K314" s="203"/>
      <c r="L314" s="208"/>
      <c r="M314" s="209"/>
      <c r="N314" s="210"/>
      <c r="O314" s="210"/>
      <c r="P314" s="210"/>
      <c r="Q314" s="210"/>
      <c r="R314" s="210"/>
      <c r="S314" s="210"/>
      <c r="T314" s="211"/>
      <c r="AT314" s="212" t="s">
        <v>182</v>
      </c>
      <c r="AU314" s="212" t="s">
        <v>81</v>
      </c>
      <c r="AV314" s="13" t="s">
        <v>81</v>
      </c>
      <c r="AW314" s="13" t="s">
        <v>33</v>
      </c>
      <c r="AX314" s="13" t="s">
        <v>72</v>
      </c>
      <c r="AY314" s="212" t="s">
        <v>168</v>
      </c>
    </row>
    <row r="315" spans="1:65" s="13" customFormat="1" ht="11.25">
      <c r="B315" s="202"/>
      <c r="C315" s="203"/>
      <c r="D315" s="195" t="s">
        <v>182</v>
      </c>
      <c r="E315" s="204" t="s">
        <v>19</v>
      </c>
      <c r="F315" s="205" t="s">
        <v>1840</v>
      </c>
      <c r="G315" s="203"/>
      <c r="H315" s="206">
        <v>-4.08</v>
      </c>
      <c r="I315" s="207"/>
      <c r="J315" s="203"/>
      <c r="K315" s="203"/>
      <c r="L315" s="208"/>
      <c r="M315" s="209"/>
      <c r="N315" s="210"/>
      <c r="O315" s="210"/>
      <c r="P315" s="210"/>
      <c r="Q315" s="210"/>
      <c r="R315" s="210"/>
      <c r="S315" s="210"/>
      <c r="T315" s="211"/>
      <c r="AT315" s="212" t="s">
        <v>182</v>
      </c>
      <c r="AU315" s="212" t="s">
        <v>81</v>
      </c>
      <c r="AV315" s="13" t="s">
        <v>81</v>
      </c>
      <c r="AW315" s="13" t="s">
        <v>33</v>
      </c>
      <c r="AX315" s="13" t="s">
        <v>72</v>
      </c>
      <c r="AY315" s="212" t="s">
        <v>168</v>
      </c>
    </row>
    <row r="316" spans="1:65" s="14" customFormat="1" ht="11.25">
      <c r="B316" s="213"/>
      <c r="C316" s="214"/>
      <c r="D316" s="195" t="s">
        <v>182</v>
      </c>
      <c r="E316" s="215" t="s">
        <v>19</v>
      </c>
      <c r="F316" s="216" t="s">
        <v>185</v>
      </c>
      <c r="G316" s="214"/>
      <c r="H316" s="217">
        <v>133.149</v>
      </c>
      <c r="I316" s="218"/>
      <c r="J316" s="214"/>
      <c r="K316" s="214"/>
      <c r="L316" s="219"/>
      <c r="M316" s="220"/>
      <c r="N316" s="221"/>
      <c r="O316" s="221"/>
      <c r="P316" s="221"/>
      <c r="Q316" s="221"/>
      <c r="R316" s="221"/>
      <c r="S316" s="221"/>
      <c r="T316" s="222"/>
      <c r="AT316" s="223" t="s">
        <v>182</v>
      </c>
      <c r="AU316" s="223" t="s">
        <v>81</v>
      </c>
      <c r="AV316" s="14" t="s">
        <v>176</v>
      </c>
      <c r="AW316" s="14" t="s">
        <v>33</v>
      </c>
      <c r="AX316" s="14" t="s">
        <v>79</v>
      </c>
      <c r="AY316" s="223" t="s">
        <v>168</v>
      </c>
    </row>
    <row r="317" spans="1:65" s="2" customFormat="1" ht="33" customHeight="1">
      <c r="A317" s="38"/>
      <c r="B317" s="39"/>
      <c r="C317" s="182" t="s">
        <v>669</v>
      </c>
      <c r="D317" s="182" t="s">
        <v>171</v>
      </c>
      <c r="E317" s="183" t="s">
        <v>412</v>
      </c>
      <c r="F317" s="184" t="s">
        <v>413</v>
      </c>
      <c r="G317" s="185" t="s">
        <v>281</v>
      </c>
      <c r="H317" s="186">
        <v>105.367</v>
      </c>
      <c r="I317" s="187"/>
      <c r="J317" s="188">
        <f>ROUND(I317*H317,2)</f>
        <v>0</v>
      </c>
      <c r="K317" s="184" t="s">
        <v>175</v>
      </c>
      <c r="L317" s="43"/>
      <c r="M317" s="189" t="s">
        <v>19</v>
      </c>
      <c r="N317" s="190" t="s">
        <v>43</v>
      </c>
      <c r="O317" s="68"/>
      <c r="P317" s="191">
        <f>O317*H317</f>
        <v>0</v>
      </c>
      <c r="Q317" s="191">
        <v>8.4899999999999993E-3</v>
      </c>
      <c r="R317" s="191">
        <f>Q317*H317</f>
        <v>0.89456583000000001</v>
      </c>
      <c r="S317" s="191">
        <v>0</v>
      </c>
      <c r="T317" s="192">
        <f>S317*H317</f>
        <v>0</v>
      </c>
      <c r="U317" s="38"/>
      <c r="V317" s="38"/>
      <c r="W317" s="38"/>
      <c r="X317" s="38"/>
      <c r="Y317" s="38"/>
      <c r="Z317" s="38"/>
      <c r="AA317" s="38"/>
      <c r="AB317" s="38"/>
      <c r="AC317" s="38"/>
      <c r="AD317" s="38"/>
      <c r="AE317" s="38"/>
      <c r="AR317" s="193" t="s">
        <v>176</v>
      </c>
      <c r="AT317" s="193" t="s">
        <v>171</v>
      </c>
      <c r="AU317" s="193" t="s">
        <v>81</v>
      </c>
      <c r="AY317" s="21" t="s">
        <v>168</v>
      </c>
      <c r="BE317" s="194">
        <f>IF(N317="základní",J317,0)</f>
        <v>0</v>
      </c>
      <c r="BF317" s="194">
        <f>IF(N317="snížená",J317,0)</f>
        <v>0</v>
      </c>
      <c r="BG317" s="194">
        <f>IF(N317="zákl. přenesená",J317,0)</f>
        <v>0</v>
      </c>
      <c r="BH317" s="194">
        <f>IF(N317="sníž. přenesená",J317,0)</f>
        <v>0</v>
      </c>
      <c r="BI317" s="194">
        <f>IF(N317="nulová",J317,0)</f>
        <v>0</v>
      </c>
      <c r="BJ317" s="21" t="s">
        <v>79</v>
      </c>
      <c r="BK317" s="194">
        <f>ROUND(I317*H317,2)</f>
        <v>0</v>
      </c>
      <c r="BL317" s="21" t="s">
        <v>176</v>
      </c>
      <c r="BM317" s="193" t="s">
        <v>1845</v>
      </c>
    </row>
    <row r="318" spans="1:65" s="2" customFormat="1" ht="29.25">
      <c r="A318" s="38"/>
      <c r="B318" s="39"/>
      <c r="C318" s="40"/>
      <c r="D318" s="195" t="s">
        <v>178</v>
      </c>
      <c r="E318" s="40"/>
      <c r="F318" s="196" t="s">
        <v>415</v>
      </c>
      <c r="G318" s="40"/>
      <c r="H318" s="40"/>
      <c r="I318" s="197"/>
      <c r="J318" s="40"/>
      <c r="K318" s="40"/>
      <c r="L318" s="43"/>
      <c r="M318" s="198"/>
      <c r="N318" s="199"/>
      <c r="O318" s="68"/>
      <c r="P318" s="68"/>
      <c r="Q318" s="68"/>
      <c r="R318" s="68"/>
      <c r="S318" s="68"/>
      <c r="T318" s="69"/>
      <c r="U318" s="38"/>
      <c r="V318" s="38"/>
      <c r="W318" s="38"/>
      <c r="X318" s="38"/>
      <c r="Y318" s="38"/>
      <c r="Z318" s="38"/>
      <c r="AA318" s="38"/>
      <c r="AB318" s="38"/>
      <c r="AC318" s="38"/>
      <c r="AD318" s="38"/>
      <c r="AE318" s="38"/>
      <c r="AT318" s="21" t="s">
        <v>178</v>
      </c>
      <c r="AU318" s="21" t="s">
        <v>81</v>
      </c>
    </row>
    <row r="319" spans="1:65" s="2" customFormat="1" ht="11.25">
      <c r="A319" s="38"/>
      <c r="B319" s="39"/>
      <c r="C319" s="40"/>
      <c r="D319" s="200" t="s">
        <v>180</v>
      </c>
      <c r="E319" s="40"/>
      <c r="F319" s="201" t="s">
        <v>416</v>
      </c>
      <c r="G319" s="40"/>
      <c r="H319" s="40"/>
      <c r="I319" s="197"/>
      <c r="J319" s="40"/>
      <c r="K319" s="40"/>
      <c r="L319" s="43"/>
      <c r="M319" s="198"/>
      <c r="N319" s="199"/>
      <c r="O319" s="68"/>
      <c r="P319" s="68"/>
      <c r="Q319" s="68"/>
      <c r="R319" s="68"/>
      <c r="S319" s="68"/>
      <c r="T319" s="69"/>
      <c r="U319" s="38"/>
      <c r="V319" s="38"/>
      <c r="W319" s="38"/>
      <c r="X319" s="38"/>
      <c r="Y319" s="38"/>
      <c r="Z319" s="38"/>
      <c r="AA319" s="38"/>
      <c r="AB319" s="38"/>
      <c r="AC319" s="38"/>
      <c r="AD319" s="38"/>
      <c r="AE319" s="38"/>
      <c r="AT319" s="21" t="s">
        <v>180</v>
      </c>
      <c r="AU319" s="21" t="s">
        <v>81</v>
      </c>
    </row>
    <row r="320" spans="1:65" s="13" customFormat="1" ht="11.25">
      <c r="B320" s="202"/>
      <c r="C320" s="203"/>
      <c r="D320" s="195" t="s">
        <v>182</v>
      </c>
      <c r="E320" s="204" t="s">
        <v>19</v>
      </c>
      <c r="F320" s="205" t="s">
        <v>1838</v>
      </c>
      <c r="G320" s="203"/>
      <c r="H320" s="206">
        <v>115.76</v>
      </c>
      <c r="I320" s="207"/>
      <c r="J320" s="203"/>
      <c r="K320" s="203"/>
      <c r="L320" s="208"/>
      <c r="M320" s="209"/>
      <c r="N320" s="210"/>
      <c r="O320" s="210"/>
      <c r="P320" s="210"/>
      <c r="Q320" s="210"/>
      <c r="R320" s="210"/>
      <c r="S320" s="210"/>
      <c r="T320" s="211"/>
      <c r="AT320" s="212" t="s">
        <v>182</v>
      </c>
      <c r="AU320" s="212" t="s">
        <v>81</v>
      </c>
      <c r="AV320" s="13" t="s">
        <v>81</v>
      </c>
      <c r="AW320" s="13" t="s">
        <v>33</v>
      </c>
      <c r="AX320" s="13" t="s">
        <v>72</v>
      </c>
      <c r="AY320" s="212" t="s">
        <v>168</v>
      </c>
    </row>
    <row r="321" spans="1:65" s="13" customFormat="1" ht="22.5">
      <c r="B321" s="202"/>
      <c r="C321" s="203"/>
      <c r="D321" s="195" t="s">
        <v>182</v>
      </c>
      <c r="E321" s="204" t="s">
        <v>19</v>
      </c>
      <c r="F321" s="205" t="s">
        <v>1839</v>
      </c>
      <c r="G321" s="203"/>
      <c r="H321" s="206">
        <v>-6.3129999999999997</v>
      </c>
      <c r="I321" s="207"/>
      <c r="J321" s="203"/>
      <c r="K321" s="203"/>
      <c r="L321" s="208"/>
      <c r="M321" s="209"/>
      <c r="N321" s="210"/>
      <c r="O321" s="210"/>
      <c r="P321" s="210"/>
      <c r="Q321" s="210"/>
      <c r="R321" s="210"/>
      <c r="S321" s="210"/>
      <c r="T321" s="211"/>
      <c r="AT321" s="212" t="s">
        <v>182</v>
      </c>
      <c r="AU321" s="212" t="s">
        <v>81</v>
      </c>
      <c r="AV321" s="13" t="s">
        <v>81</v>
      </c>
      <c r="AW321" s="13" t="s">
        <v>33</v>
      </c>
      <c r="AX321" s="13" t="s">
        <v>72</v>
      </c>
      <c r="AY321" s="212" t="s">
        <v>168</v>
      </c>
    </row>
    <row r="322" spans="1:65" s="13" customFormat="1" ht="11.25">
      <c r="B322" s="202"/>
      <c r="C322" s="203"/>
      <c r="D322" s="195" t="s">
        <v>182</v>
      </c>
      <c r="E322" s="204" t="s">
        <v>19</v>
      </c>
      <c r="F322" s="205" t="s">
        <v>1840</v>
      </c>
      <c r="G322" s="203"/>
      <c r="H322" s="206">
        <v>-4.08</v>
      </c>
      <c r="I322" s="207"/>
      <c r="J322" s="203"/>
      <c r="K322" s="203"/>
      <c r="L322" s="208"/>
      <c r="M322" s="209"/>
      <c r="N322" s="210"/>
      <c r="O322" s="210"/>
      <c r="P322" s="210"/>
      <c r="Q322" s="210"/>
      <c r="R322" s="210"/>
      <c r="S322" s="210"/>
      <c r="T322" s="211"/>
      <c r="AT322" s="212" t="s">
        <v>182</v>
      </c>
      <c r="AU322" s="212" t="s">
        <v>81</v>
      </c>
      <c r="AV322" s="13" t="s">
        <v>81</v>
      </c>
      <c r="AW322" s="13" t="s">
        <v>33</v>
      </c>
      <c r="AX322" s="13" t="s">
        <v>72</v>
      </c>
      <c r="AY322" s="212" t="s">
        <v>168</v>
      </c>
    </row>
    <row r="323" spans="1:65" s="14" customFormat="1" ht="11.25">
      <c r="B323" s="213"/>
      <c r="C323" s="214"/>
      <c r="D323" s="195" t="s">
        <v>182</v>
      </c>
      <c r="E323" s="215" t="s">
        <v>19</v>
      </c>
      <c r="F323" s="216" t="s">
        <v>185</v>
      </c>
      <c r="G323" s="214"/>
      <c r="H323" s="217">
        <v>105.367</v>
      </c>
      <c r="I323" s="218"/>
      <c r="J323" s="214"/>
      <c r="K323" s="214"/>
      <c r="L323" s="219"/>
      <c r="M323" s="220"/>
      <c r="N323" s="221"/>
      <c r="O323" s="221"/>
      <c r="P323" s="221"/>
      <c r="Q323" s="221"/>
      <c r="R323" s="221"/>
      <c r="S323" s="221"/>
      <c r="T323" s="222"/>
      <c r="AT323" s="223" t="s">
        <v>182</v>
      </c>
      <c r="AU323" s="223" t="s">
        <v>81</v>
      </c>
      <c r="AV323" s="14" t="s">
        <v>176</v>
      </c>
      <c r="AW323" s="14" t="s">
        <v>33</v>
      </c>
      <c r="AX323" s="14" t="s">
        <v>79</v>
      </c>
      <c r="AY323" s="223" t="s">
        <v>168</v>
      </c>
    </row>
    <row r="324" spans="1:65" s="2" customFormat="1" ht="16.5" customHeight="1">
      <c r="A324" s="38"/>
      <c r="B324" s="39"/>
      <c r="C324" s="225" t="s">
        <v>7</v>
      </c>
      <c r="D324" s="225" t="s">
        <v>234</v>
      </c>
      <c r="E324" s="226" t="s">
        <v>418</v>
      </c>
      <c r="F324" s="227" t="s">
        <v>419</v>
      </c>
      <c r="G324" s="228" t="s">
        <v>281</v>
      </c>
      <c r="H324" s="229">
        <v>122.253</v>
      </c>
      <c r="I324" s="230"/>
      <c r="J324" s="231">
        <f>ROUND(I324*H324,2)</f>
        <v>0</v>
      </c>
      <c r="K324" s="227" t="s">
        <v>175</v>
      </c>
      <c r="L324" s="232"/>
      <c r="M324" s="233" t="s">
        <v>19</v>
      </c>
      <c r="N324" s="234" t="s">
        <v>43</v>
      </c>
      <c r="O324" s="68"/>
      <c r="P324" s="191">
        <f>O324*H324</f>
        <v>0</v>
      </c>
      <c r="Q324" s="191">
        <v>1.4E-3</v>
      </c>
      <c r="R324" s="191">
        <f>Q324*H324</f>
        <v>0.17115420000000001</v>
      </c>
      <c r="S324" s="191">
        <v>0</v>
      </c>
      <c r="T324" s="192">
        <f>S324*H324</f>
        <v>0</v>
      </c>
      <c r="U324" s="38"/>
      <c r="V324" s="38"/>
      <c r="W324" s="38"/>
      <c r="X324" s="38"/>
      <c r="Y324" s="38"/>
      <c r="Z324" s="38"/>
      <c r="AA324" s="38"/>
      <c r="AB324" s="38"/>
      <c r="AC324" s="38"/>
      <c r="AD324" s="38"/>
      <c r="AE324" s="38"/>
      <c r="AR324" s="193" t="s">
        <v>238</v>
      </c>
      <c r="AT324" s="193" t="s">
        <v>234</v>
      </c>
      <c r="AU324" s="193" t="s">
        <v>81</v>
      </c>
      <c r="AY324" s="21" t="s">
        <v>168</v>
      </c>
      <c r="BE324" s="194">
        <f>IF(N324="základní",J324,0)</f>
        <v>0</v>
      </c>
      <c r="BF324" s="194">
        <f>IF(N324="snížená",J324,0)</f>
        <v>0</v>
      </c>
      <c r="BG324" s="194">
        <f>IF(N324="zákl. přenesená",J324,0)</f>
        <v>0</v>
      </c>
      <c r="BH324" s="194">
        <f>IF(N324="sníž. přenesená",J324,0)</f>
        <v>0</v>
      </c>
      <c r="BI324" s="194">
        <f>IF(N324="nulová",J324,0)</f>
        <v>0</v>
      </c>
      <c r="BJ324" s="21" t="s">
        <v>79</v>
      </c>
      <c r="BK324" s="194">
        <f>ROUND(I324*H324,2)</f>
        <v>0</v>
      </c>
      <c r="BL324" s="21" t="s">
        <v>176</v>
      </c>
      <c r="BM324" s="193" t="s">
        <v>1846</v>
      </c>
    </row>
    <row r="325" spans="1:65" s="2" customFormat="1" ht="11.25">
      <c r="A325" s="38"/>
      <c r="B325" s="39"/>
      <c r="C325" s="40"/>
      <c r="D325" s="195" t="s">
        <v>178</v>
      </c>
      <c r="E325" s="40"/>
      <c r="F325" s="196" t="s">
        <v>419</v>
      </c>
      <c r="G325" s="40"/>
      <c r="H325" s="40"/>
      <c r="I325" s="197"/>
      <c r="J325" s="40"/>
      <c r="K325" s="40"/>
      <c r="L325" s="43"/>
      <c r="M325" s="198"/>
      <c r="N325" s="199"/>
      <c r="O325" s="68"/>
      <c r="P325" s="68"/>
      <c r="Q325" s="68"/>
      <c r="R325" s="68"/>
      <c r="S325" s="68"/>
      <c r="T325" s="69"/>
      <c r="U325" s="38"/>
      <c r="V325" s="38"/>
      <c r="W325" s="38"/>
      <c r="X325" s="38"/>
      <c r="Y325" s="38"/>
      <c r="Z325" s="38"/>
      <c r="AA325" s="38"/>
      <c r="AB325" s="38"/>
      <c r="AC325" s="38"/>
      <c r="AD325" s="38"/>
      <c r="AE325" s="38"/>
      <c r="AT325" s="21" t="s">
        <v>178</v>
      </c>
      <c r="AU325" s="21" t="s">
        <v>81</v>
      </c>
    </row>
    <row r="326" spans="1:65" s="13" customFormat="1" ht="11.25">
      <c r="B326" s="202"/>
      <c r="C326" s="203"/>
      <c r="D326" s="195" t="s">
        <v>182</v>
      </c>
      <c r="E326" s="204" t="s">
        <v>19</v>
      </c>
      <c r="F326" s="205" t="s">
        <v>1847</v>
      </c>
      <c r="G326" s="203"/>
      <c r="H326" s="206">
        <v>116.431</v>
      </c>
      <c r="I326" s="207"/>
      <c r="J326" s="203"/>
      <c r="K326" s="203"/>
      <c r="L326" s="208"/>
      <c r="M326" s="209"/>
      <c r="N326" s="210"/>
      <c r="O326" s="210"/>
      <c r="P326" s="210"/>
      <c r="Q326" s="210"/>
      <c r="R326" s="210"/>
      <c r="S326" s="210"/>
      <c r="T326" s="211"/>
      <c r="AT326" s="212" t="s">
        <v>182</v>
      </c>
      <c r="AU326" s="212" t="s">
        <v>81</v>
      </c>
      <c r="AV326" s="13" t="s">
        <v>81</v>
      </c>
      <c r="AW326" s="13" t="s">
        <v>33</v>
      </c>
      <c r="AX326" s="13" t="s">
        <v>79</v>
      </c>
      <c r="AY326" s="212" t="s">
        <v>168</v>
      </c>
    </row>
    <row r="327" spans="1:65" s="13" customFormat="1" ht="11.25">
      <c r="B327" s="202"/>
      <c r="C327" s="203"/>
      <c r="D327" s="195" t="s">
        <v>182</v>
      </c>
      <c r="E327" s="203"/>
      <c r="F327" s="205" t="s">
        <v>1848</v>
      </c>
      <c r="G327" s="203"/>
      <c r="H327" s="206">
        <v>122.253</v>
      </c>
      <c r="I327" s="207"/>
      <c r="J327" s="203"/>
      <c r="K327" s="203"/>
      <c r="L327" s="208"/>
      <c r="M327" s="209"/>
      <c r="N327" s="210"/>
      <c r="O327" s="210"/>
      <c r="P327" s="210"/>
      <c r="Q327" s="210"/>
      <c r="R327" s="210"/>
      <c r="S327" s="210"/>
      <c r="T327" s="211"/>
      <c r="AT327" s="212" t="s">
        <v>182</v>
      </c>
      <c r="AU327" s="212" t="s">
        <v>81</v>
      </c>
      <c r="AV327" s="13" t="s">
        <v>81</v>
      </c>
      <c r="AW327" s="13" t="s">
        <v>4</v>
      </c>
      <c r="AX327" s="13" t="s">
        <v>79</v>
      </c>
      <c r="AY327" s="212" t="s">
        <v>168</v>
      </c>
    </row>
    <row r="328" spans="1:65" s="2" customFormat="1" ht="44.25" customHeight="1">
      <c r="A328" s="38"/>
      <c r="B328" s="39"/>
      <c r="C328" s="182" t="s">
        <v>719</v>
      </c>
      <c r="D328" s="182" t="s">
        <v>171</v>
      </c>
      <c r="E328" s="183" t="s">
        <v>424</v>
      </c>
      <c r="F328" s="184" t="s">
        <v>425</v>
      </c>
      <c r="G328" s="185" t="s">
        <v>281</v>
      </c>
      <c r="H328" s="186">
        <v>105.367</v>
      </c>
      <c r="I328" s="187"/>
      <c r="J328" s="188">
        <f>ROUND(I328*H328,2)</f>
        <v>0</v>
      </c>
      <c r="K328" s="184" t="s">
        <v>175</v>
      </c>
      <c r="L328" s="43"/>
      <c r="M328" s="189" t="s">
        <v>19</v>
      </c>
      <c r="N328" s="190" t="s">
        <v>43</v>
      </c>
      <c r="O328" s="68"/>
      <c r="P328" s="191">
        <f>O328*H328</f>
        <v>0</v>
      </c>
      <c r="Q328" s="191">
        <v>6.1799999999999997E-3</v>
      </c>
      <c r="R328" s="191">
        <f>Q328*H328</f>
        <v>0.65116806000000005</v>
      </c>
      <c r="S328" s="191">
        <v>0</v>
      </c>
      <c r="T328" s="192">
        <f>S328*H328</f>
        <v>0</v>
      </c>
      <c r="U328" s="38"/>
      <c r="V328" s="38"/>
      <c r="W328" s="38"/>
      <c r="X328" s="38"/>
      <c r="Y328" s="38"/>
      <c r="Z328" s="38"/>
      <c r="AA328" s="38"/>
      <c r="AB328" s="38"/>
      <c r="AC328" s="38"/>
      <c r="AD328" s="38"/>
      <c r="AE328" s="38"/>
      <c r="AR328" s="193" t="s">
        <v>176</v>
      </c>
      <c r="AT328" s="193" t="s">
        <v>171</v>
      </c>
      <c r="AU328" s="193" t="s">
        <v>81</v>
      </c>
      <c r="AY328" s="21" t="s">
        <v>168</v>
      </c>
      <c r="BE328" s="194">
        <f>IF(N328="základní",J328,0)</f>
        <v>0</v>
      </c>
      <c r="BF328" s="194">
        <f>IF(N328="snížená",J328,0)</f>
        <v>0</v>
      </c>
      <c r="BG328" s="194">
        <f>IF(N328="zákl. přenesená",J328,0)</f>
        <v>0</v>
      </c>
      <c r="BH328" s="194">
        <f>IF(N328="sníž. přenesená",J328,0)</f>
        <v>0</v>
      </c>
      <c r="BI328" s="194">
        <f>IF(N328="nulová",J328,0)</f>
        <v>0</v>
      </c>
      <c r="BJ328" s="21" t="s">
        <v>79</v>
      </c>
      <c r="BK328" s="194">
        <f>ROUND(I328*H328,2)</f>
        <v>0</v>
      </c>
      <c r="BL328" s="21" t="s">
        <v>176</v>
      </c>
      <c r="BM328" s="193" t="s">
        <v>1849</v>
      </c>
    </row>
    <row r="329" spans="1:65" s="2" customFormat="1" ht="29.25">
      <c r="A329" s="38"/>
      <c r="B329" s="39"/>
      <c r="C329" s="40"/>
      <c r="D329" s="195" t="s">
        <v>178</v>
      </c>
      <c r="E329" s="40"/>
      <c r="F329" s="196" t="s">
        <v>427</v>
      </c>
      <c r="G329" s="40"/>
      <c r="H329" s="40"/>
      <c r="I329" s="197"/>
      <c r="J329" s="40"/>
      <c r="K329" s="40"/>
      <c r="L329" s="43"/>
      <c r="M329" s="198"/>
      <c r="N329" s="199"/>
      <c r="O329" s="68"/>
      <c r="P329" s="68"/>
      <c r="Q329" s="68"/>
      <c r="R329" s="68"/>
      <c r="S329" s="68"/>
      <c r="T329" s="69"/>
      <c r="U329" s="38"/>
      <c r="V329" s="38"/>
      <c r="W329" s="38"/>
      <c r="X329" s="38"/>
      <c r="Y329" s="38"/>
      <c r="Z329" s="38"/>
      <c r="AA329" s="38"/>
      <c r="AB329" s="38"/>
      <c r="AC329" s="38"/>
      <c r="AD329" s="38"/>
      <c r="AE329" s="38"/>
      <c r="AT329" s="21" t="s">
        <v>178</v>
      </c>
      <c r="AU329" s="21" t="s">
        <v>81</v>
      </c>
    </row>
    <row r="330" spans="1:65" s="2" customFormat="1" ht="11.25">
      <c r="A330" s="38"/>
      <c r="B330" s="39"/>
      <c r="C330" s="40"/>
      <c r="D330" s="200" t="s">
        <v>180</v>
      </c>
      <c r="E330" s="40"/>
      <c r="F330" s="201" t="s">
        <v>428</v>
      </c>
      <c r="G330" s="40"/>
      <c r="H330" s="40"/>
      <c r="I330" s="197"/>
      <c r="J330" s="40"/>
      <c r="K330" s="40"/>
      <c r="L330" s="43"/>
      <c r="M330" s="198"/>
      <c r="N330" s="199"/>
      <c r="O330" s="68"/>
      <c r="P330" s="68"/>
      <c r="Q330" s="68"/>
      <c r="R330" s="68"/>
      <c r="S330" s="68"/>
      <c r="T330" s="69"/>
      <c r="U330" s="38"/>
      <c r="V330" s="38"/>
      <c r="W330" s="38"/>
      <c r="X330" s="38"/>
      <c r="Y330" s="38"/>
      <c r="Z330" s="38"/>
      <c r="AA330" s="38"/>
      <c r="AB330" s="38"/>
      <c r="AC330" s="38"/>
      <c r="AD330" s="38"/>
      <c r="AE330" s="38"/>
      <c r="AT330" s="21" t="s">
        <v>180</v>
      </c>
      <c r="AU330" s="21" t="s">
        <v>81</v>
      </c>
    </row>
    <row r="331" spans="1:65" s="2" customFormat="1" ht="16.5" customHeight="1">
      <c r="A331" s="38"/>
      <c r="B331" s="39"/>
      <c r="C331" s="225" t="s">
        <v>1850</v>
      </c>
      <c r="D331" s="225" t="s">
        <v>234</v>
      </c>
      <c r="E331" s="226" t="s">
        <v>430</v>
      </c>
      <c r="F331" s="227" t="s">
        <v>419</v>
      </c>
      <c r="G331" s="228" t="s">
        <v>281</v>
      </c>
      <c r="H331" s="229">
        <v>122.253</v>
      </c>
      <c r="I331" s="230"/>
      <c r="J331" s="231">
        <f>ROUND(I331*H331,2)</f>
        <v>0</v>
      </c>
      <c r="K331" s="227" t="s">
        <v>175</v>
      </c>
      <c r="L331" s="232"/>
      <c r="M331" s="233" t="s">
        <v>19</v>
      </c>
      <c r="N331" s="234" t="s">
        <v>43</v>
      </c>
      <c r="O331" s="68"/>
      <c r="P331" s="191">
        <f>O331*H331</f>
        <v>0</v>
      </c>
      <c r="Q331" s="191">
        <v>1.4E-3</v>
      </c>
      <c r="R331" s="191">
        <f>Q331*H331</f>
        <v>0.17115420000000001</v>
      </c>
      <c r="S331" s="191">
        <v>0</v>
      </c>
      <c r="T331" s="192">
        <f>S331*H331</f>
        <v>0</v>
      </c>
      <c r="U331" s="38"/>
      <c r="V331" s="38"/>
      <c r="W331" s="38"/>
      <c r="X331" s="38"/>
      <c r="Y331" s="38"/>
      <c r="Z331" s="38"/>
      <c r="AA331" s="38"/>
      <c r="AB331" s="38"/>
      <c r="AC331" s="38"/>
      <c r="AD331" s="38"/>
      <c r="AE331" s="38"/>
      <c r="AR331" s="193" t="s">
        <v>238</v>
      </c>
      <c r="AT331" s="193" t="s">
        <v>234</v>
      </c>
      <c r="AU331" s="193" t="s">
        <v>81</v>
      </c>
      <c r="AY331" s="21" t="s">
        <v>168</v>
      </c>
      <c r="BE331" s="194">
        <f>IF(N331="základní",J331,0)</f>
        <v>0</v>
      </c>
      <c r="BF331" s="194">
        <f>IF(N331="snížená",J331,0)</f>
        <v>0</v>
      </c>
      <c r="BG331" s="194">
        <f>IF(N331="zákl. přenesená",J331,0)</f>
        <v>0</v>
      </c>
      <c r="BH331" s="194">
        <f>IF(N331="sníž. přenesená",J331,0)</f>
        <v>0</v>
      </c>
      <c r="BI331" s="194">
        <f>IF(N331="nulová",J331,0)</f>
        <v>0</v>
      </c>
      <c r="BJ331" s="21" t="s">
        <v>79</v>
      </c>
      <c r="BK331" s="194">
        <f>ROUND(I331*H331,2)</f>
        <v>0</v>
      </c>
      <c r="BL331" s="21" t="s">
        <v>176</v>
      </c>
      <c r="BM331" s="193" t="s">
        <v>1851</v>
      </c>
    </row>
    <row r="332" spans="1:65" s="2" customFormat="1" ht="11.25">
      <c r="A332" s="38"/>
      <c r="B332" s="39"/>
      <c r="C332" s="40"/>
      <c r="D332" s="195" t="s">
        <v>178</v>
      </c>
      <c r="E332" s="40"/>
      <c r="F332" s="196" t="s">
        <v>419</v>
      </c>
      <c r="G332" s="40"/>
      <c r="H332" s="40"/>
      <c r="I332" s="197"/>
      <c r="J332" s="40"/>
      <c r="K332" s="40"/>
      <c r="L332" s="43"/>
      <c r="M332" s="198"/>
      <c r="N332" s="199"/>
      <c r="O332" s="68"/>
      <c r="P332" s="68"/>
      <c r="Q332" s="68"/>
      <c r="R332" s="68"/>
      <c r="S332" s="68"/>
      <c r="T332" s="69"/>
      <c r="U332" s="38"/>
      <c r="V332" s="38"/>
      <c r="W332" s="38"/>
      <c r="X332" s="38"/>
      <c r="Y332" s="38"/>
      <c r="Z332" s="38"/>
      <c r="AA332" s="38"/>
      <c r="AB332" s="38"/>
      <c r="AC332" s="38"/>
      <c r="AD332" s="38"/>
      <c r="AE332" s="38"/>
      <c r="AT332" s="21" t="s">
        <v>178</v>
      </c>
      <c r="AU332" s="21" t="s">
        <v>81</v>
      </c>
    </row>
    <row r="333" spans="1:65" s="13" customFormat="1" ht="11.25">
      <c r="B333" s="202"/>
      <c r="C333" s="203"/>
      <c r="D333" s="195" t="s">
        <v>182</v>
      </c>
      <c r="E333" s="204" t="s">
        <v>19</v>
      </c>
      <c r="F333" s="205" t="s">
        <v>1847</v>
      </c>
      <c r="G333" s="203"/>
      <c r="H333" s="206">
        <v>116.431</v>
      </c>
      <c r="I333" s="207"/>
      <c r="J333" s="203"/>
      <c r="K333" s="203"/>
      <c r="L333" s="208"/>
      <c r="M333" s="209"/>
      <c r="N333" s="210"/>
      <c r="O333" s="210"/>
      <c r="P333" s="210"/>
      <c r="Q333" s="210"/>
      <c r="R333" s="210"/>
      <c r="S333" s="210"/>
      <c r="T333" s="211"/>
      <c r="AT333" s="212" t="s">
        <v>182</v>
      </c>
      <c r="AU333" s="212" t="s">
        <v>81</v>
      </c>
      <c r="AV333" s="13" t="s">
        <v>81</v>
      </c>
      <c r="AW333" s="13" t="s">
        <v>33</v>
      </c>
      <c r="AX333" s="13" t="s">
        <v>79</v>
      </c>
      <c r="AY333" s="212" t="s">
        <v>168</v>
      </c>
    </row>
    <row r="334" spans="1:65" s="13" customFormat="1" ht="11.25">
      <c r="B334" s="202"/>
      <c r="C334" s="203"/>
      <c r="D334" s="195" t="s">
        <v>182</v>
      </c>
      <c r="E334" s="203"/>
      <c r="F334" s="205" t="s">
        <v>1848</v>
      </c>
      <c r="G334" s="203"/>
      <c r="H334" s="206">
        <v>122.253</v>
      </c>
      <c r="I334" s="207"/>
      <c r="J334" s="203"/>
      <c r="K334" s="203"/>
      <c r="L334" s="208"/>
      <c r="M334" s="209"/>
      <c r="N334" s="210"/>
      <c r="O334" s="210"/>
      <c r="P334" s="210"/>
      <c r="Q334" s="210"/>
      <c r="R334" s="210"/>
      <c r="S334" s="210"/>
      <c r="T334" s="211"/>
      <c r="AT334" s="212" t="s">
        <v>182</v>
      </c>
      <c r="AU334" s="212" t="s">
        <v>81</v>
      </c>
      <c r="AV334" s="13" t="s">
        <v>81</v>
      </c>
      <c r="AW334" s="13" t="s">
        <v>4</v>
      </c>
      <c r="AX334" s="13" t="s">
        <v>79</v>
      </c>
      <c r="AY334" s="212" t="s">
        <v>168</v>
      </c>
    </row>
    <row r="335" spans="1:65" s="2" customFormat="1" ht="33" customHeight="1">
      <c r="A335" s="38"/>
      <c r="B335" s="39"/>
      <c r="C335" s="182" t="s">
        <v>950</v>
      </c>
      <c r="D335" s="182" t="s">
        <v>171</v>
      </c>
      <c r="E335" s="183" t="s">
        <v>479</v>
      </c>
      <c r="F335" s="184" t="s">
        <v>480</v>
      </c>
      <c r="G335" s="185" t="s">
        <v>281</v>
      </c>
      <c r="H335" s="186">
        <v>27.782</v>
      </c>
      <c r="I335" s="187"/>
      <c r="J335" s="188">
        <f>ROUND(I335*H335,2)</f>
        <v>0</v>
      </c>
      <c r="K335" s="184" t="s">
        <v>175</v>
      </c>
      <c r="L335" s="43"/>
      <c r="M335" s="189" t="s">
        <v>19</v>
      </c>
      <c r="N335" s="190" t="s">
        <v>43</v>
      </c>
      <c r="O335" s="68"/>
      <c r="P335" s="191">
        <f>O335*H335</f>
        <v>0</v>
      </c>
      <c r="Q335" s="191">
        <v>8.5599999999999999E-3</v>
      </c>
      <c r="R335" s="191">
        <f>Q335*H335</f>
        <v>0.23781391999999998</v>
      </c>
      <c r="S335" s="191">
        <v>0</v>
      </c>
      <c r="T335" s="192">
        <f>S335*H335</f>
        <v>0</v>
      </c>
      <c r="U335" s="38"/>
      <c r="V335" s="38"/>
      <c r="W335" s="38"/>
      <c r="X335" s="38"/>
      <c r="Y335" s="38"/>
      <c r="Z335" s="38"/>
      <c r="AA335" s="38"/>
      <c r="AB335" s="38"/>
      <c r="AC335" s="38"/>
      <c r="AD335" s="38"/>
      <c r="AE335" s="38"/>
      <c r="AR335" s="193" t="s">
        <v>176</v>
      </c>
      <c r="AT335" s="193" t="s">
        <v>171</v>
      </c>
      <c r="AU335" s="193" t="s">
        <v>81</v>
      </c>
      <c r="AY335" s="21" t="s">
        <v>168</v>
      </c>
      <c r="BE335" s="194">
        <f>IF(N335="základní",J335,0)</f>
        <v>0</v>
      </c>
      <c r="BF335" s="194">
        <f>IF(N335="snížená",J335,0)</f>
        <v>0</v>
      </c>
      <c r="BG335" s="194">
        <f>IF(N335="zákl. přenesená",J335,0)</f>
        <v>0</v>
      </c>
      <c r="BH335" s="194">
        <f>IF(N335="sníž. přenesená",J335,0)</f>
        <v>0</v>
      </c>
      <c r="BI335" s="194">
        <f>IF(N335="nulová",J335,0)</f>
        <v>0</v>
      </c>
      <c r="BJ335" s="21" t="s">
        <v>79</v>
      </c>
      <c r="BK335" s="194">
        <f>ROUND(I335*H335,2)</f>
        <v>0</v>
      </c>
      <c r="BL335" s="21" t="s">
        <v>176</v>
      </c>
      <c r="BM335" s="193" t="s">
        <v>1852</v>
      </c>
    </row>
    <row r="336" spans="1:65" s="2" customFormat="1" ht="29.25">
      <c r="A336" s="38"/>
      <c r="B336" s="39"/>
      <c r="C336" s="40"/>
      <c r="D336" s="195" t="s">
        <v>178</v>
      </c>
      <c r="E336" s="40"/>
      <c r="F336" s="196" t="s">
        <v>482</v>
      </c>
      <c r="G336" s="40"/>
      <c r="H336" s="40"/>
      <c r="I336" s="197"/>
      <c r="J336" s="40"/>
      <c r="K336" s="40"/>
      <c r="L336" s="43"/>
      <c r="M336" s="198"/>
      <c r="N336" s="199"/>
      <c r="O336" s="68"/>
      <c r="P336" s="68"/>
      <c r="Q336" s="68"/>
      <c r="R336" s="68"/>
      <c r="S336" s="68"/>
      <c r="T336" s="69"/>
      <c r="U336" s="38"/>
      <c r="V336" s="38"/>
      <c r="W336" s="38"/>
      <c r="X336" s="38"/>
      <c r="Y336" s="38"/>
      <c r="Z336" s="38"/>
      <c r="AA336" s="38"/>
      <c r="AB336" s="38"/>
      <c r="AC336" s="38"/>
      <c r="AD336" s="38"/>
      <c r="AE336" s="38"/>
      <c r="AT336" s="21" t="s">
        <v>178</v>
      </c>
      <c r="AU336" s="21" t="s">
        <v>81</v>
      </c>
    </row>
    <row r="337" spans="1:65" s="2" customFormat="1" ht="11.25">
      <c r="A337" s="38"/>
      <c r="B337" s="39"/>
      <c r="C337" s="40"/>
      <c r="D337" s="200" t="s">
        <v>180</v>
      </c>
      <c r="E337" s="40"/>
      <c r="F337" s="201" t="s">
        <v>483</v>
      </c>
      <c r="G337" s="40"/>
      <c r="H337" s="40"/>
      <c r="I337" s="197"/>
      <c r="J337" s="40"/>
      <c r="K337" s="40"/>
      <c r="L337" s="43"/>
      <c r="M337" s="198"/>
      <c r="N337" s="199"/>
      <c r="O337" s="68"/>
      <c r="P337" s="68"/>
      <c r="Q337" s="68"/>
      <c r="R337" s="68"/>
      <c r="S337" s="68"/>
      <c r="T337" s="69"/>
      <c r="U337" s="38"/>
      <c r="V337" s="38"/>
      <c r="W337" s="38"/>
      <c r="X337" s="38"/>
      <c r="Y337" s="38"/>
      <c r="Z337" s="38"/>
      <c r="AA337" s="38"/>
      <c r="AB337" s="38"/>
      <c r="AC337" s="38"/>
      <c r="AD337" s="38"/>
      <c r="AE337" s="38"/>
      <c r="AT337" s="21" t="s">
        <v>180</v>
      </c>
      <c r="AU337" s="21" t="s">
        <v>81</v>
      </c>
    </row>
    <row r="338" spans="1:65" s="13" customFormat="1" ht="11.25">
      <c r="B338" s="202"/>
      <c r="C338" s="203"/>
      <c r="D338" s="195" t="s">
        <v>182</v>
      </c>
      <c r="E338" s="204" t="s">
        <v>19</v>
      </c>
      <c r="F338" s="205" t="s">
        <v>1836</v>
      </c>
      <c r="G338" s="203"/>
      <c r="H338" s="206">
        <v>27.782</v>
      </c>
      <c r="I338" s="207"/>
      <c r="J338" s="203"/>
      <c r="K338" s="203"/>
      <c r="L338" s="208"/>
      <c r="M338" s="209"/>
      <c r="N338" s="210"/>
      <c r="O338" s="210"/>
      <c r="P338" s="210"/>
      <c r="Q338" s="210"/>
      <c r="R338" s="210"/>
      <c r="S338" s="210"/>
      <c r="T338" s="211"/>
      <c r="AT338" s="212" t="s">
        <v>182</v>
      </c>
      <c r="AU338" s="212" t="s">
        <v>81</v>
      </c>
      <c r="AV338" s="13" t="s">
        <v>81</v>
      </c>
      <c r="AW338" s="13" t="s">
        <v>33</v>
      </c>
      <c r="AX338" s="13" t="s">
        <v>72</v>
      </c>
      <c r="AY338" s="212" t="s">
        <v>168</v>
      </c>
    </row>
    <row r="339" spans="1:65" s="14" customFormat="1" ht="11.25">
      <c r="B339" s="213"/>
      <c r="C339" s="214"/>
      <c r="D339" s="195" t="s">
        <v>182</v>
      </c>
      <c r="E339" s="215" t="s">
        <v>19</v>
      </c>
      <c r="F339" s="216" t="s">
        <v>185</v>
      </c>
      <c r="G339" s="214"/>
      <c r="H339" s="217">
        <v>27.782</v>
      </c>
      <c r="I339" s="218"/>
      <c r="J339" s="214"/>
      <c r="K339" s="214"/>
      <c r="L339" s="219"/>
      <c r="M339" s="220"/>
      <c r="N339" s="221"/>
      <c r="O339" s="221"/>
      <c r="P339" s="221"/>
      <c r="Q339" s="221"/>
      <c r="R339" s="221"/>
      <c r="S339" s="221"/>
      <c r="T339" s="222"/>
      <c r="AT339" s="223" t="s">
        <v>182</v>
      </c>
      <c r="AU339" s="223" t="s">
        <v>81</v>
      </c>
      <c r="AV339" s="14" t="s">
        <v>176</v>
      </c>
      <c r="AW339" s="14" t="s">
        <v>33</v>
      </c>
      <c r="AX339" s="14" t="s">
        <v>79</v>
      </c>
      <c r="AY339" s="223" t="s">
        <v>168</v>
      </c>
    </row>
    <row r="340" spans="1:65" s="2" customFormat="1" ht="24.2" customHeight="1">
      <c r="A340" s="38"/>
      <c r="B340" s="39"/>
      <c r="C340" s="225" t="s">
        <v>786</v>
      </c>
      <c r="D340" s="225" t="s">
        <v>234</v>
      </c>
      <c r="E340" s="226" t="s">
        <v>486</v>
      </c>
      <c r="F340" s="227" t="s">
        <v>487</v>
      </c>
      <c r="G340" s="228" t="s">
        <v>281</v>
      </c>
      <c r="H340" s="229">
        <v>32.234000000000002</v>
      </c>
      <c r="I340" s="230"/>
      <c r="J340" s="231">
        <f>ROUND(I340*H340,2)</f>
        <v>0</v>
      </c>
      <c r="K340" s="227" t="s">
        <v>175</v>
      </c>
      <c r="L340" s="232"/>
      <c r="M340" s="233" t="s">
        <v>19</v>
      </c>
      <c r="N340" s="234" t="s">
        <v>43</v>
      </c>
      <c r="O340" s="68"/>
      <c r="P340" s="191">
        <f>O340*H340</f>
        <v>0</v>
      </c>
      <c r="Q340" s="191">
        <v>4.1000000000000003E-3</v>
      </c>
      <c r="R340" s="191">
        <f>Q340*H340</f>
        <v>0.13215940000000001</v>
      </c>
      <c r="S340" s="191">
        <v>0</v>
      </c>
      <c r="T340" s="192">
        <f>S340*H340</f>
        <v>0</v>
      </c>
      <c r="U340" s="38"/>
      <c r="V340" s="38"/>
      <c r="W340" s="38"/>
      <c r="X340" s="38"/>
      <c r="Y340" s="38"/>
      <c r="Z340" s="38"/>
      <c r="AA340" s="38"/>
      <c r="AB340" s="38"/>
      <c r="AC340" s="38"/>
      <c r="AD340" s="38"/>
      <c r="AE340" s="38"/>
      <c r="AR340" s="193" t="s">
        <v>238</v>
      </c>
      <c r="AT340" s="193" t="s">
        <v>234</v>
      </c>
      <c r="AU340" s="193" t="s">
        <v>81</v>
      </c>
      <c r="AY340" s="21" t="s">
        <v>168</v>
      </c>
      <c r="BE340" s="194">
        <f>IF(N340="základní",J340,0)</f>
        <v>0</v>
      </c>
      <c r="BF340" s="194">
        <f>IF(N340="snížená",J340,0)</f>
        <v>0</v>
      </c>
      <c r="BG340" s="194">
        <f>IF(N340="zákl. přenesená",J340,0)</f>
        <v>0</v>
      </c>
      <c r="BH340" s="194">
        <f>IF(N340="sníž. přenesená",J340,0)</f>
        <v>0</v>
      </c>
      <c r="BI340" s="194">
        <f>IF(N340="nulová",J340,0)</f>
        <v>0</v>
      </c>
      <c r="BJ340" s="21" t="s">
        <v>79</v>
      </c>
      <c r="BK340" s="194">
        <f>ROUND(I340*H340,2)</f>
        <v>0</v>
      </c>
      <c r="BL340" s="21" t="s">
        <v>176</v>
      </c>
      <c r="BM340" s="193" t="s">
        <v>1853</v>
      </c>
    </row>
    <row r="341" spans="1:65" s="2" customFormat="1" ht="19.5">
      <c r="A341" s="38"/>
      <c r="B341" s="39"/>
      <c r="C341" s="40"/>
      <c r="D341" s="195" t="s">
        <v>178</v>
      </c>
      <c r="E341" s="40"/>
      <c r="F341" s="196" t="s">
        <v>487</v>
      </c>
      <c r="G341" s="40"/>
      <c r="H341" s="40"/>
      <c r="I341" s="197"/>
      <c r="J341" s="40"/>
      <c r="K341" s="40"/>
      <c r="L341" s="43"/>
      <c r="M341" s="198"/>
      <c r="N341" s="199"/>
      <c r="O341" s="68"/>
      <c r="P341" s="68"/>
      <c r="Q341" s="68"/>
      <c r="R341" s="68"/>
      <c r="S341" s="68"/>
      <c r="T341" s="69"/>
      <c r="U341" s="38"/>
      <c r="V341" s="38"/>
      <c r="W341" s="38"/>
      <c r="X341" s="38"/>
      <c r="Y341" s="38"/>
      <c r="Z341" s="38"/>
      <c r="AA341" s="38"/>
      <c r="AB341" s="38"/>
      <c r="AC341" s="38"/>
      <c r="AD341" s="38"/>
      <c r="AE341" s="38"/>
      <c r="AT341" s="21" t="s">
        <v>178</v>
      </c>
      <c r="AU341" s="21" t="s">
        <v>81</v>
      </c>
    </row>
    <row r="342" spans="1:65" s="13" customFormat="1" ht="11.25">
      <c r="B342" s="202"/>
      <c r="C342" s="203"/>
      <c r="D342" s="195" t="s">
        <v>182</v>
      </c>
      <c r="E342" s="204" t="s">
        <v>19</v>
      </c>
      <c r="F342" s="205" t="s">
        <v>1854</v>
      </c>
      <c r="G342" s="203"/>
      <c r="H342" s="206">
        <v>30.699000000000002</v>
      </c>
      <c r="I342" s="207"/>
      <c r="J342" s="203"/>
      <c r="K342" s="203"/>
      <c r="L342" s="208"/>
      <c r="M342" s="209"/>
      <c r="N342" s="210"/>
      <c r="O342" s="210"/>
      <c r="P342" s="210"/>
      <c r="Q342" s="210"/>
      <c r="R342" s="210"/>
      <c r="S342" s="210"/>
      <c r="T342" s="211"/>
      <c r="AT342" s="212" t="s">
        <v>182</v>
      </c>
      <c r="AU342" s="212" t="s">
        <v>81</v>
      </c>
      <c r="AV342" s="13" t="s">
        <v>81</v>
      </c>
      <c r="AW342" s="13" t="s">
        <v>33</v>
      </c>
      <c r="AX342" s="13" t="s">
        <v>79</v>
      </c>
      <c r="AY342" s="212" t="s">
        <v>168</v>
      </c>
    </row>
    <row r="343" spans="1:65" s="13" customFormat="1" ht="11.25">
      <c r="B343" s="202"/>
      <c r="C343" s="203"/>
      <c r="D343" s="195" t="s">
        <v>182</v>
      </c>
      <c r="E343" s="203"/>
      <c r="F343" s="205" t="s">
        <v>1855</v>
      </c>
      <c r="G343" s="203"/>
      <c r="H343" s="206">
        <v>32.234000000000002</v>
      </c>
      <c r="I343" s="207"/>
      <c r="J343" s="203"/>
      <c r="K343" s="203"/>
      <c r="L343" s="208"/>
      <c r="M343" s="209"/>
      <c r="N343" s="210"/>
      <c r="O343" s="210"/>
      <c r="P343" s="210"/>
      <c r="Q343" s="210"/>
      <c r="R343" s="210"/>
      <c r="S343" s="210"/>
      <c r="T343" s="211"/>
      <c r="AT343" s="212" t="s">
        <v>182</v>
      </c>
      <c r="AU343" s="212" t="s">
        <v>81</v>
      </c>
      <c r="AV343" s="13" t="s">
        <v>81</v>
      </c>
      <c r="AW343" s="13" t="s">
        <v>4</v>
      </c>
      <c r="AX343" s="13" t="s">
        <v>79</v>
      </c>
      <c r="AY343" s="212" t="s">
        <v>168</v>
      </c>
    </row>
    <row r="344" spans="1:65" s="2" customFormat="1" ht="37.9" customHeight="1">
      <c r="A344" s="38"/>
      <c r="B344" s="39"/>
      <c r="C344" s="182" t="s">
        <v>1121</v>
      </c>
      <c r="D344" s="182" t="s">
        <v>171</v>
      </c>
      <c r="E344" s="183" t="s">
        <v>433</v>
      </c>
      <c r="F344" s="184" t="s">
        <v>434</v>
      </c>
      <c r="G344" s="185" t="s">
        <v>245</v>
      </c>
      <c r="H344" s="186">
        <v>10.393000000000001</v>
      </c>
      <c r="I344" s="187"/>
      <c r="J344" s="188">
        <f>ROUND(I344*H344,2)</f>
        <v>0</v>
      </c>
      <c r="K344" s="184" t="s">
        <v>175</v>
      </c>
      <c r="L344" s="43"/>
      <c r="M344" s="189" t="s">
        <v>19</v>
      </c>
      <c r="N344" s="190" t="s">
        <v>43</v>
      </c>
      <c r="O344" s="68"/>
      <c r="P344" s="191">
        <f>O344*H344</f>
        <v>0</v>
      </c>
      <c r="Q344" s="191">
        <v>3.3899999999999998E-3</v>
      </c>
      <c r="R344" s="191">
        <f>Q344*H344</f>
        <v>3.5232270000000003E-2</v>
      </c>
      <c r="S344" s="191">
        <v>0</v>
      </c>
      <c r="T344" s="192">
        <f>S344*H344</f>
        <v>0</v>
      </c>
      <c r="U344" s="38"/>
      <c r="V344" s="38"/>
      <c r="W344" s="38"/>
      <c r="X344" s="38"/>
      <c r="Y344" s="38"/>
      <c r="Z344" s="38"/>
      <c r="AA344" s="38"/>
      <c r="AB344" s="38"/>
      <c r="AC344" s="38"/>
      <c r="AD344" s="38"/>
      <c r="AE344" s="38"/>
      <c r="AR344" s="193" t="s">
        <v>176</v>
      </c>
      <c r="AT344" s="193" t="s">
        <v>171</v>
      </c>
      <c r="AU344" s="193" t="s">
        <v>81</v>
      </c>
      <c r="AY344" s="21" t="s">
        <v>168</v>
      </c>
      <c r="BE344" s="194">
        <f>IF(N344="základní",J344,0)</f>
        <v>0</v>
      </c>
      <c r="BF344" s="194">
        <f>IF(N344="snížená",J344,0)</f>
        <v>0</v>
      </c>
      <c r="BG344" s="194">
        <f>IF(N344="zákl. přenesená",J344,0)</f>
        <v>0</v>
      </c>
      <c r="BH344" s="194">
        <f>IF(N344="sníž. přenesená",J344,0)</f>
        <v>0</v>
      </c>
      <c r="BI344" s="194">
        <f>IF(N344="nulová",J344,0)</f>
        <v>0</v>
      </c>
      <c r="BJ344" s="21" t="s">
        <v>79</v>
      </c>
      <c r="BK344" s="194">
        <f>ROUND(I344*H344,2)</f>
        <v>0</v>
      </c>
      <c r="BL344" s="21" t="s">
        <v>176</v>
      </c>
      <c r="BM344" s="193" t="s">
        <v>1856</v>
      </c>
    </row>
    <row r="345" spans="1:65" s="2" customFormat="1" ht="29.25">
      <c r="A345" s="38"/>
      <c r="B345" s="39"/>
      <c r="C345" s="40"/>
      <c r="D345" s="195" t="s">
        <v>178</v>
      </c>
      <c r="E345" s="40"/>
      <c r="F345" s="196" t="s">
        <v>436</v>
      </c>
      <c r="G345" s="40"/>
      <c r="H345" s="40"/>
      <c r="I345" s="197"/>
      <c r="J345" s="40"/>
      <c r="K345" s="40"/>
      <c r="L345" s="43"/>
      <c r="M345" s="198"/>
      <c r="N345" s="199"/>
      <c r="O345" s="68"/>
      <c r="P345" s="68"/>
      <c r="Q345" s="68"/>
      <c r="R345" s="68"/>
      <c r="S345" s="68"/>
      <c r="T345" s="69"/>
      <c r="U345" s="38"/>
      <c r="V345" s="38"/>
      <c r="W345" s="38"/>
      <c r="X345" s="38"/>
      <c r="Y345" s="38"/>
      <c r="Z345" s="38"/>
      <c r="AA345" s="38"/>
      <c r="AB345" s="38"/>
      <c r="AC345" s="38"/>
      <c r="AD345" s="38"/>
      <c r="AE345" s="38"/>
      <c r="AT345" s="21" t="s">
        <v>178</v>
      </c>
      <c r="AU345" s="21" t="s">
        <v>81</v>
      </c>
    </row>
    <row r="346" spans="1:65" s="2" customFormat="1" ht="11.25">
      <c r="A346" s="38"/>
      <c r="B346" s="39"/>
      <c r="C346" s="40"/>
      <c r="D346" s="200" t="s">
        <v>180</v>
      </c>
      <c r="E346" s="40"/>
      <c r="F346" s="201" t="s">
        <v>437</v>
      </c>
      <c r="G346" s="40"/>
      <c r="H346" s="40"/>
      <c r="I346" s="197"/>
      <c r="J346" s="40"/>
      <c r="K346" s="40"/>
      <c r="L346" s="43"/>
      <c r="M346" s="198"/>
      <c r="N346" s="199"/>
      <c r="O346" s="68"/>
      <c r="P346" s="68"/>
      <c r="Q346" s="68"/>
      <c r="R346" s="68"/>
      <c r="S346" s="68"/>
      <c r="T346" s="69"/>
      <c r="U346" s="38"/>
      <c r="V346" s="38"/>
      <c r="W346" s="38"/>
      <c r="X346" s="38"/>
      <c r="Y346" s="38"/>
      <c r="Z346" s="38"/>
      <c r="AA346" s="38"/>
      <c r="AB346" s="38"/>
      <c r="AC346" s="38"/>
      <c r="AD346" s="38"/>
      <c r="AE346" s="38"/>
      <c r="AT346" s="21" t="s">
        <v>180</v>
      </c>
      <c r="AU346" s="21" t="s">
        <v>81</v>
      </c>
    </row>
    <row r="347" spans="1:65" s="13" customFormat="1" ht="22.5">
      <c r="B347" s="202"/>
      <c r="C347" s="203"/>
      <c r="D347" s="195" t="s">
        <v>182</v>
      </c>
      <c r="E347" s="204" t="s">
        <v>19</v>
      </c>
      <c r="F347" s="205" t="s">
        <v>1830</v>
      </c>
      <c r="G347" s="203"/>
      <c r="H347" s="206">
        <v>6.3129999999999997</v>
      </c>
      <c r="I347" s="207"/>
      <c r="J347" s="203"/>
      <c r="K347" s="203"/>
      <c r="L347" s="208"/>
      <c r="M347" s="209"/>
      <c r="N347" s="210"/>
      <c r="O347" s="210"/>
      <c r="P347" s="210"/>
      <c r="Q347" s="210"/>
      <c r="R347" s="210"/>
      <c r="S347" s="210"/>
      <c r="T347" s="211"/>
      <c r="AT347" s="212" t="s">
        <v>182</v>
      </c>
      <c r="AU347" s="212" t="s">
        <v>81</v>
      </c>
      <c r="AV347" s="13" t="s">
        <v>81</v>
      </c>
      <c r="AW347" s="13" t="s">
        <v>33</v>
      </c>
      <c r="AX347" s="13" t="s">
        <v>72</v>
      </c>
      <c r="AY347" s="212" t="s">
        <v>168</v>
      </c>
    </row>
    <row r="348" spans="1:65" s="13" customFormat="1" ht="11.25">
      <c r="B348" s="202"/>
      <c r="C348" s="203"/>
      <c r="D348" s="195" t="s">
        <v>182</v>
      </c>
      <c r="E348" s="204" t="s">
        <v>19</v>
      </c>
      <c r="F348" s="205" t="s">
        <v>1831</v>
      </c>
      <c r="G348" s="203"/>
      <c r="H348" s="206">
        <v>4.08</v>
      </c>
      <c r="I348" s="207"/>
      <c r="J348" s="203"/>
      <c r="K348" s="203"/>
      <c r="L348" s="208"/>
      <c r="M348" s="209"/>
      <c r="N348" s="210"/>
      <c r="O348" s="210"/>
      <c r="P348" s="210"/>
      <c r="Q348" s="210"/>
      <c r="R348" s="210"/>
      <c r="S348" s="210"/>
      <c r="T348" s="211"/>
      <c r="AT348" s="212" t="s">
        <v>182</v>
      </c>
      <c r="AU348" s="212" t="s">
        <v>81</v>
      </c>
      <c r="AV348" s="13" t="s">
        <v>81</v>
      </c>
      <c r="AW348" s="13" t="s">
        <v>33</v>
      </c>
      <c r="AX348" s="13" t="s">
        <v>72</v>
      </c>
      <c r="AY348" s="212" t="s">
        <v>168</v>
      </c>
    </row>
    <row r="349" spans="1:65" s="14" customFormat="1" ht="11.25">
      <c r="B349" s="213"/>
      <c r="C349" s="214"/>
      <c r="D349" s="195" t="s">
        <v>182</v>
      </c>
      <c r="E349" s="215" t="s">
        <v>19</v>
      </c>
      <c r="F349" s="216" t="s">
        <v>185</v>
      </c>
      <c r="G349" s="214"/>
      <c r="H349" s="217">
        <v>10.393000000000001</v>
      </c>
      <c r="I349" s="218"/>
      <c r="J349" s="214"/>
      <c r="K349" s="214"/>
      <c r="L349" s="219"/>
      <c r="M349" s="220"/>
      <c r="N349" s="221"/>
      <c r="O349" s="221"/>
      <c r="P349" s="221"/>
      <c r="Q349" s="221"/>
      <c r="R349" s="221"/>
      <c r="S349" s="221"/>
      <c r="T349" s="222"/>
      <c r="AT349" s="223" t="s">
        <v>182</v>
      </c>
      <c r="AU349" s="223" t="s">
        <v>81</v>
      </c>
      <c r="AV349" s="14" t="s">
        <v>176</v>
      </c>
      <c r="AW349" s="14" t="s">
        <v>33</v>
      </c>
      <c r="AX349" s="14" t="s">
        <v>79</v>
      </c>
      <c r="AY349" s="223" t="s">
        <v>168</v>
      </c>
    </row>
    <row r="350" spans="1:65" s="2" customFormat="1" ht="16.5" customHeight="1">
      <c r="A350" s="38"/>
      <c r="B350" s="39"/>
      <c r="C350" s="225" t="s">
        <v>1128</v>
      </c>
      <c r="D350" s="225" t="s">
        <v>234</v>
      </c>
      <c r="E350" s="226" t="s">
        <v>440</v>
      </c>
      <c r="F350" s="227" t="s">
        <v>441</v>
      </c>
      <c r="G350" s="228" t="s">
        <v>281</v>
      </c>
      <c r="H350" s="229">
        <v>11.432</v>
      </c>
      <c r="I350" s="230"/>
      <c r="J350" s="231">
        <f>ROUND(I350*H350,2)</f>
        <v>0</v>
      </c>
      <c r="K350" s="227" t="s">
        <v>175</v>
      </c>
      <c r="L350" s="232"/>
      <c r="M350" s="233" t="s">
        <v>19</v>
      </c>
      <c r="N350" s="234" t="s">
        <v>43</v>
      </c>
      <c r="O350" s="68"/>
      <c r="P350" s="191">
        <f>O350*H350</f>
        <v>0</v>
      </c>
      <c r="Q350" s="191">
        <v>2.7999999999999998E-4</v>
      </c>
      <c r="R350" s="191">
        <f>Q350*H350</f>
        <v>3.2009599999999997E-3</v>
      </c>
      <c r="S350" s="191">
        <v>0</v>
      </c>
      <c r="T350" s="192">
        <f>S350*H350</f>
        <v>0</v>
      </c>
      <c r="U350" s="38"/>
      <c r="V350" s="38"/>
      <c r="W350" s="38"/>
      <c r="X350" s="38"/>
      <c r="Y350" s="38"/>
      <c r="Z350" s="38"/>
      <c r="AA350" s="38"/>
      <c r="AB350" s="38"/>
      <c r="AC350" s="38"/>
      <c r="AD350" s="38"/>
      <c r="AE350" s="38"/>
      <c r="AR350" s="193" t="s">
        <v>238</v>
      </c>
      <c r="AT350" s="193" t="s">
        <v>234</v>
      </c>
      <c r="AU350" s="193" t="s">
        <v>81</v>
      </c>
      <c r="AY350" s="21" t="s">
        <v>168</v>
      </c>
      <c r="BE350" s="194">
        <f>IF(N350="základní",J350,0)</f>
        <v>0</v>
      </c>
      <c r="BF350" s="194">
        <f>IF(N350="snížená",J350,0)</f>
        <v>0</v>
      </c>
      <c r="BG350" s="194">
        <f>IF(N350="zákl. přenesená",J350,0)</f>
        <v>0</v>
      </c>
      <c r="BH350" s="194">
        <f>IF(N350="sníž. přenesená",J350,0)</f>
        <v>0</v>
      </c>
      <c r="BI350" s="194">
        <f>IF(N350="nulová",J350,0)</f>
        <v>0</v>
      </c>
      <c r="BJ350" s="21" t="s">
        <v>79</v>
      </c>
      <c r="BK350" s="194">
        <f>ROUND(I350*H350,2)</f>
        <v>0</v>
      </c>
      <c r="BL350" s="21" t="s">
        <v>176</v>
      </c>
      <c r="BM350" s="193" t="s">
        <v>1857</v>
      </c>
    </row>
    <row r="351" spans="1:65" s="2" customFormat="1" ht="11.25">
      <c r="A351" s="38"/>
      <c r="B351" s="39"/>
      <c r="C351" s="40"/>
      <c r="D351" s="195" t="s">
        <v>178</v>
      </c>
      <c r="E351" s="40"/>
      <c r="F351" s="196" t="s">
        <v>441</v>
      </c>
      <c r="G351" s="40"/>
      <c r="H351" s="40"/>
      <c r="I351" s="197"/>
      <c r="J351" s="40"/>
      <c r="K351" s="40"/>
      <c r="L351" s="43"/>
      <c r="M351" s="198"/>
      <c r="N351" s="199"/>
      <c r="O351" s="68"/>
      <c r="P351" s="68"/>
      <c r="Q351" s="68"/>
      <c r="R351" s="68"/>
      <c r="S351" s="68"/>
      <c r="T351" s="69"/>
      <c r="U351" s="38"/>
      <c r="V351" s="38"/>
      <c r="W351" s="38"/>
      <c r="X351" s="38"/>
      <c r="Y351" s="38"/>
      <c r="Z351" s="38"/>
      <c r="AA351" s="38"/>
      <c r="AB351" s="38"/>
      <c r="AC351" s="38"/>
      <c r="AD351" s="38"/>
      <c r="AE351" s="38"/>
      <c r="AT351" s="21" t="s">
        <v>178</v>
      </c>
      <c r="AU351" s="21" t="s">
        <v>81</v>
      </c>
    </row>
    <row r="352" spans="1:65" s="13" customFormat="1" ht="11.25">
      <c r="B352" s="202"/>
      <c r="C352" s="203"/>
      <c r="D352" s="195" t="s">
        <v>182</v>
      </c>
      <c r="E352" s="204" t="s">
        <v>19</v>
      </c>
      <c r="F352" s="205" t="s">
        <v>1858</v>
      </c>
      <c r="G352" s="203"/>
      <c r="H352" s="206">
        <v>11.432</v>
      </c>
      <c r="I352" s="207"/>
      <c r="J352" s="203"/>
      <c r="K352" s="203"/>
      <c r="L352" s="208"/>
      <c r="M352" s="209"/>
      <c r="N352" s="210"/>
      <c r="O352" s="210"/>
      <c r="P352" s="210"/>
      <c r="Q352" s="210"/>
      <c r="R352" s="210"/>
      <c r="S352" s="210"/>
      <c r="T352" s="211"/>
      <c r="AT352" s="212" t="s">
        <v>182</v>
      </c>
      <c r="AU352" s="212" t="s">
        <v>81</v>
      </c>
      <c r="AV352" s="13" t="s">
        <v>81</v>
      </c>
      <c r="AW352" s="13" t="s">
        <v>33</v>
      </c>
      <c r="AX352" s="13" t="s">
        <v>79</v>
      </c>
      <c r="AY352" s="212" t="s">
        <v>168</v>
      </c>
    </row>
    <row r="353" spans="1:65" s="2" customFormat="1" ht="24.2" customHeight="1">
      <c r="A353" s="38"/>
      <c r="B353" s="39"/>
      <c r="C353" s="182" t="s">
        <v>1135</v>
      </c>
      <c r="D353" s="182" t="s">
        <v>171</v>
      </c>
      <c r="E353" s="183" t="s">
        <v>445</v>
      </c>
      <c r="F353" s="184" t="s">
        <v>446</v>
      </c>
      <c r="G353" s="185" t="s">
        <v>245</v>
      </c>
      <c r="H353" s="186">
        <v>23.956</v>
      </c>
      <c r="I353" s="187"/>
      <c r="J353" s="188">
        <f>ROUND(I353*H353,2)</f>
        <v>0</v>
      </c>
      <c r="K353" s="184" t="s">
        <v>175</v>
      </c>
      <c r="L353" s="43"/>
      <c r="M353" s="189" t="s">
        <v>19</v>
      </c>
      <c r="N353" s="190" t="s">
        <v>43</v>
      </c>
      <c r="O353" s="68"/>
      <c r="P353" s="191">
        <f>O353*H353</f>
        <v>0</v>
      </c>
      <c r="Q353" s="191">
        <v>5.0000000000000002E-5</v>
      </c>
      <c r="R353" s="191">
        <f>Q353*H353</f>
        <v>1.1977999999999999E-3</v>
      </c>
      <c r="S353" s="191">
        <v>0</v>
      </c>
      <c r="T353" s="192">
        <f>S353*H353</f>
        <v>0</v>
      </c>
      <c r="U353" s="38"/>
      <c r="V353" s="38"/>
      <c r="W353" s="38"/>
      <c r="X353" s="38"/>
      <c r="Y353" s="38"/>
      <c r="Z353" s="38"/>
      <c r="AA353" s="38"/>
      <c r="AB353" s="38"/>
      <c r="AC353" s="38"/>
      <c r="AD353" s="38"/>
      <c r="AE353" s="38"/>
      <c r="AR353" s="193" t="s">
        <v>176</v>
      </c>
      <c r="AT353" s="193" t="s">
        <v>171</v>
      </c>
      <c r="AU353" s="193" t="s">
        <v>81</v>
      </c>
      <c r="AY353" s="21" t="s">
        <v>168</v>
      </c>
      <c r="BE353" s="194">
        <f>IF(N353="základní",J353,0)</f>
        <v>0</v>
      </c>
      <c r="BF353" s="194">
        <f>IF(N353="snížená",J353,0)</f>
        <v>0</v>
      </c>
      <c r="BG353" s="194">
        <f>IF(N353="zákl. přenesená",J353,0)</f>
        <v>0</v>
      </c>
      <c r="BH353" s="194">
        <f>IF(N353="sníž. přenesená",J353,0)</f>
        <v>0</v>
      </c>
      <c r="BI353" s="194">
        <f>IF(N353="nulová",J353,0)</f>
        <v>0</v>
      </c>
      <c r="BJ353" s="21" t="s">
        <v>79</v>
      </c>
      <c r="BK353" s="194">
        <f>ROUND(I353*H353,2)</f>
        <v>0</v>
      </c>
      <c r="BL353" s="21" t="s">
        <v>176</v>
      </c>
      <c r="BM353" s="193" t="s">
        <v>1859</v>
      </c>
    </row>
    <row r="354" spans="1:65" s="2" customFormat="1" ht="19.5">
      <c r="A354" s="38"/>
      <c r="B354" s="39"/>
      <c r="C354" s="40"/>
      <c r="D354" s="195" t="s">
        <v>178</v>
      </c>
      <c r="E354" s="40"/>
      <c r="F354" s="196" t="s">
        <v>448</v>
      </c>
      <c r="G354" s="40"/>
      <c r="H354" s="40"/>
      <c r="I354" s="197"/>
      <c r="J354" s="40"/>
      <c r="K354" s="40"/>
      <c r="L354" s="43"/>
      <c r="M354" s="198"/>
      <c r="N354" s="199"/>
      <c r="O354" s="68"/>
      <c r="P354" s="68"/>
      <c r="Q354" s="68"/>
      <c r="R354" s="68"/>
      <c r="S354" s="68"/>
      <c r="T354" s="69"/>
      <c r="U354" s="38"/>
      <c r="V354" s="38"/>
      <c r="W354" s="38"/>
      <c r="X354" s="38"/>
      <c r="Y354" s="38"/>
      <c r="Z354" s="38"/>
      <c r="AA354" s="38"/>
      <c r="AB354" s="38"/>
      <c r="AC354" s="38"/>
      <c r="AD354" s="38"/>
      <c r="AE354" s="38"/>
      <c r="AT354" s="21" t="s">
        <v>178</v>
      </c>
      <c r="AU354" s="21" t="s">
        <v>81</v>
      </c>
    </row>
    <row r="355" spans="1:65" s="2" customFormat="1" ht="11.25">
      <c r="A355" s="38"/>
      <c r="B355" s="39"/>
      <c r="C355" s="40"/>
      <c r="D355" s="200" t="s">
        <v>180</v>
      </c>
      <c r="E355" s="40"/>
      <c r="F355" s="201" t="s">
        <v>449</v>
      </c>
      <c r="G355" s="40"/>
      <c r="H355" s="40"/>
      <c r="I355" s="197"/>
      <c r="J355" s="40"/>
      <c r="K355" s="40"/>
      <c r="L355" s="43"/>
      <c r="M355" s="198"/>
      <c r="N355" s="199"/>
      <c r="O355" s="68"/>
      <c r="P355" s="68"/>
      <c r="Q355" s="68"/>
      <c r="R355" s="68"/>
      <c r="S355" s="68"/>
      <c r="T355" s="69"/>
      <c r="U355" s="38"/>
      <c r="V355" s="38"/>
      <c r="W355" s="38"/>
      <c r="X355" s="38"/>
      <c r="Y355" s="38"/>
      <c r="Z355" s="38"/>
      <c r="AA355" s="38"/>
      <c r="AB355" s="38"/>
      <c r="AC355" s="38"/>
      <c r="AD355" s="38"/>
      <c r="AE355" s="38"/>
      <c r="AT355" s="21" t="s">
        <v>180</v>
      </c>
      <c r="AU355" s="21" t="s">
        <v>81</v>
      </c>
    </row>
    <row r="356" spans="1:65" s="13" customFormat="1" ht="11.25">
      <c r="B356" s="202"/>
      <c r="C356" s="203"/>
      <c r="D356" s="195" t="s">
        <v>182</v>
      </c>
      <c r="E356" s="204" t="s">
        <v>19</v>
      </c>
      <c r="F356" s="205" t="s">
        <v>1860</v>
      </c>
      <c r="G356" s="203"/>
      <c r="H356" s="206">
        <v>23.956</v>
      </c>
      <c r="I356" s="207"/>
      <c r="J356" s="203"/>
      <c r="K356" s="203"/>
      <c r="L356" s="208"/>
      <c r="M356" s="209"/>
      <c r="N356" s="210"/>
      <c r="O356" s="210"/>
      <c r="P356" s="210"/>
      <c r="Q356" s="210"/>
      <c r="R356" s="210"/>
      <c r="S356" s="210"/>
      <c r="T356" s="211"/>
      <c r="AT356" s="212" t="s">
        <v>182</v>
      </c>
      <c r="AU356" s="212" t="s">
        <v>81</v>
      </c>
      <c r="AV356" s="13" t="s">
        <v>81</v>
      </c>
      <c r="AW356" s="13" t="s">
        <v>33</v>
      </c>
      <c r="AX356" s="13" t="s">
        <v>72</v>
      </c>
      <c r="AY356" s="212" t="s">
        <v>168</v>
      </c>
    </row>
    <row r="357" spans="1:65" s="14" customFormat="1" ht="11.25">
      <c r="B357" s="213"/>
      <c r="C357" s="214"/>
      <c r="D357" s="195" t="s">
        <v>182</v>
      </c>
      <c r="E357" s="215" t="s">
        <v>19</v>
      </c>
      <c r="F357" s="216" t="s">
        <v>185</v>
      </c>
      <c r="G357" s="214"/>
      <c r="H357" s="217">
        <v>23.956</v>
      </c>
      <c r="I357" s="218"/>
      <c r="J357" s="214"/>
      <c r="K357" s="214"/>
      <c r="L357" s="219"/>
      <c r="M357" s="220"/>
      <c r="N357" s="221"/>
      <c r="O357" s="221"/>
      <c r="P357" s="221"/>
      <c r="Q357" s="221"/>
      <c r="R357" s="221"/>
      <c r="S357" s="221"/>
      <c r="T357" s="222"/>
      <c r="AT357" s="223" t="s">
        <v>182</v>
      </c>
      <c r="AU357" s="223" t="s">
        <v>81</v>
      </c>
      <c r="AV357" s="14" t="s">
        <v>176</v>
      </c>
      <c r="AW357" s="14" t="s">
        <v>33</v>
      </c>
      <c r="AX357" s="14" t="s">
        <v>79</v>
      </c>
      <c r="AY357" s="223" t="s">
        <v>168</v>
      </c>
    </row>
    <row r="358" spans="1:65" s="2" customFormat="1" ht="24.2" customHeight="1">
      <c r="A358" s="38"/>
      <c r="B358" s="39"/>
      <c r="C358" s="225" t="s">
        <v>1141</v>
      </c>
      <c r="D358" s="225" t="s">
        <v>234</v>
      </c>
      <c r="E358" s="226" t="s">
        <v>453</v>
      </c>
      <c r="F358" s="227" t="s">
        <v>454</v>
      </c>
      <c r="G358" s="228" t="s">
        <v>245</v>
      </c>
      <c r="H358" s="229">
        <v>26.411999999999999</v>
      </c>
      <c r="I358" s="230"/>
      <c r="J358" s="231">
        <f>ROUND(I358*H358,2)</f>
        <v>0</v>
      </c>
      <c r="K358" s="227" t="s">
        <v>175</v>
      </c>
      <c r="L358" s="232"/>
      <c r="M358" s="233" t="s">
        <v>19</v>
      </c>
      <c r="N358" s="234" t="s">
        <v>43</v>
      </c>
      <c r="O358" s="68"/>
      <c r="P358" s="191">
        <f>O358*H358</f>
        <v>0</v>
      </c>
      <c r="Q358" s="191">
        <v>7.2000000000000005E-4</v>
      </c>
      <c r="R358" s="191">
        <f>Q358*H358</f>
        <v>1.9016640000000001E-2</v>
      </c>
      <c r="S358" s="191">
        <v>0</v>
      </c>
      <c r="T358" s="192">
        <f>S358*H358</f>
        <v>0</v>
      </c>
      <c r="U358" s="38"/>
      <c r="V358" s="38"/>
      <c r="W358" s="38"/>
      <c r="X358" s="38"/>
      <c r="Y358" s="38"/>
      <c r="Z358" s="38"/>
      <c r="AA358" s="38"/>
      <c r="AB358" s="38"/>
      <c r="AC358" s="38"/>
      <c r="AD358" s="38"/>
      <c r="AE358" s="38"/>
      <c r="AR358" s="193" t="s">
        <v>238</v>
      </c>
      <c r="AT358" s="193" t="s">
        <v>234</v>
      </c>
      <c r="AU358" s="193" t="s">
        <v>81</v>
      </c>
      <c r="AY358" s="21" t="s">
        <v>168</v>
      </c>
      <c r="BE358" s="194">
        <f>IF(N358="základní",J358,0)</f>
        <v>0</v>
      </c>
      <c r="BF358" s="194">
        <f>IF(N358="snížená",J358,0)</f>
        <v>0</v>
      </c>
      <c r="BG358" s="194">
        <f>IF(N358="zákl. přenesená",J358,0)</f>
        <v>0</v>
      </c>
      <c r="BH358" s="194">
        <f>IF(N358="sníž. přenesená",J358,0)</f>
        <v>0</v>
      </c>
      <c r="BI358" s="194">
        <f>IF(N358="nulová",J358,0)</f>
        <v>0</v>
      </c>
      <c r="BJ358" s="21" t="s">
        <v>79</v>
      </c>
      <c r="BK358" s="194">
        <f>ROUND(I358*H358,2)</f>
        <v>0</v>
      </c>
      <c r="BL358" s="21" t="s">
        <v>176</v>
      </c>
      <c r="BM358" s="193" t="s">
        <v>1861</v>
      </c>
    </row>
    <row r="359" spans="1:65" s="2" customFormat="1" ht="11.25">
      <c r="A359" s="38"/>
      <c r="B359" s="39"/>
      <c r="C359" s="40"/>
      <c r="D359" s="195" t="s">
        <v>178</v>
      </c>
      <c r="E359" s="40"/>
      <c r="F359" s="196" t="s">
        <v>454</v>
      </c>
      <c r="G359" s="40"/>
      <c r="H359" s="40"/>
      <c r="I359" s="197"/>
      <c r="J359" s="40"/>
      <c r="K359" s="40"/>
      <c r="L359" s="43"/>
      <c r="M359" s="198"/>
      <c r="N359" s="199"/>
      <c r="O359" s="68"/>
      <c r="P359" s="68"/>
      <c r="Q359" s="68"/>
      <c r="R359" s="68"/>
      <c r="S359" s="68"/>
      <c r="T359" s="69"/>
      <c r="U359" s="38"/>
      <c r="V359" s="38"/>
      <c r="W359" s="38"/>
      <c r="X359" s="38"/>
      <c r="Y359" s="38"/>
      <c r="Z359" s="38"/>
      <c r="AA359" s="38"/>
      <c r="AB359" s="38"/>
      <c r="AC359" s="38"/>
      <c r="AD359" s="38"/>
      <c r="AE359" s="38"/>
      <c r="AT359" s="21" t="s">
        <v>178</v>
      </c>
      <c r="AU359" s="21" t="s">
        <v>81</v>
      </c>
    </row>
    <row r="360" spans="1:65" s="13" customFormat="1" ht="11.25">
      <c r="B360" s="202"/>
      <c r="C360" s="203"/>
      <c r="D360" s="195" t="s">
        <v>182</v>
      </c>
      <c r="E360" s="204" t="s">
        <v>19</v>
      </c>
      <c r="F360" s="205" t="s">
        <v>1862</v>
      </c>
      <c r="G360" s="203"/>
      <c r="H360" s="206">
        <v>25.154</v>
      </c>
      <c r="I360" s="207"/>
      <c r="J360" s="203"/>
      <c r="K360" s="203"/>
      <c r="L360" s="208"/>
      <c r="M360" s="209"/>
      <c r="N360" s="210"/>
      <c r="O360" s="210"/>
      <c r="P360" s="210"/>
      <c r="Q360" s="210"/>
      <c r="R360" s="210"/>
      <c r="S360" s="210"/>
      <c r="T360" s="211"/>
      <c r="AT360" s="212" t="s">
        <v>182</v>
      </c>
      <c r="AU360" s="212" t="s">
        <v>81</v>
      </c>
      <c r="AV360" s="13" t="s">
        <v>81</v>
      </c>
      <c r="AW360" s="13" t="s">
        <v>33</v>
      </c>
      <c r="AX360" s="13" t="s">
        <v>79</v>
      </c>
      <c r="AY360" s="212" t="s">
        <v>168</v>
      </c>
    </row>
    <row r="361" spans="1:65" s="13" customFormat="1" ht="11.25">
      <c r="B361" s="202"/>
      <c r="C361" s="203"/>
      <c r="D361" s="195" t="s">
        <v>182</v>
      </c>
      <c r="E361" s="203"/>
      <c r="F361" s="205" t="s">
        <v>1863</v>
      </c>
      <c r="G361" s="203"/>
      <c r="H361" s="206">
        <v>26.411999999999999</v>
      </c>
      <c r="I361" s="207"/>
      <c r="J361" s="203"/>
      <c r="K361" s="203"/>
      <c r="L361" s="208"/>
      <c r="M361" s="209"/>
      <c r="N361" s="210"/>
      <c r="O361" s="210"/>
      <c r="P361" s="210"/>
      <c r="Q361" s="210"/>
      <c r="R361" s="210"/>
      <c r="S361" s="210"/>
      <c r="T361" s="211"/>
      <c r="AT361" s="212" t="s">
        <v>182</v>
      </c>
      <c r="AU361" s="212" t="s">
        <v>81</v>
      </c>
      <c r="AV361" s="13" t="s">
        <v>81</v>
      </c>
      <c r="AW361" s="13" t="s">
        <v>4</v>
      </c>
      <c r="AX361" s="13" t="s">
        <v>79</v>
      </c>
      <c r="AY361" s="212" t="s">
        <v>168</v>
      </c>
    </row>
    <row r="362" spans="1:65" s="2" customFormat="1" ht="16.5" customHeight="1">
      <c r="A362" s="38"/>
      <c r="B362" s="39"/>
      <c r="C362" s="182" t="s">
        <v>1148</v>
      </c>
      <c r="D362" s="182" t="s">
        <v>171</v>
      </c>
      <c r="E362" s="183" t="s">
        <v>458</v>
      </c>
      <c r="F362" s="184" t="s">
        <v>459</v>
      </c>
      <c r="G362" s="185" t="s">
        <v>245</v>
      </c>
      <c r="H362" s="186">
        <v>96.6</v>
      </c>
      <c r="I362" s="187"/>
      <c r="J362" s="188">
        <f>ROUND(I362*H362,2)</f>
        <v>0</v>
      </c>
      <c r="K362" s="184" t="s">
        <v>175</v>
      </c>
      <c r="L362" s="43"/>
      <c r="M362" s="189" t="s">
        <v>19</v>
      </c>
      <c r="N362" s="190" t="s">
        <v>43</v>
      </c>
      <c r="O362" s="68"/>
      <c r="P362" s="191">
        <f>O362*H362</f>
        <v>0</v>
      </c>
      <c r="Q362" s="191">
        <v>0</v>
      </c>
      <c r="R362" s="191">
        <f>Q362*H362</f>
        <v>0</v>
      </c>
      <c r="S362" s="191">
        <v>0</v>
      </c>
      <c r="T362" s="192">
        <f>S362*H362</f>
        <v>0</v>
      </c>
      <c r="U362" s="38"/>
      <c r="V362" s="38"/>
      <c r="W362" s="38"/>
      <c r="X362" s="38"/>
      <c r="Y362" s="38"/>
      <c r="Z362" s="38"/>
      <c r="AA362" s="38"/>
      <c r="AB362" s="38"/>
      <c r="AC362" s="38"/>
      <c r="AD362" s="38"/>
      <c r="AE362" s="38"/>
      <c r="AR362" s="193" t="s">
        <v>176</v>
      </c>
      <c r="AT362" s="193" t="s">
        <v>171</v>
      </c>
      <c r="AU362" s="193" t="s">
        <v>81</v>
      </c>
      <c r="AY362" s="21" t="s">
        <v>168</v>
      </c>
      <c r="BE362" s="194">
        <f>IF(N362="základní",J362,0)</f>
        <v>0</v>
      </c>
      <c r="BF362" s="194">
        <f>IF(N362="snížená",J362,0)</f>
        <v>0</v>
      </c>
      <c r="BG362" s="194">
        <f>IF(N362="zákl. přenesená",J362,0)</f>
        <v>0</v>
      </c>
      <c r="BH362" s="194">
        <f>IF(N362="sníž. přenesená",J362,0)</f>
        <v>0</v>
      </c>
      <c r="BI362" s="194">
        <f>IF(N362="nulová",J362,0)</f>
        <v>0</v>
      </c>
      <c r="BJ362" s="21" t="s">
        <v>79</v>
      </c>
      <c r="BK362" s="194">
        <f>ROUND(I362*H362,2)</f>
        <v>0</v>
      </c>
      <c r="BL362" s="21" t="s">
        <v>176</v>
      </c>
      <c r="BM362" s="193" t="s">
        <v>1864</v>
      </c>
    </row>
    <row r="363" spans="1:65" s="2" customFormat="1" ht="19.5">
      <c r="A363" s="38"/>
      <c r="B363" s="39"/>
      <c r="C363" s="40"/>
      <c r="D363" s="195" t="s">
        <v>178</v>
      </c>
      <c r="E363" s="40"/>
      <c r="F363" s="196" t="s">
        <v>461</v>
      </c>
      <c r="G363" s="40"/>
      <c r="H363" s="40"/>
      <c r="I363" s="197"/>
      <c r="J363" s="40"/>
      <c r="K363" s="40"/>
      <c r="L363" s="43"/>
      <c r="M363" s="198"/>
      <c r="N363" s="199"/>
      <c r="O363" s="68"/>
      <c r="P363" s="68"/>
      <c r="Q363" s="68"/>
      <c r="R363" s="68"/>
      <c r="S363" s="68"/>
      <c r="T363" s="69"/>
      <c r="U363" s="38"/>
      <c r="V363" s="38"/>
      <c r="W363" s="38"/>
      <c r="X363" s="38"/>
      <c r="Y363" s="38"/>
      <c r="Z363" s="38"/>
      <c r="AA363" s="38"/>
      <c r="AB363" s="38"/>
      <c r="AC363" s="38"/>
      <c r="AD363" s="38"/>
      <c r="AE363" s="38"/>
      <c r="AT363" s="21" t="s">
        <v>178</v>
      </c>
      <c r="AU363" s="21" t="s">
        <v>81</v>
      </c>
    </row>
    <row r="364" spans="1:65" s="2" customFormat="1" ht="11.25">
      <c r="A364" s="38"/>
      <c r="B364" s="39"/>
      <c r="C364" s="40"/>
      <c r="D364" s="200" t="s">
        <v>180</v>
      </c>
      <c r="E364" s="40"/>
      <c r="F364" s="201" t="s">
        <v>462</v>
      </c>
      <c r="G364" s="40"/>
      <c r="H364" s="40"/>
      <c r="I364" s="197"/>
      <c r="J364" s="40"/>
      <c r="K364" s="40"/>
      <c r="L364" s="43"/>
      <c r="M364" s="198"/>
      <c r="N364" s="199"/>
      <c r="O364" s="68"/>
      <c r="P364" s="68"/>
      <c r="Q364" s="68"/>
      <c r="R364" s="68"/>
      <c r="S364" s="68"/>
      <c r="T364" s="69"/>
      <c r="U364" s="38"/>
      <c r="V364" s="38"/>
      <c r="W364" s="38"/>
      <c r="X364" s="38"/>
      <c r="Y364" s="38"/>
      <c r="Z364" s="38"/>
      <c r="AA364" s="38"/>
      <c r="AB364" s="38"/>
      <c r="AC364" s="38"/>
      <c r="AD364" s="38"/>
      <c r="AE364" s="38"/>
      <c r="AT364" s="21" t="s">
        <v>180</v>
      </c>
      <c r="AU364" s="21" t="s">
        <v>81</v>
      </c>
    </row>
    <row r="365" spans="1:65" s="13" customFormat="1" ht="11.25">
      <c r="B365" s="202"/>
      <c r="C365" s="203"/>
      <c r="D365" s="195" t="s">
        <v>182</v>
      </c>
      <c r="E365" s="204" t="s">
        <v>19</v>
      </c>
      <c r="F365" s="205" t="s">
        <v>1865</v>
      </c>
      <c r="G365" s="203"/>
      <c r="H365" s="206">
        <v>30</v>
      </c>
      <c r="I365" s="207"/>
      <c r="J365" s="203"/>
      <c r="K365" s="203"/>
      <c r="L365" s="208"/>
      <c r="M365" s="209"/>
      <c r="N365" s="210"/>
      <c r="O365" s="210"/>
      <c r="P365" s="210"/>
      <c r="Q365" s="210"/>
      <c r="R365" s="210"/>
      <c r="S365" s="210"/>
      <c r="T365" s="211"/>
      <c r="AT365" s="212" t="s">
        <v>182</v>
      </c>
      <c r="AU365" s="212" t="s">
        <v>81</v>
      </c>
      <c r="AV365" s="13" t="s">
        <v>81</v>
      </c>
      <c r="AW365" s="13" t="s">
        <v>33</v>
      </c>
      <c r="AX365" s="13" t="s">
        <v>72</v>
      </c>
      <c r="AY365" s="212" t="s">
        <v>168</v>
      </c>
    </row>
    <row r="366" spans="1:65" s="13" customFormat="1" ht="11.25">
      <c r="B366" s="202"/>
      <c r="C366" s="203"/>
      <c r="D366" s="195" t="s">
        <v>182</v>
      </c>
      <c r="E366" s="204" t="s">
        <v>19</v>
      </c>
      <c r="F366" s="205" t="s">
        <v>1866</v>
      </c>
      <c r="G366" s="203"/>
      <c r="H366" s="206">
        <v>8.3000000000000007</v>
      </c>
      <c r="I366" s="207"/>
      <c r="J366" s="203"/>
      <c r="K366" s="203"/>
      <c r="L366" s="208"/>
      <c r="M366" s="209"/>
      <c r="N366" s="210"/>
      <c r="O366" s="210"/>
      <c r="P366" s="210"/>
      <c r="Q366" s="210"/>
      <c r="R366" s="210"/>
      <c r="S366" s="210"/>
      <c r="T366" s="211"/>
      <c r="AT366" s="212" t="s">
        <v>182</v>
      </c>
      <c r="AU366" s="212" t="s">
        <v>81</v>
      </c>
      <c r="AV366" s="13" t="s">
        <v>81</v>
      </c>
      <c r="AW366" s="13" t="s">
        <v>33</v>
      </c>
      <c r="AX366" s="13" t="s">
        <v>72</v>
      </c>
      <c r="AY366" s="212" t="s">
        <v>168</v>
      </c>
    </row>
    <row r="367" spans="1:65" s="13" customFormat="1" ht="11.25">
      <c r="B367" s="202"/>
      <c r="C367" s="203"/>
      <c r="D367" s="195" t="s">
        <v>182</v>
      </c>
      <c r="E367" s="204" t="s">
        <v>19</v>
      </c>
      <c r="F367" s="205" t="s">
        <v>1867</v>
      </c>
      <c r="G367" s="203"/>
      <c r="H367" s="206">
        <v>20</v>
      </c>
      <c r="I367" s="207"/>
      <c r="J367" s="203"/>
      <c r="K367" s="203"/>
      <c r="L367" s="208"/>
      <c r="M367" s="209"/>
      <c r="N367" s="210"/>
      <c r="O367" s="210"/>
      <c r="P367" s="210"/>
      <c r="Q367" s="210"/>
      <c r="R367" s="210"/>
      <c r="S367" s="210"/>
      <c r="T367" s="211"/>
      <c r="AT367" s="212" t="s">
        <v>182</v>
      </c>
      <c r="AU367" s="212" t="s">
        <v>81</v>
      </c>
      <c r="AV367" s="13" t="s">
        <v>81</v>
      </c>
      <c r="AW367" s="13" t="s">
        <v>33</v>
      </c>
      <c r="AX367" s="13" t="s">
        <v>72</v>
      </c>
      <c r="AY367" s="212" t="s">
        <v>168</v>
      </c>
    </row>
    <row r="368" spans="1:65" s="13" customFormat="1" ht="11.25">
      <c r="B368" s="202"/>
      <c r="C368" s="203"/>
      <c r="D368" s="195" t="s">
        <v>182</v>
      </c>
      <c r="E368" s="204" t="s">
        <v>19</v>
      </c>
      <c r="F368" s="205" t="s">
        <v>1868</v>
      </c>
      <c r="G368" s="203"/>
      <c r="H368" s="206">
        <v>38.299999999999997</v>
      </c>
      <c r="I368" s="207"/>
      <c r="J368" s="203"/>
      <c r="K368" s="203"/>
      <c r="L368" s="208"/>
      <c r="M368" s="209"/>
      <c r="N368" s="210"/>
      <c r="O368" s="210"/>
      <c r="P368" s="210"/>
      <c r="Q368" s="210"/>
      <c r="R368" s="210"/>
      <c r="S368" s="210"/>
      <c r="T368" s="211"/>
      <c r="AT368" s="212" t="s">
        <v>182</v>
      </c>
      <c r="AU368" s="212" t="s">
        <v>81</v>
      </c>
      <c r="AV368" s="13" t="s">
        <v>81</v>
      </c>
      <c r="AW368" s="13" t="s">
        <v>33</v>
      </c>
      <c r="AX368" s="13" t="s">
        <v>72</v>
      </c>
      <c r="AY368" s="212" t="s">
        <v>168</v>
      </c>
    </row>
    <row r="369" spans="1:65" s="14" customFormat="1" ht="11.25">
      <c r="B369" s="213"/>
      <c r="C369" s="214"/>
      <c r="D369" s="195" t="s">
        <v>182</v>
      </c>
      <c r="E369" s="215" t="s">
        <v>19</v>
      </c>
      <c r="F369" s="216" t="s">
        <v>185</v>
      </c>
      <c r="G369" s="214"/>
      <c r="H369" s="217">
        <v>96.6</v>
      </c>
      <c r="I369" s="218"/>
      <c r="J369" s="214"/>
      <c r="K369" s="214"/>
      <c r="L369" s="219"/>
      <c r="M369" s="220"/>
      <c r="N369" s="221"/>
      <c r="O369" s="221"/>
      <c r="P369" s="221"/>
      <c r="Q369" s="221"/>
      <c r="R369" s="221"/>
      <c r="S369" s="221"/>
      <c r="T369" s="222"/>
      <c r="AT369" s="223" t="s">
        <v>182</v>
      </c>
      <c r="AU369" s="223" t="s">
        <v>81</v>
      </c>
      <c r="AV369" s="14" t="s">
        <v>176</v>
      </c>
      <c r="AW369" s="14" t="s">
        <v>33</v>
      </c>
      <c r="AX369" s="14" t="s">
        <v>79</v>
      </c>
      <c r="AY369" s="223" t="s">
        <v>168</v>
      </c>
    </row>
    <row r="370" spans="1:65" s="2" customFormat="1" ht="21.75" customHeight="1">
      <c r="A370" s="38"/>
      <c r="B370" s="39"/>
      <c r="C370" s="225" t="s">
        <v>1155</v>
      </c>
      <c r="D370" s="225" t="s">
        <v>234</v>
      </c>
      <c r="E370" s="226" t="s">
        <v>469</v>
      </c>
      <c r="F370" s="227" t="s">
        <v>470</v>
      </c>
      <c r="G370" s="228" t="s">
        <v>245</v>
      </c>
      <c r="H370" s="229">
        <v>21</v>
      </c>
      <c r="I370" s="230"/>
      <c r="J370" s="231">
        <f>ROUND(I370*H370,2)</f>
        <v>0</v>
      </c>
      <c r="K370" s="227" t="s">
        <v>175</v>
      </c>
      <c r="L370" s="232"/>
      <c r="M370" s="233" t="s">
        <v>19</v>
      </c>
      <c r="N370" s="234" t="s">
        <v>43</v>
      </c>
      <c r="O370" s="68"/>
      <c r="P370" s="191">
        <f>O370*H370</f>
        <v>0</v>
      </c>
      <c r="Q370" s="191">
        <v>1E-4</v>
      </c>
      <c r="R370" s="191">
        <f>Q370*H370</f>
        <v>2.1000000000000003E-3</v>
      </c>
      <c r="S370" s="191">
        <v>0</v>
      </c>
      <c r="T370" s="192">
        <f>S370*H370</f>
        <v>0</v>
      </c>
      <c r="U370" s="38"/>
      <c r="V370" s="38"/>
      <c r="W370" s="38"/>
      <c r="X370" s="38"/>
      <c r="Y370" s="38"/>
      <c r="Z370" s="38"/>
      <c r="AA370" s="38"/>
      <c r="AB370" s="38"/>
      <c r="AC370" s="38"/>
      <c r="AD370" s="38"/>
      <c r="AE370" s="38"/>
      <c r="AR370" s="193" t="s">
        <v>238</v>
      </c>
      <c r="AT370" s="193" t="s">
        <v>234</v>
      </c>
      <c r="AU370" s="193" t="s">
        <v>81</v>
      </c>
      <c r="AY370" s="21" t="s">
        <v>168</v>
      </c>
      <c r="BE370" s="194">
        <f>IF(N370="základní",J370,0)</f>
        <v>0</v>
      </c>
      <c r="BF370" s="194">
        <f>IF(N370="snížená",J370,0)</f>
        <v>0</v>
      </c>
      <c r="BG370" s="194">
        <f>IF(N370="zákl. přenesená",J370,0)</f>
        <v>0</v>
      </c>
      <c r="BH370" s="194">
        <f>IF(N370="sníž. přenesená",J370,0)</f>
        <v>0</v>
      </c>
      <c r="BI370" s="194">
        <f>IF(N370="nulová",J370,0)</f>
        <v>0</v>
      </c>
      <c r="BJ370" s="21" t="s">
        <v>79</v>
      </c>
      <c r="BK370" s="194">
        <f>ROUND(I370*H370,2)</f>
        <v>0</v>
      </c>
      <c r="BL370" s="21" t="s">
        <v>176</v>
      </c>
      <c r="BM370" s="193" t="s">
        <v>1869</v>
      </c>
    </row>
    <row r="371" spans="1:65" s="2" customFormat="1" ht="11.25">
      <c r="A371" s="38"/>
      <c r="B371" s="39"/>
      <c r="C371" s="40"/>
      <c r="D371" s="195" t="s">
        <v>178</v>
      </c>
      <c r="E371" s="40"/>
      <c r="F371" s="196" t="s">
        <v>470</v>
      </c>
      <c r="G371" s="40"/>
      <c r="H371" s="40"/>
      <c r="I371" s="197"/>
      <c r="J371" s="40"/>
      <c r="K371" s="40"/>
      <c r="L371" s="43"/>
      <c r="M371" s="198"/>
      <c r="N371" s="199"/>
      <c r="O371" s="68"/>
      <c r="P371" s="68"/>
      <c r="Q371" s="68"/>
      <c r="R371" s="68"/>
      <c r="S371" s="68"/>
      <c r="T371" s="69"/>
      <c r="U371" s="38"/>
      <c r="V371" s="38"/>
      <c r="W371" s="38"/>
      <c r="X371" s="38"/>
      <c r="Y371" s="38"/>
      <c r="Z371" s="38"/>
      <c r="AA371" s="38"/>
      <c r="AB371" s="38"/>
      <c r="AC371" s="38"/>
      <c r="AD371" s="38"/>
      <c r="AE371" s="38"/>
      <c r="AT371" s="21" t="s">
        <v>178</v>
      </c>
      <c r="AU371" s="21" t="s">
        <v>81</v>
      </c>
    </row>
    <row r="372" spans="1:65" s="13" customFormat="1" ht="11.25">
      <c r="B372" s="202"/>
      <c r="C372" s="203"/>
      <c r="D372" s="195" t="s">
        <v>182</v>
      </c>
      <c r="E372" s="204" t="s">
        <v>19</v>
      </c>
      <c r="F372" s="205" t="s">
        <v>1870</v>
      </c>
      <c r="G372" s="203"/>
      <c r="H372" s="206">
        <v>20</v>
      </c>
      <c r="I372" s="207"/>
      <c r="J372" s="203"/>
      <c r="K372" s="203"/>
      <c r="L372" s="208"/>
      <c r="M372" s="209"/>
      <c r="N372" s="210"/>
      <c r="O372" s="210"/>
      <c r="P372" s="210"/>
      <c r="Q372" s="210"/>
      <c r="R372" s="210"/>
      <c r="S372" s="210"/>
      <c r="T372" s="211"/>
      <c r="AT372" s="212" t="s">
        <v>182</v>
      </c>
      <c r="AU372" s="212" t="s">
        <v>81</v>
      </c>
      <c r="AV372" s="13" t="s">
        <v>81</v>
      </c>
      <c r="AW372" s="13" t="s">
        <v>33</v>
      </c>
      <c r="AX372" s="13" t="s">
        <v>79</v>
      </c>
      <c r="AY372" s="212" t="s">
        <v>168</v>
      </c>
    </row>
    <row r="373" spans="1:65" s="13" customFormat="1" ht="11.25">
      <c r="B373" s="202"/>
      <c r="C373" s="203"/>
      <c r="D373" s="195" t="s">
        <v>182</v>
      </c>
      <c r="E373" s="203"/>
      <c r="F373" s="205" t="s">
        <v>1871</v>
      </c>
      <c r="G373" s="203"/>
      <c r="H373" s="206">
        <v>21</v>
      </c>
      <c r="I373" s="207"/>
      <c r="J373" s="203"/>
      <c r="K373" s="203"/>
      <c r="L373" s="208"/>
      <c r="M373" s="209"/>
      <c r="N373" s="210"/>
      <c r="O373" s="210"/>
      <c r="P373" s="210"/>
      <c r="Q373" s="210"/>
      <c r="R373" s="210"/>
      <c r="S373" s="210"/>
      <c r="T373" s="211"/>
      <c r="AT373" s="212" t="s">
        <v>182</v>
      </c>
      <c r="AU373" s="212" t="s">
        <v>81</v>
      </c>
      <c r="AV373" s="13" t="s">
        <v>81</v>
      </c>
      <c r="AW373" s="13" t="s">
        <v>4</v>
      </c>
      <c r="AX373" s="13" t="s">
        <v>79</v>
      </c>
      <c r="AY373" s="212" t="s">
        <v>168</v>
      </c>
    </row>
    <row r="374" spans="1:65" s="2" customFormat="1" ht="24.2" customHeight="1">
      <c r="A374" s="38"/>
      <c r="B374" s="39"/>
      <c r="C374" s="225" t="s">
        <v>1162</v>
      </c>
      <c r="D374" s="225" t="s">
        <v>234</v>
      </c>
      <c r="E374" s="226" t="s">
        <v>474</v>
      </c>
      <c r="F374" s="227" t="s">
        <v>475</v>
      </c>
      <c r="G374" s="228" t="s">
        <v>245</v>
      </c>
      <c r="H374" s="229">
        <v>80.430000000000007</v>
      </c>
      <c r="I374" s="230"/>
      <c r="J374" s="231">
        <f>ROUND(I374*H374,2)</f>
        <v>0</v>
      </c>
      <c r="K374" s="227" t="s">
        <v>175</v>
      </c>
      <c r="L374" s="232"/>
      <c r="M374" s="233" t="s">
        <v>19</v>
      </c>
      <c r="N374" s="234" t="s">
        <v>43</v>
      </c>
      <c r="O374" s="68"/>
      <c r="P374" s="191">
        <f>O374*H374</f>
        <v>0</v>
      </c>
      <c r="Q374" s="191">
        <v>4.0000000000000003E-5</v>
      </c>
      <c r="R374" s="191">
        <f>Q374*H374</f>
        <v>3.2172000000000004E-3</v>
      </c>
      <c r="S374" s="191">
        <v>0</v>
      </c>
      <c r="T374" s="192">
        <f>S374*H374</f>
        <v>0</v>
      </c>
      <c r="U374" s="38"/>
      <c r="V374" s="38"/>
      <c r="W374" s="38"/>
      <c r="X374" s="38"/>
      <c r="Y374" s="38"/>
      <c r="Z374" s="38"/>
      <c r="AA374" s="38"/>
      <c r="AB374" s="38"/>
      <c r="AC374" s="38"/>
      <c r="AD374" s="38"/>
      <c r="AE374" s="38"/>
      <c r="AR374" s="193" t="s">
        <v>238</v>
      </c>
      <c r="AT374" s="193" t="s">
        <v>234</v>
      </c>
      <c r="AU374" s="193" t="s">
        <v>81</v>
      </c>
      <c r="AY374" s="21" t="s">
        <v>168</v>
      </c>
      <c r="BE374" s="194">
        <f>IF(N374="základní",J374,0)</f>
        <v>0</v>
      </c>
      <c r="BF374" s="194">
        <f>IF(N374="snížená",J374,0)</f>
        <v>0</v>
      </c>
      <c r="BG374" s="194">
        <f>IF(N374="zákl. přenesená",J374,0)</f>
        <v>0</v>
      </c>
      <c r="BH374" s="194">
        <f>IF(N374="sníž. přenesená",J374,0)</f>
        <v>0</v>
      </c>
      <c r="BI374" s="194">
        <f>IF(N374="nulová",J374,0)</f>
        <v>0</v>
      </c>
      <c r="BJ374" s="21" t="s">
        <v>79</v>
      </c>
      <c r="BK374" s="194">
        <f>ROUND(I374*H374,2)</f>
        <v>0</v>
      </c>
      <c r="BL374" s="21" t="s">
        <v>176</v>
      </c>
      <c r="BM374" s="193" t="s">
        <v>1872</v>
      </c>
    </row>
    <row r="375" spans="1:65" s="2" customFormat="1" ht="11.25">
      <c r="A375" s="38"/>
      <c r="B375" s="39"/>
      <c r="C375" s="40"/>
      <c r="D375" s="195" t="s">
        <v>178</v>
      </c>
      <c r="E375" s="40"/>
      <c r="F375" s="196" t="s">
        <v>475</v>
      </c>
      <c r="G375" s="40"/>
      <c r="H375" s="40"/>
      <c r="I375" s="197"/>
      <c r="J375" s="40"/>
      <c r="K375" s="40"/>
      <c r="L375" s="43"/>
      <c r="M375" s="198"/>
      <c r="N375" s="199"/>
      <c r="O375" s="68"/>
      <c r="P375" s="68"/>
      <c r="Q375" s="68"/>
      <c r="R375" s="68"/>
      <c r="S375" s="68"/>
      <c r="T375" s="69"/>
      <c r="U375" s="38"/>
      <c r="V375" s="38"/>
      <c r="W375" s="38"/>
      <c r="X375" s="38"/>
      <c r="Y375" s="38"/>
      <c r="Z375" s="38"/>
      <c r="AA375" s="38"/>
      <c r="AB375" s="38"/>
      <c r="AC375" s="38"/>
      <c r="AD375" s="38"/>
      <c r="AE375" s="38"/>
      <c r="AT375" s="21" t="s">
        <v>178</v>
      </c>
      <c r="AU375" s="21" t="s">
        <v>81</v>
      </c>
    </row>
    <row r="376" spans="1:65" s="13" customFormat="1" ht="22.5">
      <c r="B376" s="202"/>
      <c r="C376" s="203"/>
      <c r="D376" s="195" t="s">
        <v>182</v>
      </c>
      <c r="E376" s="204" t="s">
        <v>19</v>
      </c>
      <c r="F376" s="205" t="s">
        <v>1873</v>
      </c>
      <c r="G376" s="203"/>
      <c r="H376" s="206">
        <v>76.599999999999994</v>
      </c>
      <c r="I376" s="207"/>
      <c r="J376" s="203"/>
      <c r="K376" s="203"/>
      <c r="L376" s="208"/>
      <c r="M376" s="209"/>
      <c r="N376" s="210"/>
      <c r="O376" s="210"/>
      <c r="P376" s="210"/>
      <c r="Q376" s="210"/>
      <c r="R376" s="210"/>
      <c r="S376" s="210"/>
      <c r="T376" s="211"/>
      <c r="AT376" s="212" t="s">
        <v>182</v>
      </c>
      <c r="AU376" s="212" t="s">
        <v>81</v>
      </c>
      <c r="AV376" s="13" t="s">
        <v>81</v>
      </c>
      <c r="AW376" s="13" t="s">
        <v>33</v>
      </c>
      <c r="AX376" s="13" t="s">
        <v>79</v>
      </c>
      <c r="AY376" s="212" t="s">
        <v>168</v>
      </c>
    </row>
    <row r="377" spans="1:65" s="13" customFormat="1" ht="11.25">
      <c r="B377" s="202"/>
      <c r="C377" s="203"/>
      <c r="D377" s="195" t="s">
        <v>182</v>
      </c>
      <c r="E377" s="203"/>
      <c r="F377" s="205" t="s">
        <v>1874</v>
      </c>
      <c r="G377" s="203"/>
      <c r="H377" s="206">
        <v>80.430000000000007</v>
      </c>
      <c r="I377" s="207"/>
      <c r="J377" s="203"/>
      <c r="K377" s="203"/>
      <c r="L377" s="208"/>
      <c r="M377" s="209"/>
      <c r="N377" s="210"/>
      <c r="O377" s="210"/>
      <c r="P377" s="210"/>
      <c r="Q377" s="210"/>
      <c r="R377" s="210"/>
      <c r="S377" s="210"/>
      <c r="T377" s="211"/>
      <c r="AT377" s="212" t="s">
        <v>182</v>
      </c>
      <c r="AU377" s="212" t="s">
        <v>81</v>
      </c>
      <c r="AV377" s="13" t="s">
        <v>81</v>
      </c>
      <c r="AW377" s="13" t="s">
        <v>4</v>
      </c>
      <c r="AX377" s="13" t="s">
        <v>79</v>
      </c>
      <c r="AY377" s="212" t="s">
        <v>168</v>
      </c>
    </row>
    <row r="378" spans="1:65" s="2" customFormat="1" ht="24.2" customHeight="1">
      <c r="A378" s="38"/>
      <c r="B378" s="39"/>
      <c r="C378" s="182" t="s">
        <v>701</v>
      </c>
      <c r="D378" s="182" t="s">
        <v>171</v>
      </c>
      <c r="E378" s="183" t="s">
        <v>497</v>
      </c>
      <c r="F378" s="184" t="s">
        <v>498</v>
      </c>
      <c r="G378" s="185" t="s">
        <v>281</v>
      </c>
      <c r="H378" s="186">
        <v>133.149</v>
      </c>
      <c r="I378" s="187"/>
      <c r="J378" s="188">
        <f>ROUND(I378*H378,2)</f>
        <v>0</v>
      </c>
      <c r="K378" s="184" t="s">
        <v>19</v>
      </c>
      <c r="L378" s="43"/>
      <c r="M378" s="189" t="s">
        <v>19</v>
      </c>
      <c r="N378" s="190" t="s">
        <v>43</v>
      </c>
      <c r="O378" s="68"/>
      <c r="P378" s="191">
        <f>O378*H378</f>
        <v>0</v>
      </c>
      <c r="Q378" s="191">
        <v>1.8000000000000001E-4</v>
      </c>
      <c r="R378" s="191">
        <f>Q378*H378</f>
        <v>2.3966820000000003E-2</v>
      </c>
      <c r="S378" s="191">
        <v>0</v>
      </c>
      <c r="T378" s="192">
        <f>S378*H378</f>
        <v>0</v>
      </c>
      <c r="U378" s="38"/>
      <c r="V378" s="38"/>
      <c r="W378" s="38"/>
      <c r="X378" s="38"/>
      <c r="Y378" s="38"/>
      <c r="Z378" s="38"/>
      <c r="AA378" s="38"/>
      <c r="AB378" s="38"/>
      <c r="AC378" s="38"/>
      <c r="AD378" s="38"/>
      <c r="AE378" s="38"/>
      <c r="AR378" s="193" t="s">
        <v>176</v>
      </c>
      <c r="AT378" s="193" t="s">
        <v>171</v>
      </c>
      <c r="AU378" s="193" t="s">
        <v>81</v>
      </c>
      <c r="AY378" s="21" t="s">
        <v>168</v>
      </c>
      <c r="BE378" s="194">
        <f>IF(N378="základní",J378,0)</f>
        <v>0</v>
      </c>
      <c r="BF378" s="194">
        <f>IF(N378="snížená",J378,0)</f>
        <v>0</v>
      </c>
      <c r="BG378" s="194">
        <f>IF(N378="zákl. přenesená",J378,0)</f>
        <v>0</v>
      </c>
      <c r="BH378" s="194">
        <f>IF(N378="sníž. přenesená",J378,0)</f>
        <v>0</v>
      </c>
      <c r="BI378" s="194">
        <f>IF(N378="nulová",J378,0)</f>
        <v>0</v>
      </c>
      <c r="BJ378" s="21" t="s">
        <v>79</v>
      </c>
      <c r="BK378" s="194">
        <f>ROUND(I378*H378,2)</f>
        <v>0</v>
      </c>
      <c r="BL378" s="21" t="s">
        <v>176</v>
      </c>
      <c r="BM378" s="193" t="s">
        <v>1875</v>
      </c>
    </row>
    <row r="379" spans="1:65" s="2" customFormat="1" ht="19.5">
      <c r="A379" s="38"/>
      <c r="B379" s="39"/>
      <c r="C379" s="40"/>
      <c r="D379" s="195" t="s">
        <v>178</v>
      </c>
      <c r="E379" s="40"/>
      <c r="F379" s="196" t="s">
        <v>498</v>
      </c>
      <c r="G379" s="40"/>
      <c r="H379" s="40"/>
      <c r="I379" s="197"/>
      <c r="J379" s="40"/>
      <c r="K379" s="40"/>
      <c r="L379" s="43"/>
      <c r="M379" s="198"/>
      <c r="N379" s="199"/>
      <c r="O379" s="68"/>
      <c r="P379" s="68"/>
      <c r="Q379" s="68"/>
      <c r="R379" s="68"/>
      <c r="S379" s="68"/>
      <c r="T379" s="69"/>
      <c r="U379" s="38"/>
      <c r="V379" s="38"/>
      <c r="W379" s="38"/>
      <c r="X379" s="38"/>
      <c r="Y379" s="38"/>
      <c r="Z379" s="38"/>
      <c r="AA379" s="38"/>
      <c r="AB379" s="38"/>
      <c r="AC379" s="38"/>
      <c r="AD379" s="38"/>
      <c r="AE379" s="38"/>
      <c r="AT379" s="21" t="s">
        <v>178</v>
      </c>
      <c r="AU379" s="21" t="s">
        <v>81</v>
      </c>
    </row>
    <row r="380" spans="1:65" s="2" customFormat="1" ht="24.2" customHeight="1">
      <c r="A380" s="38"/>
      <c r="B380" s="39"/>
      <c r="C380" s="182" t="s">
        <v>707</v>
      </c>
      <c r="D380" s="182" t="s">
        <v>171</v>
      </c>
      <c r="E380" s="183" t="s">
        <v>501</v>
      </c>
      <c r="F380" s="184" t="s">
        <v>502</v>
      </c>
      <c r="G380" s="185" t="s">
        <v>281</v>
      </c>
      <c r="H380" s="186">
        <v>133.149</v>
      </c>
      <c r="I380" s="187"/>
      <c r="J380" s="188">
        <f>ROUND(I380*H380,2)</f>
        <v>0</v>
      </c>
      <c r="K380" s="184" t="s">
        <v>19</v>
      </c>
      <c r="L380" s="43"/>
      <c r="M380" s="189" t="s">
        <v>19</v>
      </c>
      <c r="N380" s="190" t="s">
        <v>43</v>
      </c>
      <c r="O380" s="68"/>
      <c r="P380" s="191">
        <f>O380*H380</f>
        <v>0</v>
      </c>
      <c r="Q380" s="191">
        <v>2.7499999999999998E-3</v>
      </c>
      <c r="R380" s="191">
        <f>Q380*H380</f>
        <v>0.36615975000000001</v>
      </c>
      <c r="S380" s="191">
        <v>0</v>
      </c>
      <c r="T380" s="192">
        <f>S380*H380</f>
        <v>0</v>
      </c>
      <c r="U380" s="38"/>
      <c r="V380" s="38"/>
      <c r="W380" s="38"/>
      <c r="X380" s="38"/>
      <c r="Y380" s="38"/>
      <c r="Z380" s="38"/>
      <c r="AA380" s="38"/>
      <c r="AB380" s="38"/>
      <c r="AC380" s="38"/>
      <c r="AD380" s="38"/>
      <c r="AE380" s="38"/>
      <c r="AR380" s="193" t="s">
        <v>176</v>
      </c>
      <c r="AT380" s="193" t="s">
        <v>171</v>
      </c>
      <c r="AU380" s="193" t="s">
        <v>81</v>
      </c>
      <c r="AY380" s="21" t="s">
        <v>168</v>
      </c>
      <c r="BE380" s="194">
        <f>IF(N380="základní",J380,0)</f>
        <v>0</v>
      </c>
      <c r="BF380" s="194">
        <f>IF(N380="snížená",J380,0)</f>
        <v>0</v>
      </c>
      <c r="BG380" s="194">
        <f>IF(N380="zákl. přenesená",J380,0)</f>
        <v>0</v>
      </c>
      <c r="BH380" s="194">
        <f>IF(N380="sníž. přenesená",J380,0)</f>
        <v>0</v>
      </c>
      <c r="BI380" s="194">
        <f>IF(N380="nulová",J380,0)</f>
        <v>0</v>
      </c>
      <c r="BJ380" s="21" t="s">
        <v>79</v>
      </c>
      <c r="BK380" s="194">
        <f>ROUND(I380*H380,2)</f>
        <v>0</v>
      </c>
      <c r="BL380" s="21" t="s">
        <v>176</v>
      </c>
      <c r="BM380" s="193" t="s">
        <v>1876</v>
      </c>
    </row>
    <row r="381" spans="1:65" s="2" customFormat="1" ht="19.5">
      <c r="A381" s="38"/>
      <c r="B381" s="39"/>
      <c r="C381" s="40"/>
      <c r="D381" s="195" t="s">
        <v>178</v>
      </c>
      <c r="E381" s="40"/>
      <c r="F381" s="196" t="s">
        <v>502</v>
      </c>
      <c r="G381" s="40"/>
      <c r="H381" s="40"/>
      <c r="I381" s="197"/>
      <c r="J381" s="40"/>
      <c r="K381" s="40"/>
      <c r="L381" s="43"/>
      <c r="M381" s="198"/>
      <c r="N381" s="199"/>
      <c r="O381" s="68"/>
      <c r="P381" s="68"/>
      <c r="Q381" s="68"/>
      <c r="R381" s="68"/>
      <c r="S381" s="68"/>
      <c r="T381" s="69"/>
      <c r="U381" s="38"/>
      <c r="V381" s="38"/>
      <c r="W381" s="38"/>
      <c r="X381" s="38"/>
      <c r="Y381" s="38"/>
      <c r="Z381" s="38"/>
      <c r="AA381" s="38"/>
      <c r="AB381" s="38"/>
      <c r="AC381" s="38"/>
      <c r="AD381" s="38"/>
      <c r="AE381" s="38"/>
      <c r="AT381" s="21" t="s">
        <v>178</v>
      </c>
      <c r="AU381" s="21" t="s">
        <v>81</v>
      </c>
    </row>
    <row r="382" spans="1:65" s="2" customFormat="1" ht="33" customHeight="1">
      <c r="A382" s="38"/>
      <c r="B382" s="39"/>
      <c r="C382" s="182" t="s">
        <v>1877</v>
      </c>
      <c r="D382" s="182" t="s">
        <v>171</v>
      </c>
      <c r="E382" s="183" t="s">
        <v>505</v>
      </c>
      <c r="F382" s="184" t="s">
        <v>506</v>
      </c>
      <c r="G382" s="185" t="s">
        <v>174</v>
      </c>
      <c r="H382" s="186">
        <v>1.403</v>
      </c>
      <c r="I382" s="187"/>
      <c r="J382" s="188">
        <f>ROUND(I382*H382,2)</f>
        <v>0</v>
      </c>
      <c r="K382" s="184" t="s">
        <v>175</v>
      </c>
      <c r="L382" s="43"/>
      <c r="M382" s="189" t="s">
        <v>19</v>
      </c>
      <c r="N382" s="190" t="s">
        <v>43</v>
      </c>
      <c r="O382" s="68"/>
      <c r="P382" s="191">
        <f>O382*H382</f>
        <v>0</v>
      </c>
      <c r="Q382" s="191">
        <v>2.5018699999999998</v>
      </c>
      <c r="R382" s="191">
        <f>Q382*H382</f>
        <v>3.5101236099999999</v>
      </c>
      <c r="S382" s="191">
        <v>0</v>
      </c>
      <c r="T382" s="192">
        <f>S382*H382</f>
        <v>0</v>
      </c>
      <c r="U382" s="38"/>
      <c r="V382" s="38"/>
      <c r="W382" s="38"/>
      <c r="X382" s="38"/>
      <c r="Y382" s="38"/>
      <c r="Z382" s="38"/>
      <c r="AA382" s="38"/>
      <c r="AB382" s="38"/>
      <c r="AC382" s="38"/>
      <c r="AD382" s="38"/>
      <c r="AE382" s="38"/>
      <c r="AR382" s="193" t="s">
        <v>176</v>
      </c>
      <c r="AT382" s="193" t="s">
        <v>171</v>
      </c>
      <c r="AU382" s="193" t="s">
        <v>81</v>
      </c>
      <c r="AY382" s="21" t="s">
        <v>168</v>
      </c>
      <c r="BE382" s="194">
        <f>IF(N382="základní",J382,0)</f>
        <v>0</v>
      </c>
      <c r="BF382" s="194">
        <f>IF(N382="snížená",J382,0)</f>
        <v>0</v>
      </c>
      <c r="BG382" s="194">
        <f>IF(N382="zákl. přenesená",J382,0)</f>
        <v>0</v>
      </c>
      <c r="BH382" s="194">
        <f>IF(N382="sníž. přenesená",J382,0)</f>
        <v>0</v>
      </c>
      <c r="BI382" s="194">
        <f>IF(N382="nulová",J382,0)</f>
        <v>0</v>
      </c>
      <c r="BJ382" s="21" t="s">
        <v>79</v>
      </c>
      <c r="BK382" s="194">
        <f>ROUND(I382*H382,2)</f>
        <v>0</v>
      </c>
      <c r="BL382" s="21" t="s">
        <v>176</v>
      </c>
      <c r="BM382" s="193" t="s">
        <v>1878</v>
      </c>
    </row>
    <row r="383" spans="1:65" s="2" customFormat="1" ht="19.5">
      <c r="A383" s="38"/>
      <c r="B383" s="39"/>
      <c r="C383" s="40"/>
      <c r="D383" s="195" t="s">
        <v>178</v>
      </c>
      <c r="E383" s="40"/>
      <c r="F383" s="196" t="s">
        <v>508</v>
      </c>
      <c r="G383" s="40"/>
      <c r="H383" s="40"/>
      <c r="I383" s="197"/>
      <c r="J383" s="40"/>
      <c r="K383" s="40"/>
      <c r="L383" s="43"/>
      <c r="M383" s="198"/>
      <c r="N383" s="199"/>
      <c r="O383" s="68"/>
      <c r="P383" s="68"/>
      <c r="Q383" s="68"/>
      <c r="R383" s="68"/>
      <c r="S383" s="68"/>
      <c r="T383" s="69"/>
      <c r="U383" s="38"/>
      <c r="V383" s="38"/>
      <c r="W383" s="38"/>
      <c r="X383" s="38"/>
      <c r="Y383" s="38"/>
      <c r="Z383" s="38"/>
      <c r="AA383" s="38"/>
      <c r="AB383" s="38"/>
      <c r="AC383" s="38"/>
      <c r="AD383" s="38"/>
      <c r="AE383" s="38"/>
      <c r="AT383" s="21" t="s">
        <v>178</v>
      </c>
      <c r="AU383" s="21" t="s">
        <v>81</v>
      </c>
    </row>
    <row r="384" spans="1:65" s="2" customFormat="1" ht="11.25">
      <c r="A384" s="38"/>
      <c r="B384" s="39"/>
      <c r="C384" s="40"/>
      <c r="D384" s="200" t="s">
        <v>180</v>
      </c>
      <c r="E384" s="40"/>
      <c r="F384" s="201" t="s">
        <v>509</v>
      </c>
      <c r="G384" s="40"/>
      <c r="H384" s="40"/>
      <c r="I384" s="197"/>
      <c r="J384" s="40"/>
      <c r="K384" s="40"/>
      <c r="L384" s="43"/>
      <c r="M384" s="198"/>
      <c r="N384" s="199"/>
      <c r="O384" s="68"/>
      <c r="P384" s="68"/>
      <c r="Q384" s="68"/>
      <c r="R384" s="68"/>
      <c r="S384" s="68"/>
      <c r="T384" s="69"/>
      <c r="U384" s="38"/>
      <c r="V384" s="38"/>
      <c r="W384" s="38"/>
      <c r="X384" s="38"/>
      <c r="Y384" s="38"/>
      <c r="Z384" s="38"/>
      <c r="AA384" s="38"/>
      <c r="AB384" s="38"/>
      <c r="AC384" s="38"/>
      <c r="AD384" s="38"/>
      <c r="AE384" s="38"/>
      <c r="AT384" s="21" t="s">
        <v>180</v>
      </c>
      <c r="AU384" s="21" t="s">
        <v>81</v>
      </c>
    </row>
    <row r="385" spans="1:65" s="13" customFormat="1" ht="11.25">
      <c r="B385" s="202"/>
      <c r="C385" s="203"/>
      <c r="D385" s="195" t="s">
        <v>182</v>
      </c>
      <c r="E385" s="204" t="s">
        <v>19</v>
      </c>
      <c r="F385" s="205" t="s">
        <v>1879</v>
      </c>
      <c r="G385" s="203"/>
      <c r="H385" s="206">
        <v>0.32900000000000001</v>
      </c>
      <c r="I385" s="207"/>
      <c r="J385" s="203"/>
      <c r="K385" s="203"/>
      <c r="L385" s="208"/>
      <c r="M385" s="209"/>
      <c r="N385" s="210"/>
      <c r="O385" s="210"/>
      <c r="P385" s="210"/>
      <c r="Q385" s="210"/>
      <c r="R385" s="210"/>
      <c r="S385" s="210"/>
      <c r="T385" s="211"/>
      <c r="AT385" s="212" t="s">
        <v>182</v>
      </c>
      <c r="AU385" s="212" t="s">
        <v>81</v>
      </c>
      <c r="AV385" s="13" t="s">
        <v>81</v>
      </c>
      <c r="AW385" s="13" t="s">
        <v>33</v>
      </c>
      <c r="AX385" s="13" t="s">
        <v>72</v>
      </c>
      <c r="AY385" s="212" t="s">
        <v>168</v>
      </c>
    </row>
    <row r="386" spans="1:65" s="13" customFormat="1" ht="11.25">
      <c r="B386" s="202"/>
      <c r="C386" s="203"/>
      <c r="D386" s="195" t="s">
        <v>182</v>
      </c>
      <c r="E386" s="204" t="s">
        <v>19</v>
      </c>
      <c r="F386" s="205" t="s">
        <v>1880</v>
      </c>
      <c r="G386" s="203"/>
      <c r="H386" s="206">
        <v>0.42799999999999999</v>
      </c>
      <c r="I386" s="207"/>
      <c r="J386" s="203"/>
      <c r="K386" s="203"/>
      <c r="L386" s="208"/>
      <c r="M386" s="209"/>
      <c r="N386" s="210"/>
      <c r="O386" s="210"/>
      <c r="P386" s="210"/>
      <c r="Q386" s="210"/>
      <c r="R386" s="210"/>
      <c r="S386" s="210"/>
      <c r="T386" s="211"/>
      <c r="AT386" s="212" t="s">
        <v>182</v>
      </c>
      <c r="AU386" s="212" t="s">
        <v>81</v>
      </c>
      <c r="AV386" s="13" t="s">
        <v>81</v>
      </c>
      <c r="AW386" s="13" t="s">
        <v>33</v>
      </c>
      <c r="AX386" s="13" t="s">
        <v>72</v>
      </c>
      <c r="AY386" s="212" t="s">
        <v>168</v>
      </c>
    </row>
    <row r="387" spans="1:65" s="13" customFormat="1" ht="11.25">
      <c r="B387" s="202"/>
      <c r="C387" s="203"/>
      <c r="D387" s="195" t="s">
        <v>182</v>
      </c>
      <c r="E387" s="204" t="s">
        <v>19</v>
      </c>
      <c r="F387" s="205" t="s">
        <v>1881</v>
      </c>
      <c r="G387" s="203"/>
      <c r="H387" s="206">
        <v>0.64600000000000002</v>
      </c>
      <c r="I387" s="207"/>
      <c r="J387" s="203"/>
      <c r="K387" s="203"/>
      <c r="L387" s="208"/>
      <c r="M387" s="209"/>
      <c r="N387" s="210"/>
      <c r="O387" s="210"/>
      <c r="P387" s="210"/>
      <c r="Q387" s="210"/>
      <c r="R387" s="210"/>
      <c r="S387" s="210"/>
      <c r="T387" s="211"/>
      <c r="AT387" s="212" t="s">
        <v>182</v>
      </c>
      <c r="AU387" s="212" t="s">
        <v>81</v>
      </c>
      <c r="AV387" s="13" t="s">
        <v>81</v>
      </c>
      <c r="AW387" s="13" t="s">
        <v>33</v>
      </c>
      <c r="AX387" s="13" t="s">
        <v>72</v>
      </c>
      <c r="AY387" s="212" t="s">
        <v>168</v>
      </c>
    </row>
    <row r="388" spans="1:65" s="14" customFormat="1" ht="11.25">
      <c r="B388" s="213"/>
      <c r="C388" s="214"/>
      <c r="D388" s="195" t="s">
        <v>182</v>
      </c>
      <c r="E388" s="215" t="s">
        <v>19</v>
      </c>
      <c r="F388" s="216" t="s">
        <v>185</v>
      </c>
      <c r="G388" s="214"/>
      <c r="H388" s="217">
        <v>1.403</v>
      </c>
      <c r="I388" s="218"/>
      <c r="J388" s="214"/>
      <c r="K388" s="214"/>
      <c r="L388" s="219"/>
      <c r="M388" s="220"/>
      <c r="N388" s="221"/>
      <c r="O388" s="221"/>
      <c r="P388" s="221"/>
      <c r="Q388" s="221"/>
      <c r="R388" s="221"/>
      <c r="S388" s="221"/>
      <c r="T388" s="222"/>
      <c r="AT388" s="223" t="s">
        <v>182</v>
      </c>
      <c r="AU388" s="223" t="s">
        <v>81</v>
      </c>
      <c r="AV388" s="14" t="s">
        <v>176</v>
      </c>
      <c r="AW388" s="14" t="s">
        <v>33</v>
      </c>
      <c r="AX388" s="14" t="s">
        <v>79</v>
      </c>
      <c r="AY388" s="223" t="s">
        <v>168</v>
      </c>
    </row>
    <row r="389" spans="1:65" s="2" customFormat="1" ht="33" customHeight="1">
      <c r="A389" s="38"/>
      <c r="B389" s="39"/>
      <c r="C389" s="182" t="s">
        <v>1882</v>
      </c>
      <c r="D389" s="182" t="s">
        <v>171</v>
      </c>
      <c r="E389" s="183" t="s">
        <v>512</v>
      </c>
      <c r="F389" s="184" t="s">
        <v>513</v>
      </c>
      <c r="G389" s="185" t="s">
        <v>174</v>
      </c>
      <c r="H389" s="186">
        <v>1.403</v>
      </c>
      <c r="I389" s="187"/>
      <c r="J389" s="188">
        <f>ROUND(I389*H389,2)</f>
        <v>0</v>
      </c>
      <c r="K389" s="184" t="s">
        <v>175</v>
      </c>
      <c r="L389" s="43"/>
      <c r="M389" s="189" t="s">
        <v>19</v>
      </c>
      <c r="N389" s="190" t="s">
        <v>43</v>
      </c>
      <c r="O389" s="68"/>
      <c r="P389" s="191">
        <f>O389*H389</f>
        <v>0</v>
      </c>
      <c r="Q389" s="191">
        <v>0</v>
      </c>
      <c r="R389" s="191">
        <f>Q389*H389</f>
        <v>0</v>
      </c>
      <c r="S389" s="191">
        <v>0</v>
      </c>
      <c r="T389" s="192">
        <f>S389*H389</f>
        <v>0</v>
      </c>
      <c r="U389" s="38"/>
      <c r="V389" s="38"/>
      <c r="W389" s="38"/>
      <c r="X389" s="38"/>
      <c r="Y389" s="38"/>
      <c r="Z389" s="38"/>
      <c r="AA389" s="38"/>
      <c r="AB389" s="38"/>
      <c r="AC389" s="38"/>
      <c r="AD389" s="38"/>
      <c r="AE389" s="38"/>
      <c r="AR389" s="193" t="s">
        <v>176</v>
      </c>
      <c r="AT389" s="193" t="s">
        <v>171</v>
      </c>
      <c r="AU389" s="193" t="s">
        <v>81</v>
      </c>
      <c r="AY389" s="21" t="s">
        <v>168</v>
      </c>
      <c r="BE389" s="194">
        <f>IF(N389="základní",J389,0)</f>
        <v>0</v>
      </c>
      <c r="BF389" s="194">
        <f>IF(N389="snížená",J389,0)</f>
        <v>0</v>
      </c>
      <c r="BG389" s="194">
        <f>IF(N389="zákl. přenesená",J389,0)</f>
        <v>0</v>
      </c>
      <c r="BH389" s="194">
        <f>IF(N389="sníž. přenesená",J389,0)</f>
        <v>0</v>
      </c>
      <c r="BI389" s="194">
        <f>IF(N389="nulová",J389,0)</f>
        <v>0</v>
      </c>
      <c r="BJ389" s="21" t="s">
        <v>79</v>
      </c>
      <c r="BK389" s="194">
        <f>ROUND(I389*H389,2)</f>
        <v>0</v>
      </c>
      <c r="BL389" s="21" t="s">
        <v>176</v>
      </c>
      <c r="BM389" s="193" t="s">
        <v>1883</v>
      </c>
    </row>
    <row r="390" spans="1:65" s="2" customFormat="1" ht="29.25">
      <c r="A390" s="38"/>
      <c r="B390" s="39"/>
      <c r="C390" s="40"/>
      <c r="D390" s="195" t="s">
        <v>178</v>
      </c>
      <c r="E390" s="40"/>
      <c r="F390" s="196" t="s">
        <v>515</v>
      </c>
      <c r="G390" s="40"/>
      <c r="H390" s="40"/>
      <c r="I390" s="197"/>
      <c r="J390" s="40"/>
      <c r="K390" s="40"/>
      <c r="L390" s="43"/>
      <c r="M390" s="198"/>
      <c r="N390" s="199"/>
      <c r="O390" s="68"/>
      <c r="P390" s="68"/>
      <c r="Q390" s="68"/>
      <c r="R390" s="68"/>
      <c r="S390" s="68"/>
      <c r="T390" s="69"/>
      <c r="U390" s="38"/>
      <c r="V390" s="38"/>
      <c r="W390" s="38"/>
      <c r="X390" s="38"/>
      <c r="Y390" s="38"/>
      <c r="Z390" s="38"/>
      <c r="AA390" s="38"/>
      <c r="AB390" s="38"/>
      <c r="AC390" s="38"/>
      <c r="AD390" s="38"/>
      <c r="AE390" s="38"/>
      <c r="AT390" s="21" t="s">
        <v>178</v>
      </c>
      <c r="AU390" s="21" t="s">
        <v>81</v>
      </c>
    </row>
    <row r="391" spans="1:65" s="2" customFormat="1" ht="11.25">
      <c r="A391" s="38"/>
      <c r="B391" s="39"/>
      <c r="C391" s="40"/>
      <c r="D391" s="200" t="s">
        <v>180</v>
      </c>
      <c r="E391" s="40"/>
      <c r="F391" s="201" t="s">
        <v>516</v>
      </c>
      <c r="G391" s="40"/>
      <c r="H391" s="40"/>
      <c r="I391" s="197"/>
      <c r="J391" s="40"/>
      <c r="K391" s="40"/>
      <c r="L391" s="43"/>
      <c r="M391" s="198"/>
      <c r="N391" s="199"/>
      <c r="O391" s="68"/>
      <c r="P391" s="68"/>
      <c r="Q391" s="68"/>
      <c r="R391" s="68"/>
      <c r="S391" s="68"/>
      <c r="T391" s="69"/>
      <c r="U391" s="38"/>
      <c r="V391" s="38"/>
      <c r="W391" s="38"/>
      <c r="X391" s="38"/>
      <c r="Y391" s="38"/>
      <c r="Z391" s="38"/>
      <c r="AA391" s="38"/>
      <c r="AB391" s="38"/>
      <c r="AC391" s="38"/>
      <c r="AD391" s="38"/>
      <c r="AE391" s="38"/>
      <c r="AT391" s="21" t="s">
        <v>180</v>
      </c>
      <c r="AU391" s="21" t="s">
        <v>81</v>
      </c>
    </row>
    <row r="392" spans="1:65" s="13" customFormat="1" ht="11.25">
      <c r="B392" s="202"/>
      <c r="C392" s="203"/>
      <c r="D392" s="195" t="s">
        <v>182</v>
      </c>
      <c r="E392" s="204" t="s">
        <v>19</v>
      </c>
      <c r="F392" s="205" t="s">
        <v>1879</v>
      </c>
      <c r="G392" s="203"/>
      <c r="H392" s="206">
        <v>0.32900000000000001</v>
      </c>
      <c r="I392" s="207"/>
      <c r="J392" s="203"/>
      <c r="K392" s="203"/>
      <c r="L392" s="208"/>
      <c r="M392" s="209"/>
      <c r="N392" s="210"/>
      <c r="O392" s="210"/>
      <c r="P392" s="210"/>
      <c r="Q392" s="210"/>
      <c r="R392" s="210"/>
      <c r="S392" s="210"/>
      <c r="T392" s="211"/>
      <c r="AT392" s="212" t="s">
        <v>182</v>
      </c>
      <c r="AU392" s="212" t="s">
        <v>81</v>
      </c>
      <c r="AV392" s="13" t="s">
        <v>81</v>
      </c>
      <c r="AW392" s="13" t="s">
        <v>33</v>
      </c>
      <c r="AX392" s="13" t="s">
        <v>72</v>
      </c>
      <c r="AY392" s="212" t="s">
        <v>168</v>
      </c>
    </row>
    <row r="393" spans="1:65" s="13" customFormat="1" ht="11.25">
      <c r="B393" s="202"/>
      <c r="C393" s="203"/>
      <c r="D393" s="195" t="s">
        <v>182</v>
      </c>
      <c r="E393" s="204" t="s">
        <v>19</v>
      </c>
      <c r="F393" s="205" t="s">
        <v>1880</v>
      </c>
      <c r="G393" s="203"/>
      <c r="H393" s="206">
        <v>0.42799999999999999</v>
      </c>
      <c r="I393" s="207"/>
      <c r="J393" s="203"/>
      <c r="K393" s="203"/>
      <c r="L393" s="208"/>
      <c r="M393" s="209"/>
      <c r="N393" s="210"/>
      <c r="O393" s="210"/>
      <c r="P393" s="210"/>
      <c r="Q393" s="210"/>
      <c r="R393" s="210"/>
      <c r="S393" s="210"/>
      <c r="T393" s="211"/>
      <c r="AT393" s="212" t="s">
        <v>182</v>
      </c>
      <c r="AU393" s="212" t="s">
        <v>81</v>
      </c>
      <c r="AV393" s="13" t="s">
        <v>81</v>
      </c>
      <c r="AW393" s="13" t="s">
        <v>33</v>
      </c>
      <c r="AX393" s="13" t="s">
        <v>72</v>
      </c>
      <c r="AY393" s="212" t="s">
        <v>168</v>
      </c>
    </row>
    <row r="394" spans="1:65" s="13" customFormat="1" ht="11.25">
      <c r="B394" s="202"/>
      <c r="C394" s="203"/>
      <c r="D394" s="195" t="s">
        <v>182</v>
      </c>
      <c r="E394" s="204" t="s">
        <v>19</v>
      </c>
      <c r="F394" s="205" t="s">
        <v>1881</v>
      </c>
      <c r="G394" s="203"/>
      <c r="H394" s="206">
        <v>0.64600000000000002</v>
      </c>
      <c r="I394" s="207"/>
      <c r="J394" s="203"/>
      <c r="K394" s="203"/>
      <c r="L394" s="208"/>
      <c r="M394" s="209"/>
      <c r="N394" s="210"/>
      <c r="O394" s="210"/>
      <c r="P394" s="210"/>
      <c r="Q394" s="210"/>
      <c r="R394" s="210"/>
      <c r="S394" s="210"/>
      <c r="T394" s="211"/>
      <c r="AT394" s="212" t="s">
        <v>182</v>
      </c>
      <c r="AU394" s="212" t="s">
        <v>81</v>
      </c>
      <c r="AV394" s="13" t="s">
        <v>81</v>
      </c>
      <c r="AW394" s="13" t="s">
        <v>33</v>
      </c>
      <c r="AX394" s="13" t="s">
        <v>72</v>
      </c>
      <c r="AY394" s="212" t="s">
        <v>168</v>
      </c>
    </row>
    <row r="395" spans="1:65" s="14" customFormat="1" ht="11.25">
      <c r="B395" s="213"/>
      <c r="C395" s="214"/>
      <c r="D395" s="195" t="s">
        <v>182</v>
      </c>
      <c r="E395" s="215" t="s">
        <v>19</v>
      </c>
      <c r="F395" s="216" t="s">
        <v>185</v>
      </c>
      <c r="G395" s="214"/>
      <c r="H395" s="217">
        <v>1.403</v>
      </c>
      <c r="I395" s="218"/>
      <c r="J395" s="214"/>
      <c r="K395" s="214"/>
      <c r="L395" s="219"/>
      <c r="M395" s="220"/>
      <c r="N395" s="221"/>
      <c r="O395" s="221"/>
      <c r="P395" s="221"/>
      <c r="Q395" s="221"/>
      <c r="R395" s="221"/>
      <c r="S395" s="221"/>
      <c r="T395" s="222"/>
      <c r="AT395" s="223" t="s">
        <v>182</v>
      </c>
      <c r="AU395" s="223" t="s">
        <v>81</v>
      </c>
      <c r="AV395" s="14" t="s">
        <v>176</v>
      </c>
      <c r="AW395" s="14" t="s">
        <v>33</v>
      </c>
      <c r="AX395" s="14" t="s">
        <v>79</v>
      </c>
      <c r="AY395" s="223" t="s">
        <v>168</v>
      </c>
    </row>
    <row r="396" spans="1:65" s="2" customFormat="1" ht="24.2" customHeight="1">
      <c r="A396" s="38"/>
      <c r="B396" s="39"/>
      <c r="C396" s="182" t="s">
        <v>1884</v>
      </c>
      <c r="D396" s="182" t="s">
        <v>171</v>
      </c>
      <c r="E396" s="183" t="s">
        <v>518</v>
      </c>
      <c r="F396" s="184" t="s">
        <v>519</v>
      </c>
      <c r="G396" s="185" t="s">
        <v>174</v>
      </c>
      <c r="H396" s="186">
        <v>1.403</v>
      </c>
      <c r="I396" s="187"/>
      <c r="J396" s="188">
        <f>ROUND(I396*H396,2)</f>
        <v>0</v>
      </c>
      <c r="K396" s="184" t="s">
        <v>175</v>
      </c>
      <c r="L396" s="43"/>
      <c r="M396" s="189" t="s">
        <v>19</v>
      </c>
      <c r="N396" s="190" t="s">
        <v>43</v>
      </c>
      <c r="O396" s="68"/>
      <c r="P396" s="191">
        <f>O396*H396</f>
        <v>0</v>
      </c>
      <c r="Q396" s="191">
        <v>0</v>
      </c>
      <c r="R396" s="191">
        <f>Q396*H396</f>
        <v>0</v>
      </c>
      <c r="S396" s="191">
        <v>0</v>
      </c>
      <c r="T396" s="192">
        <f>S396*H396</f>
        <v>0</v>
      </c>
      <c r="U396" s="38"/>
      <c r="V396" s="38"/>
      <c r="W396" s="38"/>
      <c r="X396" s="38"/>
      <c r="Y396" s="38"/>
      <c r="Z396" s="38"/>
      <c r="AA396" s="38"/>
      <c r="AB396" s="38"/>
      <c r="AC396" s="38"/>
      <c r="AD396" s="38"/>
      <c r="AE396" s="38"/>
      <c r="AR396" s="193" t="s">
        <v>176</v>
      </c>
      <c r="AT396" s="193" t="s">
        <v>171</v>
      </c>
      <c r="AU396" s="193" t="s">
        <v>81</v>
      </c>
      <c r="AY396" s="21" t="s">
        <v>168</v>
      </c>
      <c r="BE396" s="194">
        <f>IF(N396="základní",J396,0)</f>
        <v>0</v>
      </c>
      <c r="BF396" s="194">
        <f>IF(N396="snížená",J396,0)</f>
        <v>0</v>
      </c>
      <c r="BG396" s="194">
        <f>IF(N396="zákl. přenesená",J396,0)</f>
        <v>0</v>
      </c>
      <c r="BH396" s="194">
        <f>IF(N396="sníž. přenesená",J396,0)</f>
        <v>0</v>
      </c>
      <c r="BI396" s="194">
        <f>IF(N396="nulová",J396,0)</f>
        <v>0</v>
      </c>
      <c r="BJ396" s="21" t="s">
        <v>79</v>
      </c>
      <c r="BK396" s="194">
        <f>ROUND(I396*H396,2)</f>
        <v>0</v>
      </c>
      <c r="BL396" s="21" t="s">
        <v>176</v>
      </c>
      <c r="BM396" s="193" t="s">
        <v>1885</v>
      </c>
    </row>
    <row r="397" spans="1:65" s="2" customFormat="1" ht="19.5">
      <c r="A397" s="38"/>
      <c r="B397" s="39"/>
      <c r="C397" s="40"/>
      <c r="D397" s="195" t="s">
        <v>178</v>
      </c>
      <c r="E397" s="40"/>
      <c r="F397" s="196" t="s">
        <v>521</v>
      </c>
      <c r="G397" s="40"/>
      <c r="H397" s="40"/>
      <c r="I397" s="197"/>
      <c r="J397" s="40"/>
      <c r="K397" s="40"/>
      <c r="L397" s="43"/>
      <c r="M397" s="198"/>
      <c r="N397" s="199"/>
      <c r="O397" s="68"/>
      <c r="P397" s="68"/>
      <c r="Q397" s="68"/>
      <c r="R397" s="68"/>
      <c r="S397" s="68"/>
      <c r="T397" s="69"/>
      <c r="U397" s="38"/>
      <c r="V397" s="38"/>
      <c r="W397" s="38"/>
      <c r="X397" s="38"/>
      <c r="Y397" s="38"/>
      <c r="Z397" s="38"/>
      <c r="AA397" s="38"/>
      <c r="AB397" s="38"/>
      <c r="AC397" s="38"/>
      <c r="AD397" s="38"/>
      <c r="AE397" s="38"/>
      <c r="AT397" s="21" t="s">
        <v>178</v>
      </c>
      <c r="AU397" s="21" t="s">
        <v>81</v>
      </c>
    </row>
    <row r="398" spans="1:65" s="2" customFormat="1" ht="11.25">
      <c r="A398" s="38"/>
      <c r="B398" s="39"/>
      <c r="C398" s="40"/>
      <c r="D398" s="200" t="s">
        <v>180</v>
      </c>
      <c r="E398" s="40"/>
      <c r="F398" s="201" t="s">
        <v>522</v>
      </c>
      <c r="G398" s="40"/>
      <c r="H398" s="40"/>
      <c r="I398" s="197"/>
      <c r="J398" s="40"/>
      <c r="K398" s="40"/>
      <c r="L398" s="43"/>
      <c r="M398" s="198"/>
      <c r="N398" s="199"/>
      <c r="O398" s="68"/>
      <c r="P398" s="68"/>
      <c r="Q398" s="68"/>
      <c r="R398" s="68"/>
      <c r="S398" s="68"/>
      <c r="T398" s="69"/>
      <c r="U398" s="38"/>
      <c r="V398" s="38"/>
      <c r="W398" s="38"/>
      <c r="X398" s="38"/>
      <c r="Y398" s="38"/>
      <c r="Z398" s="38"/>
      <c r="AA398" s="38"/>
      <c r="AB398" s="38"/>
      <c r="AC398" s="38"/>
      <c r="AD398" s="38"/>
      <c r="AE398" s="38"/>
      <c r="AT398" s="21" t="s">
        <v>180</v>
      </c>
      <c r="AU398" s="21" t="s">
        <v>81</v>
      </c>
    </row>
    <row r="399" spans="1:65" s="13" customFormat="1" ht="11.25">
      <c r="B399" s="202"/>
      <c r="C399" s="203"/>
      <c r="D399" s="195" t="s">
        <v>182</v>
      </c>
      <c r="E399" s="204" t="s">
        <v>19</v>
      </c>
      <c r="F399" s="205" t="s">
        <v>1879</v>
      </c>
      <c r="G399" s="203"/>
      <c r="H399" s="206">
        <v>0.32900000000000001</v>
      </c>
      <c r="I399" s="207"/>
      <c r="J399" s="203"/>
      <c r="K399" s="203"/>
      <c r="L399" s="208"/>
      <c r="M399" s="209"/>
      <c r="N399" s="210"/>
      <c r="O399" s="210"/>
      <c r="P399" s="210"/>
      <c r="Q399" s="210"/>
      <c r="R399" s="210"/>
      <c r="S399" s="210"/>
      <c r="T399" s="211"/>
      <c r="AT399" s="212" t="s">
        <v>182</v>
      </c>
      <c r="AU399" s="212" t="s">
        <v>81</v>
      </c>
      <c r="AV399" s="13" t="s">
        <v>81</v>
      </c>
      <c r="AW399" s="13" t="s">
        <v>33</v>
      </c>
      <c r="AX399" s="13" t="s">
        <v>72</v>
      </c>
      <c r="AY399" s="212" t="s">
        <v>168</v>
      </c>
    </row>
    <row r="400" spans="1:65" s="13" customFormat="1" ht="11.25">
      <c r="B400" s="202"/>
      <c r="C400" s="203"/>
      <c r="D400" s="195" t="s">
        <v>182</v>
      </c>
      <c r="E400" s="204" t="s">
        <v>19</v>
      </c>
      <c r="F400" s="205" t="s">
        <v>1880</v>
      </c>
      <c r="G400" s="203"/>
      <c r="H400" s="206">
        <v>0.42799999999999999</v>
      </c>
      <c r="I400" s="207"/>
      <c r="J400" s="203"/>
      <c r="K400" s="203"/>
      <c r="L400" s="208"/>
      <c r="M400" s="209"/>
      <c r="N400" s="210"/>
      <c r="O400" s="210"/>
      <c r="P400" s="210"/>
      <c r="Q400" s="210"/>
      <c r="R400" s="210"/>
      <c r="S400" s="210"/>
      <c r="T400" s="211"/>
      <c r="AT400" s="212" t="s">
        <v>182</v>
      </c>
      <c r="AU400" s="212" t="s">
        <v>81</v>
      </c>
      <c r="AV400" s="13" t="s">
        <v>81</v>
      </c>
      <c r="AW400" s="13" t="s">
        <v>33</v>
      </c>
      <c r="AX400" s="13" t="s">
        <v>72</v>
      </c>
      <c r="AY400" s="212" t="s">
        <v>168</v>
      </c>
    </row>
    <row r="401" spans="1:65" s="13" customFormat="1" ht="11.25">
      <c r="B401" s="202"/>
      <c r="C401" s="203"/>
      <c r="D401" s="195" t="s">
        <v>182</v>
      </c>
      <c r="E401" s="204" t="s">
        <v>19</v>
      </c>
      <c r="F401" s="205" t="s">
        <v>1881</v>
      </c>
      <c r="G401" s="203"/>
      <c r="H401" s="206">
        <v>0.64600000000000002</v>
      </c>
      <c r="I401" s="207"/>
      <c r="J401" s="203"/>
      <c r="K401" s="203"/>
      <c r="L401" s="208"/>
      <c r="M401" s="209"/>
      <c r="N401" s="210"/>
      <c r="O401" s="210"/>
      <c r="P401" s="210"/>
      <c r="Q401" s="210"/>
      <c r="R401" s="210"/>
      <c r="S401" s="210"/>
      <c r="T401" s="211"/>
      <c r="AT401" s="212" t="s">
        <v>182</v>
      </c>
      <c r="AU401" s="212" t="s">
        <v>81</v>
      </c>
      <c r="AV401" s="13" t="s">
        <v>81</v>
      </c>
      <c r="AW401" s="13" t="s">
        <v>33</v>
      </c>
      <c r="AX401" s="13" t="s">
        <v>72</v>
      </c>
      <c r="AY401" s="212" t="s">
        <v>168</v>
      </c>
    </row>
    <row r="402" spans="1:65" s="14" customFormat="1" ht="11.25">
      <c r="B402" s="213"/>
      <c r="C402" s="214"/>
      <c r="D402" s="195" t="s">
        <v>182</v>
      </c>
      <c r="E402" s="215" t="s">
        <v>19</v>
      </c>
      <c r="F402" s="216" t="s">
        <v>185</v>
      </c>
      <c r="G402" s="214"/>
      <c r="H402" s="217">
        <v>1.403</v>
      </c>
      <c r="I402" s="218"/>
      <c r="J402" s="214"/>
      <c r="K402" s="214"/>
      <c r="L402" s="219"/>
      <c r="M402" s="220"/>
      <c r="N402" s="221"/>
      <c r="O402" s="221"/>
      <c r="P402" s="221"/>
      <c r="Q402" s="221"/>
      <c r="R402" s="221"/>
      <c r="S402" s="221"/>
      <c r="T402" s="222"/>
      <c r="AT402" s="223" t="s">
        <v>182</v>
      </c>
      <c r="AU402" s="223" t="s">
        <v>81</v>
      </c>
      <c r="AV402" s="14" t="s">
        <v>176</v>
      </c>
      <c r="AW402" s="14" t="s">
        <v>33</v>
      </c>
      <c r="AX402" s="14" t="s">
        <v>79</v>
      </c>
      <c r="AY402" s="223" t="s">
        <v>168</v>
      </c>
    </row>
    <row r="403" spans="1:65" s="2" customFormat="1" ht="33" customHeight="1">
      <c r="A403" s="38"/>
      <c r="B403" s="39"/>
      <c r="C403" s="182" t="s">
        <v>1886</v>
      </c>
      <c r="D403" s="182" t="s">
        <v>171</v>
      </c>
      <c r="E403" s="183" t="s">
        <v>1887</v>
      </c>
      <c r="F403" s="184" t="s">
        <v>1888</v>
      </c>
      <c r="G403" s="185" t="s">
        <v>174</v>
      </c>
      <c r="H403" s="186">
        <v>3.7120000000000002</v>
      </c>
      <c r="I403" s="187"/>
      <c r="J403" s="188">
        <f>ROUND(I403*H403,2)</f>
        <v>0</v>
      </c>
      <c r="K403" s="184" t="s">
        <v>175</v>
      </c>
      <c r="L403" s="43"/>
      <c r="M403" s="189" t="s">
        <v>19</v>
      </c>
      <c r="N403" s="190" t="s">
        <v>43</v>
      </c>
      <c r="O403" s="68"/>
      <c r="P403" s="191">
        <f>O403*H403</f>
        <v>0</v>
      </c>
      <c r="Q403" s="191">
        <v>2.5018699999999998</v>
      </c>
      <c r="R403" s="191">
        <f>Q403*H403</f>
        <v>9.2869414399999997</v>
      </c>
      <c r="S403" s="191">
        <v>0</v>
      </c>
      <c r="T403" s="192">
        <f>S403*H403</f>
        <v>0</v>
      </c>
      <c r="U403" s="38"/>
      <c r="V403" s="38"/>
      <c r="W403" s="38"/>
      <c r="X403" s="38"/>
      <c r="Y403" s="38"/>
      <c r="Z403" s="38"/>
      <c r="AA403" s="38"/>
      <c r="AB403" s="38"/>
      <c r="AC403" s="38"/>
      <c r="AD403" s="38"/>
      <c r="AE403" s="38"/>
      <c r="AR403" s="193" t="s">
        <v>176</v>
      </c>
      <c r="AT403" s="193" t="s">
        <v>171</v>
      </c>
      <c r="AU403" s="193" t="s">
        <v>81</v>
      </c>
      <c r="AY403" s="21" t="s">
        <v>168</v>
      </c>
      <c r="BE403" s="194">
        <f>IF(N403="základní",J403,0)</f>
        <v>0</v>
      </c>
      <c r="BF403" s="194">
        <f>IF(N403="snížená",J403,0)</f>
        <v>0</v>
      </c>
      <c r="BG403" s="194">
        <f>IF(N403="zákl. přenesená",J403,0)</f>
        <v>0</v>
      </c>
      <c r="BH403" s="194">
        <f>IF(N403="sníž. přenesená",J403,0)</f>
        <v>0</v>
      </c>
      <c r="BI403" s="194">
        <f>IF(N403="nulová",J403,0)</f>
        <v>0</v>
      </c>
      <c r="BJ403" s="21" t="s">
        <v>79</v>
      </c>
      <c r="BK403" s="194">
        <f>ROUND(I403*H403,2)</f>
        <v>0</v>
      </c>
      <c r="BL403" s="21" t="s">
        <v>176</v>
      </c>
      <c r="BM403" s="193" t="s">
        <v>1889</v>
      </c>
    </row>
    <row r="404" spans="1:65" s="2" customFormat="1" ht="19.5">
      <c r="A404" s="38"/>
      <c r="B404" s="39"/>
      <c r="C404" s="40"/>
      <c r="D404" s="195" t="s">
        <v>178</v>
      </c>
      <c r="E404" s="40"/>
      <c r="F404" s="196" t="s">
        <v>1890</v>
      </c>
      <c r="G404" s="40"/>
      <c r="H404" s="40"/>
      <c r="I404" s="197"/>
      <c r="J404" s="40"/>
      <c r="K404" s="40"/>
      <c r="L404" s="43"/>
      <c r="M404" s="198"/>
      <c r="N404" s="199"/>
      <c r="O404" s="68"/>
      <c r="P404" s="68"/>
      <c r="Q404" s="68"/>
      <c r="R404" s="68"/>
      <c r="S404" s="68"/>
      <c r="T404" s="69"/>
      <c r="U404" s="38"/>
      <c r="V404" s="38"/>
      <c r="W404" s="38"/>
      <c r="X404" s="38"/>
      <c r="Y404" s="38"/>
      <c r="Z404" s="38"/>
      <c r="AA404" s="38"/>
      <c r="AB404" s="38"/>
      <c r="AC404" s="38"/>
      <c r="AD404" s="38"/>
      <c r="AE404" s="38"/>
      <c r="AT404" s="21" t="s">
        <v>178</v>
      </c>
      <c r="AU404" s="21" t="s">
        <v>81</v>
      </c>
    </row>
    <row r="405" spans="1:65" s="2" customFormat="1" ht="11.25">
      <c r="A405" s="38"/>
      <c r="B405" s="39"/>
      <c r="C405" s="40"/>
      <c r="D405" s="200" t="s">
        <v>180</v>
      </c>
      <c r="E405" s="40"/>
      <c r="F405" s="201" t="s">
        <v>1891</v>
      </c>
      <c r="G405" s="40"/>
      <c r="H405" s="40"/>
      <c r="I405" s="197"/>
      <c r="J405" s="40"/>
      <c r="K405" s="40"/>
      <c r="L405" s="43"/>
      <c r="M405" s="198"/>
      <c r="N405" s="199"/>
      <c r="O405" s="68"/>
      <c r="P405" s="68"/>
      <c r="Q405" s="68"/>
      <c r="R405" s="68"/>
      <c r="S405" s="68"/>
      <c r="T405" s="69"/>
      <c r="U405" s="38"/>
      <c r="V405" s="38"/>
      <c r="W405" s="38"/>
      <c r="X405" s="38"/>
      <c r="Y405" s="38"/>
      <c r="Z405" s="38"/>
      <c r="AA405" s="38"/>
      <c r="AB405" s="38"/>
      <c r="AC405" s="38"/>
      <c r="AD405" s="38"/>
      <c r="AE405" s="38"/>
      <c r="AT405" s="21" t="s">
        <v>180</v>
      </c>
      <c r="AU405" s="21" t="s">
        <v>81</v>
      </c>
    </row>
    <row r="406" spans="1:65" s="13" customFormat="1" ht="11.25">
      <c r="B406" s="202"/>
      <c r="C406" s="203"/>
      <c r="D406" s="195" t="s">
        <v>182</v>
      </c>
      <c r="E406" s="204" t="s">
        <v>19</v>
      </c>
      <c r="F406" s="205" t="s">
        <v>1892</v>
      </c>
      <c r="G406" s="203"/>
      <c r="H406" s="206">
        <v>3.7120000000000002</v>
      </c>
      <c r="I406" s="207"/>
      <c r="J406" s="203"/>
      <c r="K406" s="203"/>
      <c r="L406" s="208"/>
      <c r="M406" s="209"/>
      <c r="N406" s="210"/>
      <c r="O406" s="210"/>
      <c r="P406" s="210"/>
      <c r="Q406" s="210"/>
      <c r="R406" s="210"/>
      <c r="S406" s="210"/>
      <c r="T406" s="211"/>
      <c r="AT406" s="212" t="s">
        <v>182</v>
      </c>
      <c r="AU406" s="212" t="s">
        <v>81</v>
      </c>
      <c r="AV406" s="13" t="s">
        <v>81</v>
      </c>
      <c r="AW406" s="13" t="s">
        <v>33</v>
      </c>
      <c r="AX406" s="13" t="s">
        <v>72</v>
      </c>
      <c r="AY406" s="212" t="s">
        <v>168</v>
      </c>
    </row>
    <row r="407" spans="1:65" s="14" customFormat="1" ht="11.25">
      <c r="B407" s="213"/>
      <c r="C407" s="214"/>
      <c r="D407" s="195" t="s">
        <v>182</v>
      </c>
      <c r="E407" s="215" t="s">
        <v>19</v>
      </c>
      <c r="F407" s="216" t="s">
        <v>185</v>
      </c>
      <c r="G407" s="214"/>
      <c r="H407" s="217">
        <v>3.7120000000000002</v>
      </c>
      <c r="I407" s="218"/>
      <c r="J407" s="214"/>
      <c r="K407" s="214"/>
      <c r="L407" s="219"/>
      <c r="M407" s="220"/>
      <c r="N407" s="221"/>
      <c r="O407" s="221"/>
      <c r="P407" s="221"/>
      <c r="Q407" s="221"/>
      <c r="R407" s="221"/>
      <c r="S407" s="221"/>
      <c r="T407" s="222"/>
      <c r="AT407" s="223" t="s">
        <v>182</v>
      </c>
      <c r="AU407" s="223" t="s">
        <v>81</v>
      </c>
      <c r="AV407" s="14" t="s">
        <v>176</v>
      </c>
      <c r="AW407" s="14" t="s">
        <v>33</v>
      </c>
      <c r="AX407" s="14" t="s">
        <v>79</v>
      </c>
      <c r="AY407" s="223" t="s">
        <v>168</v>
      </c>
    </row>
    <row r="408" spans="1:65" s="2" customFormat="1" ht="33" customHeight="1">
      <c r="A408" s="38"/>
      <c r="B408" s="39"/>
      <c r="C408" s="182" t="s">
        <v>1893</v>
      </c>
      <c r="D408" s="182" t="s">
        <v>171</v>
      </c>
      <c r="E408" s="183" t="s">
        <v>1894</v>
      </c>
      <c r="F408" s="184" t="s">
        <v>1895</v>
      </c>
      <c r="G408" s="185" t="s">
        <v>174</v>
      </c>
      <c r="H408" s="186">
        <v>3.7120000000000002</v>
      </c>
      <c r="I408" s="187"/>
      <c r="J408" s="188">
        <f>ROUND(I408*H408,2)</f>
        <v>0</v>
      </c>
      <c r="K408" s="184" t="s">
        <v>175</v>
      </c>
      <c r="L408" s="43"/>
      <c r="M408" s="189" t="s">
        <v>19</v>
      </c>
      <c r="N408" s="190" t="s">
        <v>43</v>
      </c>
      <c r="O408" s="68"/>
      <c r="P408" s="191">
        <f>O408*H408</f>
        <v>0</v>
      </c>
      <c r="Q408" s="191">
        <v>0</v>
      </c>
      <c r="R408" s="191">
        <f>Q408*H408</f>
        <v>0</v>
      </c>
      <c r="S408" s="191">
        <v>0</v>
      </c>
      <c r="T408" s="192">
        <f>S408*H408</f>
        <v>0</v>
      </c>
      <c r="U408" s="38"/>
      <c r="V408" s="38"/>
      <c r="W408" s="38"/>
      <c r="X408" s="38"/>
      <c r="Y408" s="38"/>
      <c r="Z408" s="38"/>
      <c r="AA408" s="38"/>
      <c r="AB408" s="38"/>
      <c r="AC408" s="38"/>
      <c r="AD408" s="38"/>
      <c r="AE408" s="38"/>
      <c r="AR408" s="193" t="s">
        <v>176</v>
      </c>
      <c r="AT408" s="193" t="s">
        <v>171</v>
      </c>
      <c r="AU408" s="193" t="s">
        <v>81</v>
      </c>
      <c r="AY408" s="21" t="s">
        <v>168</v>
      </c>
      <c r="BE408" s="194">
        <f>IF(N408="základní",J408,0)</f>
        <v>0</v>
      </c>
      <c r="BF408" s="194">
        <f>IF(N408="snížená",J408,0)</f>
        <v>0</v>
      </c>
      <c r="BG408" s="194">
        <f>IF(N408="zákl. přenesená",J408,0)</f>
        <v>0</v>
      </c>
      <c r="BH408" s="194">
        <f>IF(N408="sníž. přenesená",J408,0)</f>
        <v>0</v>
      </c>
      <c r="BI408" s="194">
        <f>IF(N408="nulová",J408,0)</f>
        <v>0</v>
      </c>
      <c r="BJ408" s="21" t="s">
        <v>79</v>
      </c>
      <c r="BK408" s="194">
        <f>ROUND(I408*H408,2)</f>
        <v>0</v>
      </c>
      <c r="BL408" s="21" t="s">
        <v>176</v>
      </c>
      <c r="BM408" s="193" t="s">
        <v>1896</v>
      </c>
    </row>
    <row r="409" spans="1:65" s="2" customFormat="1" ht="29.25">
      <c r="A409" s="38"/>
      <c r="B409" s="39"/>
      <c r="C409" s="40"/>
      <c r="D409" s="195" t="s">
        <v>178</v>
      </c>
      <c r="E409" s="40"/>
      <c r="F409" s="196" t="s">
        <v>1897</v>
      </c>
      <c r="G409" s="40"/>
      <c r="H409" s="40"/>
      <c r="I409" s="197"/>
      <c r="J409" s="40"/>
      <c r="K409" s="40"/>
      <c r="L409" s="43"/>
      <c r="M409" s="198"/>
      <c r="N409" s="199"/>
      <c r="O409" s="68"/>
      <c r="P409" s="68"/>
      <c r="Q409" s="68"/>
      <c r="R409" s="68"/>
      <c r="S409" s="68"/>
      <c r="T409" s="69"/>
      <c r="U409" s="38"/>
      <c r="V409" s="38"/>
      <c r="W409" s="38"/>
      <c r="X409" s="38"/>
      <c r="Y409" s="38"/>
      <c r="Z409" s="38"/>
      <c r="AA409" s="38"/>
      <c r="AB409" s="38"/>
      <c r="AC409" s="38"/>
      <c r="AD409" s="38"/>
      <c r="AE409" s="38"/>
      <c r="AT409" s="21" t="s">
        <v>178</v>
      </c>
      <c r="AU409" s="21" t="s">
        <v>81</v>
      </c>
    </row>
    <row r="410" spans="1:65" s="2" customFormat="1" ht="11.25">
      <c r="A410" s="38"/>
      <c r="B410" s="39"/>
      <c r="C410" s="40"/>
      <c r="D410" s="200" t="s">
        <v>180</v>
      </c>
      <c r="E410" s="40"/>
      <c r="F410" s="201" t="s">
        <v>1898</v>
      </c>
      <c r="G410" s="40"/>
      <c r="H410" s="40"/>
      <c r="I410" s="197"/>
      <c r="J410" s="40"/>
      <c r="K410" s="40"/>
      <c r="L410" s="43"/>
      <c r="M410" s="198"/>
      <c r="N410" s="199"/>
      <c r="O410" s="68"/>
      <c r="P410" s="68"/>
      <c r="Q410" s="68"/>
      <c r="R410" s="68"/>
      <c r="S410" s="68"/>
      <c r="T410" s="69"/>
      <c r="U410" s="38"/>
      <c r="V410" s="38"/>
      <c r="W410" s="38"/>
      <c r="X410" s="38"/>
      <c r="Y410" s="38"/>
      <c r="Z410" s="38"/>
      <c r="AA410" s="38"/>
      <c r="AB410" s="38"/>
      <c r="AC410" s="38"/>
      <c r="AD410" s="38"/>
      <c r="AE410" s="38"/>
      <c r="AT410" s="21" t="s">
        <v>180</v>
      </c>
      <c r="AU410" s="21" t="s">
        <v>81</v>
      </c>
    </row>
    <row r="411" spans="1:65" s="13" customFormat="1" ht="11.25">
      <c r="B411" s="202"/>
      <c r="C411" s="203"/>
      <c r="D411" s="195" t="s">
        <v>182</v>
      </c>
      <c r="E411" s="204" t="s">
        <v>19</v>
      </c>
      <c r="F411" s="205" t="s">
        <v>1892</v>
      </c>
      <c r="G411" s="203"/>
      <c r="H411" s="206">
        <v>3.7120000000000002</v>
      </c>
      <c r="I411" s="207"/>
      <c r="J411" s="203"/>
      <c r="K411" s="203"/>
      <c r="L411" s="208"/>
      <c r="M411" s="209"/>
      <c r="N411" s="210"/>
      <c r="O411" s="210"/>
      <c r="P411" s="210"/>
      <c r="Q411" s="210"/>
      <c r="R411" s="210"/>
      <c r="S411" s="210"/>
      <c r="T411" s="211"/>
      <c r="AT411" s="212" t="s">
        <v>182</v>
      </c>
      <c r="AU411" s="212" t="s">
        <v>81</v>
      </c>
      <c r="AV411" s="13" t="s">
        <v>81</v>
      </c>
      <c r="AW411" s="13" t="s">
        <v>33</v>
      </c>
      <c r="AX411" s="13" t="s">
        <v>72</v>
      </c>
      <c r="AY411" s="212" t="s">
        <v>168</v>
      </c>
    </row>
    <row r="412" spans="1:65" s="14" customFormat="1" ht="11.25">
      <c r="B412" s="213"/>
      <c r="C412" s="214"/>
      <c r="D412" s="195" t="s">
        <v>182</v>
      </c>
      <c r="E412" s="215" t="s">
        <v>19</v>
      </c>
      <c r="F412" s="216" t="s">
        <v>185</v>
      </c>
      <c r="G412" s="214"/>
      <c r="H412" s="217">
        <v>3.7120000000000002</v>
      </c>
      <c r="I412" s="218"/>
      <c r="J412" s="214"/>
      <c r="K412" s="214"/>
      <c r="L412" s="219"/>
      <c r="M412" s="220"/>
      <c r="N412" s="221"/>
      <c r="O412" s="221"/>
      <c r="P412" s="221"/>
      <c r="Q412" s="221"/>
      <c r="R412" s="221"/>
      <c r="S412" s="221"/>
      <c r="T412" s="222"/>
      <c r="AT412" s="223" t="s">
        <v>182</v>
      </c>
      <c r="AU412" s="223" t="s">
        <v>81</v>
      </c>
      <c r="AV412" s="14" t="s">
        <v>176</v>
      </c>
      <c r="AW412" s="14" t="s">
        <v>33</v>
      </c>
      <c r="AX412" s="14" t="s">
        <v>79</v>
      </c>
      <c r="AY412" s="223" t="s">
        <v>168</v>
      </c>
    </row>
    <row r="413" spans="1:65" s="2" customFormat="1" ht="24.2" customHeight="1">
      <c r="A413" s="38"/>
      <c r="B413" s="39"/>
      <c r="C413" s="182" t="s">
        <v>1899</v>
      </c>
      <c r="D413" s="182" t="s">
        <v>171</v>
      </c>
      <c r="E413" s="183" t="s">
        <v>1900</v>
      </c>
      <c r="F413" s="184" t="s">
        <v>1901</v>
      </c>
      <c r="G413" s="185" t="s">
        <v>174</v>
      </c>
      <c r="H413" s="186">
        <v>3.7120000000000002</v>
      </c>
      <c r="I413" s="187"/>
      <c r="J413" s="188">
        <f>ROUND(I413*H413,2)</f>
        <v>0</v>
      </c>
      <c r="K413" s="184" t="s">
        <v>175</v>
      </c>
      <c r="L413" s="43"/>
      <c r="M413" s="189" t="s">
        <v>19</v>
      </c>
      <c r="N413" s="190" t="s">
        <v>43</v>
      </c>
      <c r="O413" s="68"/>
      <c r="P413" s="191">
        <f>O413*H413</f>
        <v>0</v>
      </c>
      <c r="Q413" s="191">
        <v>0</v>
      </c>
      <c r="R413" s="191">
        <f>Q413*H413</f>
        <v>0</v>
      </c>
      <c r="S413" s="191">
        <v>0</v>
      </c>
      <c r="T413" s="192">
        <f>S413*H413</f>
        <v>0</v>
      </c>
      <c r="U413" s="38"/>
      <c r="V413" s="38"/>
      <c r="W413" s="38"/>
      <c r="X413" s="38"/>
      <c r="Y413" s="38"/>
      <c r="Z413" s="38"/>
      <c r="AA413" s="38"/>
      <c r="AB413" s="38"/>
      <c r="AC413" s="38"/>
      <c r="AD413" s="38"/>
      <c r="AE413" s="38"/>
      <c r="AR413" s="193" t="s">
        <v>176</v>
      </c>
      <c r="AT413" s="193" t="s">
        <v>171</v>
      </c>
      <c r="AU413" s="193" t="s">
        <v>81</v>
      </c>
      <c r="AY413" s="21" t="s">
        <v>168</v>
      </c>
      <c r="BE413" s="194">
        <f>IF(N413="základní",J413,0)</f>
        <v>0</v>
      </c>
      <c r="BF413" s="194">
        <f>IF(N413="snížená",J413,0)</f>
        <v>0</v>
      </c>
      <c r="BG413" s="194">
        <f>IF(N413="zákl. přenesená",J413,0)</f>
        <v>0</v>
      </c>
      <c r="BH413" s="194">
        <f>IF(N413="sníž. přenesená",J413,0)</f>
        <v>0</v>
      </c>
      <c r="BI413" s="194">
        <f>IF(N413="nulová",J413,0)</f>
        <v>0</v>
      </c>
      <c r="BJ413" s="21" t="s">
        <v>79</v>
      </c>
      <c r="BK413" s="194">
        <f>ROUND(I413*H413,2)</f>
        <v>0</v>
      </c>
      <c r="BL413" s="21" t="s">
        <v>176</v>
      </c>
      <c r="BM413" s="193" t="s">
        <v>1902</v>
      </c>
    </row>
    <row r="414" spans="1:65" s="2" customFormat="1" ht="19.5">
      <c r="A414" s="38"/>
      <c r="B414" s="39"/>
      <c r="C414" s="40"/>
      <c r="D414" s="195" t="s">
        <v>178</v>
      </c>
      <c r="E414" s="40"/>
      <c r="F414" s="196" t="s">
        <v>1903</v>
      </c>
      <c r="G414" s="40"/>
      <c r="H414" s="40"/>
      <c r="I414" s="197"/>
      <c r="J414" s="40"/>
      <c r="K414" s="40"/>
      <c r="L414" s="43"/>
      <c r="M414" s="198"/>
      <c r="N414" s="199"/>
      <c r="O414" s="68"/>
      <c r="P414" s="68"/>
      <c r="Q414" s="68"/>
      <c r="R414" s="68"/>
      <c r="S414" s="68"/>
      <c r="T414" s="69"/>
      <c r="U414" s="38"/>
      <c r="V414" s="38"/>
      <c r="W414" s="38"/>
      <c r="X414" s="38"/>
      <c r="Y414" s="38"/>
      <c r="Z414" s="38"/>
      <c r="AA414" s="38"/>
      <c r="AB414" s="38"/>
      <c r="AC414" s="38"/>
      <c r="AD414" s="38"/>
      <c r="AE414" s="38"/>
      <c r="AT414" s="21" t="s">
        <v>178</v>
      </c>
      <c r="AU414" s="21" t="s">
        <v>81</v>
      </c>
    </row>
    <row r="415" spans="1:65" s="2" customFormat="1" ht="11.25">
      <c r="A415" s="38"/>
      <c r="B415" s="39"/>
      <c r="C415" s="40"/>
      <c r="D415" s="200" t="s">
        <v>180</v>
      </c>
      <c r="E415" s="40"/>
      <c r="F415" s="201" t="s">
        <v>1904</v>
      </c>
      <c r="G415" s="40"/>
      <c r="H415" s="40"/>
      <c r="I415" s="197"/>
      <c r="J415" s="40"/>
      <c r="K415" s="40"/>
      <c r="L415" s="43"/>
      <c r="M415" s="198"/>
      <c r="N415" s="199"/>
      <c r="O415" s="68"/>
      <c r="P415" s="68"/>
      <c r="Q415" s="68"/>
      <c r="R415" s="68"/>
      <c r="S415" s="68"/>
      <c r="T415" s="69"/>
      <c r="U415" s="38"/>
      <c r="V415" s="38"/>
      <c r="W415" s="38"/>
      <c r="X415" s="38"/>
      <c r="Y415" s="38"/>
      <c r="Z415" s="38"/>
      <c r="AA415" s="38"/>
      <c r="AB415" s="38"/>
      <c r="AC415" s="38"/>
      <c r="AD415" s="38"/>
      <c r="AE415" s="38"/>
      <c r="AT415" s="21" t="s">
        <v>180</v>
      </c>
      <c r="AU415" s="21" t="s">
        <v>81</v>
      </c>
    </row>
    <row r="416" spans="1:65" s="13" customFormat="1" ht="11.25">
      <c r="B416" s="202"/>
      <c r="C416" s="203"/>
      <c r="D416" s="195" t="s">
        <v>182</v>
      </c>
      <c r="E416" s="204" t="s">
        <v>19</v>
      </c>
      <c r="F416" s="205" t="s">
        <v>1892</v>
      </c>
      <c r="G416" s="203"/>
      <c r="H416" s="206">
        <v>3.7120000000000002</v>
      </c>
      <c r="I416" s="207"/>
      <c r="J416" s="203"/>
      <c r="K416" s="203"/>
      <c r="L416" s="208"/>
      <c r="M416" s="209"/>
      <c r="N416" s="210"/>
      <c r="O416" s="210"/>
      <c r="P416" s="210"/>
      <c r="Q416" s="210"/>
      <c r="R416" s="210"/>
      <c r="S416" s="210"/>
      <c r="T416" s="211"/>
      <c r="AT416" s="212" t="s">
        <v>182</v>
      </c>
      <c r="AU416" s="212" t="s">
        <v>81</v>
      </c>
      <c r="AV416" s="13" t="s">
        <v>81</v>
      </c>
      <c r="AW416" s="13" t="s">
        <v>33</v>
      </c>
      <c r="AX416" s="13" t="s">
        <v>72</v>
      </c>
      <c r="AY416" s="212" t="s">
        <v>168</v>
      </c>
    </row>
    <row r="417" spans="1:65" s="14" customFormat="1" ht="11.25">
      <c r="B417" s="213"/>
      <c r="C417" s="214"/>
      <c r="D417" s="195" t="s">
        <v>182</v>
      </c>
      <c r="E417" s="215" t="s">
        <v>19</v>
      </c>
      <c r="F417" s="216" t="s">
        <v>185</v>
      </c>
      <c r="G417" s="214"/>
      <c r="H417" s="217">
        <v>3.7120000000000002</v>
      </c>
      <c r="I417" s="218"/>
      <c r="J417" s="214"/>
      <c r="K417" s="214"/>
      <c r="L417" s="219"/>
      <c r="M417" s="220"/>
      <c r="N417" s="221"/>
      <c r="O417" s="221"/>
      <c r="P417" s="221"/>
      <c r="Q417" s="221"/>
      <c r="R417" s="221"/>
      <c r="S417" s="221"/>
      <c r="T417" s="222"/>
      <c r="AT417" s="223" t="s">
        <v>182</v>
      </c>
      <c r="AU417" s="223" t="s">
        <v>81</v>
      </c>
      <c r="AV417" s="14" t="s">
        <v>176</v>
      </c>
      <c r="AW417" s="14" t="s">
        <v>33</v>
      </c>
      <c r="AX417" s="14" t="s">
        <v>79</v>
      </c>
      <c r="AY417" s="223" t="s">
        <v>168</v>
      </c>
    </row>
    <row r="418" spans="1:65" s="2" customFormat="1" ht="16.5" customHeight="1">
      <c r="A418" s="38"/>
      <c r="B418" s="39"/>
      <c r="C418" s="182" t="s">
        <v>1905</v>
      </c>
      <c r="D418" s="182" t="s">
        <v>171</v>
      </c>
      <c r="E418" s="183" t="s">
        <v>524</v>
      </c>
      <c r="F418" s="184" t="s">
        <v>525</v>
      </c>
      <c r="G418" s="185" t="s">
        <v>220</v>
      </c>
      <c r="H418" s="186">
        <v>0.40600000000000003</v>
      </c>
      <c r="I418" s="187"/>
      <c r="J418" s="188">
        <f>ROUND(I418*H418,2)</f>
        <v>0</v>
      </c>
      <c r="K418" s="184" t="s">
        <v>175</v>
      </c>
      <c r="L418" s="43"/>
      <c r="M418" s="189" t="s">
        <v>19</v>
      </c>
      <c r="N418" s="190" t="s">
        <v>43</v>
      </c>
      <c r="O418" s="68"/>
      <c r="P418" s="191">
        <f>O418*H418</f>
        <v>0</v>
      </c>
      <c r="Q418" s="191">
        <v>1.06277</v>
      </c>
      <c r="R418" s="191">
        <f>Q418*H418</f>
        <v>0.43148462000000004</v>
      </c>
      <c r="S418" s="191">
        <v>0</v>
      </c>
      <c r="T418" s="192">
        <f>S418*H418</f>
        <v>0</v>
      </c>
      <c r="U418" s="38"/>
      <c r="V418" s="38"/>
      <c r="W418" s="38"/>
      <c r="X418" s="38"/>
      <c r="Y418" s="38"/>
      <c r="Z418" s="38"/>
      <c r="AA418" s="38"/>
      <c r="AB418" s="38"/>
      <c r="AC418" s="38"/>
      <c r="AD418" s="38"/>
      <c r="AE418" s="38"/>
      <c r="AR418" s="193" t="s">
        <v>176</v>
      </c>
      <c r="AT418" s="193" t="s">
        <v>171</v>
      </c>
      <c r="AU418" s="193" t="s">
        <v>81</v>
      </c>
      <c r="AY418" s="21" t="s">
        <v>168</v>
      </c>
      <c r="BE418" s="194">
        <f>IF(N418="základní",J418,0)</f>
        <v>0</v>
      </c>
      <c r="BF418" s="194">
        <f>IF(N418="snížená",J418,0)</f>
        <v>0</v>
      </c>
      <c r="BG418" s="194">
        <f>IF(N418="zákl. přenesená",J418,0)</f>
        <v>0</v>
      </c>
      <c r="BH418" s="194">
        <f>IF(N418="sníž. přenesená",J418,0)</f>
        <v>0</v>
      </c>
      <c r="BI418" s="194">
        <f>IF(N418="nulová",J418,0)</f>
        <v>0</v>
      </c>
      <c r="BJ418" s="21" t="s">
        <v>79</v>
      </c>
      <c r="BK418" s="194">
        <f>ROUND(I418*H418,2)</f>
        <v>0</v>
      </c>
      <c r="BL418" s="21" t="s">
        <v>176</v>
      </c>
      <c r="BM418" s="193" t="s">
        <v>1906</v>
      </c>
    </row>
    <row r="419" spans="1:65" s="2" customFormat="1" ht="11.25">
      <c r="A419" s="38"/>
      <c r="B419" s="39"/>
      <c r="C419" s="40"/>
      <c r="D419" s="195" t="s">
        <v>178</v>
      </c>
      <c r="E419" s="40"/>
      <c r="F419" s="196" t="s">
        <v>527</v>
      </c>
      <c r="G419" s="40"/>
      <c r="H419" s="40"/>
      <c r="I419" s="197"/>
      <c r="J419" s="40"/>
      <c r="K419" s="40"/>
      <c r="L419" s="43"/>
      <c r="M419" s="198"/>
      <c r="N419" s="199"/>
      <c r="O419" s="68"/>
      <c r="P419" s="68"/>
      <c r="Q419" s="68"/>
      <c r="R419" s="68"/>
      <c r="S419" s="68"/>
      <c r="T419" s="69"/>
      <c r="U419" s="38"/>
      <c r="V419" s="38"/>
      <c r="W419" s="38"/>
      <c r="X419" s="38"/>
      <c r="Y419" s="38"/>
      <c r="Z419" s="38"/>
      <c r="AA419" s="38"/>
      <c r="AB419" s="38"/>
      <c r="AC419" s="38"/>
      <c r="AD419" s="38"/>
      <c r="AE419" s="38"/>
      <c r="AT419" s="21" t="s">
        <v>178</v>
      </c>
      <c r="AU419" s="21" t="s">
        <v>81</v>
      </c>
    </row>
    <row r="420" spans="1:65" s="2" customFormat="1" ht="11.25">
      <c r="A420" s="38"/>
      <c r="B420" s="39"/>
      <c r="C420" s="40"/>
      <c r="D420" s="200" t="s">
        <v>180</v>
      </c>
      <c r="E420" s="40"/>
      <c r="F420" s="201" t="s">
        <v>528</v>
      </c>
      <c r="G420" s="40"/>
      <c r="H420" s="40"/>
      <c r="I420" s="197"/>
      <c r="J420" s="40"/>
      <c r="K420" s="40"/>
      <c r="L420" s="43"/>
      <c r="M420" s="198"/>
      <c r="N420" s="199"/>
      <c r="O420" s="68"/>
      <c r="P420" s="68"/>
      <c r="Q420" s="68"/>
      <c r="R420" s="68"/>
      <c r="S420" s="68"/>
      <c r="T420" s="69"/>
      <c r="U420" s="38"/>
      <c r="V420" s="38"/>
      <c r="W420" s="38"/>
      <c r="X420" s="38"/>
      <c r="Y420" s="38"/>
      <c r="Z420" s="38"/>
      <c r="AA420" s="38"/>
      <c r="AB420" s="38"/>
      <c r="AC420" s="38"/>
      <c r="AD420" s="38"/>
      <c r="AE420" s="38"/>
      <c r="AT420" s="21" t="s">
        <v>180</v>
      </c>
      <c r="AU420" s="21" t="s">
        <v>81</v>
      </c>
    </row>
    <row r="421" spans="1:65" s="2" customFormat="1" ht="29.25">
      <c r="A421" s="38"/>
      <c r="B421" s="39"/>
      <c r="C421" s="40"/>
      <c r="D421" s="195" t="s">
        <v>206</v>
      </c>
      <c r="E421" s="40"/>
      <c r="F421" s="224" t="s">
        <v>1907</v>
      </c>
      <c r="G421" s="40"/>
      <c r="H421" s="40"/>
      <c r="I421" s="197"/>
      <c r="J421" s="40"/>
      <c r="K421" s="40"/>
      <c r="L421" s="43"/>
      <c r="M421" s="198"/>
      <c r="N421" s="199"/>
      <c r="O421" s="68"/>
      <c r="P421" s="68"/>
      <c r="Q421" s="68"/>
      <c r="R421" s="68"/>
      <c r="S421" s="68"/>
      <c r="T421" s="69"/>
      <c r="U421" s="38"/>
      <c r="V421" s="38"/>
      <c r="W421" s="38"/>
      <c r="X421" s="38"/>
      <c r="Y421" s="38"/>
      <c r="Z421" s="38"/>
      <c r="AA421" s="38"/>
      <c r="AB421" s="38"/>
      <c r="AC421" s="38"/>
      <c r="AD421" s="38"/>
      <c r="AE421" s="38"/>
      <c r="AT421" s="21" t="s">
        <v>206</v>
      </c>
      <c r="AU421" s="21" t="s">
        <v>81</v>
      </c>
    </row>
    <row r="422" spans="1:65" s="13" customFormat="1" ht="11.25">
      <c r="B422" s="202"/>
      <c r="C422" s="203"/>
      <c r="D422" s="195" t="s">
        <v>182</v>
      </c>
      <c r="E422" s="204" t="s">
        <v>19</v>
      </c>
      <c r="F422" s="205" t="s">
        <v>1908</v>
      </c>
      <c r="G422" s="203"/>
      <c r="H422" s="206">
        <v>0.17</v>
      </c>
      <c r="I422" s="207"/>
      <c r="J422" s="203"/>
      <c r="K422" s="203"/>
      <c r="L422" s="208"/>
      <c r="M422" s="209"/>
      <c r="N422" s="210"/>
      <c r="O422" s="210"/>
      <c r="P422" s="210"/>
      <c r="Q422" s="210"/>
      <c r="R422" s="210"/>
      <c r="S422" s="210"/>
      <c r="T422" s="211"/>
      <c r="AT422" s="212" t="s">
        <v>182</v>
      </c>
      <c r="AU422" s="212" t="s">
        <v>81</v>
      </c>
      <c r="AV422" s="13" t="s">
        <v>81</v>
      </c>
      <c r="AW422" s="13" t="s">
        <v>33</v>
      </c>
      <c r="AX422" s="13" t="s">
        <v>72</v>
      </c>
      <c r="AY422" s="212" t="s">
        <v>168</v>
      </c>
    </row>
    <row r="423" spans="1:65" s="13" customFormat="1" ht="11.25">
      <c r="B423" s="202"/>
      <c r="C423" s="203"/>
      <c r="D423" s="195" t="s">
        <v>182</v>
      </c>
      <c r="E423" s="204" t="s">
        <v>19</v>
      </c>
      <c r="F423" s="205" t="s">
        <v>1909</v>
      </c>
      <c r="G423" s="203"/>
      <c r="H423" s="206">
        <v>0.17</v>
      </c>
      <c r="I423" s="207"/>
      <c r="J423" s="203"/>
      <c r="K423" s="203"/>
      <c r="L423" s="208"/>
      <c r="M423" s="209"/>
      <c r="N423" s="210"/>
      <c r="O423" s="210"/>
      <c r="P423" s="210"/>
      <c r="Q423" s="210"/>
      <c r="R423" s="210"/>
      <c r="S423" s="210"/>
      <c r="T423" s="211"/>
      <c r="AT423" s="212" t="s">
        <v>182</v>
      </c>
      <c r="AU423" s="212" t="s">
        <v>81</v>
      </c>
      <c r="AV423" s="13" t="s">
        <v>81</v>
      </c>
      <c r="AW423" s="13" t="s">
        <v>33</v>
      </c>
      <c r="AX423" s="13" t="s">
        <v>72</v>
      </c>
      <c r="AY423" s="212" t="s">
        <v>168</v>
      </c>
    </row>
    <row r="424" spans="1:65" s="13" customFormat="1" ht="11.25">
      <c r="B424" s="202"/>
      <c r="C424" s="203"/>
      <c r="D424" s="195" t="s">
        <v>182</v>
      </c>
      <c r="E424" s="204" t="s">
        <v>19</v>
      </c>
      <c r="F424" s="205" t="s">
        <v>1910</v>
      </c>
      <c r="G424" s="203"/>
      <c r="H424" s="206">
        <v>1.6E-2</v>
      </c>
      <c r="I424" s="207"/>
      <c r="J424" s="203"/>
      <c r="K424" s="203"/>
      <c r="L424" s="208"/>
      <c r="M424" s="209"/>
      <c r="N424" s="210"/>
      <c r="O424" s="210"/>
      <c r="P424" s="210"/>
      <c r="Q424" s="210"/>
      <c r="R424" s="210"/>
      <c r="S424" s="210"/>
      <c r="T424" s="211"/>
      <c r="AT424" s="212" t="s">
        <v>182</v>
      </c>
      <c r="AU424" s="212" t="s">
        <v>81</v>
      </c>
      <c r="AV424" s="13" t="s">
        <v>81</v>
      </c>
      <c r="AW424" s="13" t="s">
        <v>33</v>
      </c>
      <c r="AX424" s="13" t="s">
        <v>72</v>
      </c>
      <c r="AY424" s="212" t="s">
        <v>168</v>
      </c>
    </row>
    <row r="425" spans="1:65" s="13" customFormat="1" ht="11.25">
      <c r="B425" s="202"/>
      <c r="C425" s="203"/>
      <c r="D425" s="195" t="s">
        <v>182</v>
      </c>
      <c r="E425" s="204" t="s">
        <v>19</v>
      </c>
      <c r="F425" s="205" t="s">
        <v>1911</v>
      </c>
      <c r="G425" s="203"/>
      <c r="H425" s="206">
        <v>0.02</v>
      </c>
      <c r="I425" s="207"/>
      <c r="J425" s="203"/>
      <c r="K425" s="203"/>
      <c r="L425" s="208"/>
      <c r="M425" s="209"/>
      <c r="N425" s="210"/>
      <c r="O425" s="210"/>
      <c r="P425" s="210"/>
      <c r="Q425" s="210"/>
      <c r="R425" s="210"/>
      <c r="S425" s="210"/>
      <c r="T425" s="211"/>
      <c r="AT425" s="212" t="s">
        <v>182</v>
      </c>
      <c r="AU425" s="212" t="s">
        <v>81</v>
      </c>
      <c r="AV425" s="13" t="s">
        <v>81</v>
      </c>
      <c r="AW425" s="13" t="s">
        <v>33</v>
      </c>
      <c r="AX425" s="13" t="s">
        <v>72</v>
      </c>
      <c r="AY425" s="212" t="s">
        <v>168</v>
      </c>
    </row>
    <row r="426" spans="1:65" s="13" customFormat="1" ht="11.25">
      <c r="B426" s="202"/>
      <c r="C426" s="203"/>
      <c r="D426" s="195" t="s">
        <v>182</v>
      </c>
      <c r="E426" s="204" t="s">
        <v>19</v>
      </c>
      <c r="F426" s="205" t="s">
        <v>1912</v>
      </c>
      <c r="G426" s="203"/>
      <c r="H426" s="206">
        <v>0.03</v>
      </c>
      <c r="I426" s="207"/>
      <c r="J426" s="203"/>
      <c r="K426" s="203"/>
      <c r="L426" s="208"/>
      <c r="M426" s="209"/>
      <c r="N426" s="210"/>
      <c r="O426" s="210"/>
      <c r="P426" s="210"/>
      <c r="Q426" s="210"/>
      <c r="R426" s="210"/>
      <c r="S426" s="210"/>
      <c r="T426" s="211"/>
      <c r="AT426" s="212" t="s">
        <v>182</v>
      </c>
      <c r="AU426" s="212" t="s">
        <v>81</v>
      </c>
      <c r="AV426" s="13" t="s">
        <v>81</v>
      </c>
      <c r="AW426" s="13" t="s">
        <v>33</v>
      </c>
      <c r="AX426" s="13" t="s">
        <v>72</v>
      </c>
      <c r="AY426" s="212" t="s">
        <v>168</v>
      </c>
    </row>
    <row r="427" spans="1:65" s="14" customFormat="1" ht="11.25">
      <c r="B427" s="213"/>
      <c r="C427" s="214"/>
      <c r="D427" s="195" t="s">
        <v>182</v>
      </c>
      <c r="E427" s="215" t="s">
        <v>19</v>
      </c>
      <c r="F427" s="216" t="s">
        <v>185</v>
      </c>
      <c r="G427" s="214"/>
      <c r="H427" s="217">
        <v>0.40600000000000003</v>
      </c>
      <c r="I427" s="218"/>
      <c r="J427" s="214"/>
      <c r="K427" s="214"/>
      <c r="L427" s="219"/>
      <c r="M427" s="220"/>
      <c r="N427" s="221"/>
      <c r="O427" s="221"/>
      <c r="P427" s="221"/>
      <c r="Q427" s="221"/>
      <c r="R427" s="221"/>
      <c r="S427" s="221"/>
      <c r="T427" s="222"/>
      <c r="AT427" s="223" t="s">
        <v>182</v>
      </c>
      <c r="AU427" s="223" t="s">
        <v>81</v>
      </c>
      <c r="AV427" s="14" t="s">
        <v>176</v>
      </c>
      <c r="AW427" s="14" t="s">
        <v>33</v>
      </c>
      <c r="AX427" s="14" t="s">
        <v>79</v>
      </c>
      <c r="AY427" s="223" t="s">
        <v>168</v>
      </c>
    </row>
    <row r="428" spans="1:65" s="12" customFormat="1" ht="22.9" customHeight="1">
      <c r="B428" s="166"/>
      <c r="C428" s="167"/>
      <c r="D428" s="168" t="s">
        <v>71</v>
      </c>
      <c r="E428" s="180" t="s">
        <v>547</v>
      </c>
      <c r="F428" s="180" t="s">
        <v>548</v>
      </c>
      <c r="G428" s="167"/>
      <c r="H428" s="167"/>
      <c r="I428" s="170"/>
      <c r="J428" s="181">
        <f>BK428</f>
        <v>0</v>
      </c>
      <c r="K428" s="167"/>
      <c r="L428" s="172"/>
      <c r="M428" s="173"/>
      <c r="N428" s="174"/>
      <c r="O428" s="174"/>
      <c r="P428" s="175">
        <f>SUM(P429:P561)</f>
        <v>0</v>
      </c>
      <c r="Q428" s="174"/>
      <c r="R428" s="175">
        <f>SUM(R429:R561)</f>
        <v>2.6658800000000003E-2</v>
      </c>
      <c r="S428" s="174"/>
      <c r="T428" s="176">
        <f>SUM(T429:T561)</f>
        <v>69.637333999999996</v>
      </c>
      <c r="AR428" s="177" t="s">
        <v>79</v>
      </c>
      <c r="AT428" s="178" t="s">
        <v>71</v>
      </c>
      <c r="AU428" s="178" t="s">
        <v>79</v>
      </c>
      <c r="AY428" s="177" t="s">
        <v>168</v>
      </c>
      <c r="BK428" s="179">
        <f>SUM(BK429:BK561)</f>
        <v>0</v>
      </c>
    </row>
    <row r="429" spans="1:65" s="2" customFormat="1" ht="24.2" customHeight="1">
      <c r="A429" s="38"/>
      <c r="B429" s="39"/>
      <c r="C429" s="182" t="s">
        <v>1913</v>
      </c>
      <c r="D429" s="182" t="s">
        <v>171</v>
      </c>
      <c r="E429" s="183" t="s">
        <v>1914</v>
      </c>
      <c r="F429" s="184" t="s">
        <v>1915</v>
      </c>
      <c r="G429" s="185" t="s">
        <v>281</v>
      </c>
      <c r="H429" s="186">
        <v>50.97</v>
      </c>
      <c r="I429" s="187"/>
      <c r="J429" s="188">
        <f>ROUND(I429*H429,2)</f>
        <v>0</v>
      </c>
      <c r="K429" s="184" t="s">
        <v>175</v>
      </c>
      <c r="L429" s="43"/>
      <c r="M429" s="189" t="s">
        <v>19</v>
      </c>
      <c r="N429" s="190" t="s">
        <v>43</v>
      </c>
      <c r="O429" s="68"/>
      <c r="P429" s="191">
        <f>O429*H429</f>
        <v>0</v>
      </c>
      <c r="Q429" s="191">
        <v>4.0000000000000003E-5</v>
      </c>
      <c r="R429" s="191">
        <f>Q429*H429</f>
        <v>2.0388000000000003E-3</v>
      </c>
      <c r="S429" s="191">
        <v>0</v>
      </c>
      <c r="T429" s="192">
        <f>S429*H429</f>
        <v>0</v>
      </c>
      <c r="U429" s="38"/>
      <c r="V429" s="38"/>
      <c r="W429" s="38"/>
      <c r="X429" s="38"/>
      <c r="Y429" s="38"/>
      <c r="Z429" s="38"/>
      <c r="AA429" s="38"/>
      <c r="AB429" s="38"/>
      <c r="AC429" s="38"/>
      <c r="AD429" s="38"/>
      <c r="AE429" s="38"/>
      <c r="AR429" s="193" t="s">
        <v>176</v>
      </c>
      <c r="AT429" s="193" t="s">
        <v>171</v>
      </c>
      <c r="AU429" s="193" t="s">
        <v>81</v>
      </c>
      <c r="AY429" s="21" t="s">
        <v>168</v>
      </c>
      <c r="BE429" s="194">
        <f>IF(N429="základní",J429,0)</f>
        <v>0</v>
      </c>
      <c r="BF429" s="194">
        <f>IF(N429="snížená",J429,0)</f>
        <v>0</v>
      </c>
      <c r="BG429" s="194">
        <f>IF(N429="zákl. přenesená",J429,0)</f>
        <v>0</v>
      </c>
      <c r="BH429" s="194">
        <f>IF(N429="sníž. přenesená",J429,0)</f>
        <v>0</v>
      </c>
      <c r="BI429" s="194">
        <f>IF(N429="nulová",J429,0)</f>
        <v>0</v>
      </c>
      <c r="BJ429" s="21" t="s">
        <v>79</v>
      </c>
      <c r="BK429" s="194">
        <f>ROUND(I429*H429,2)</f>
        <v>0</v>
      </c>
      <c r="BL429" s="21" t="s">
        <v>176</v>
      </c>
      <c r="BM429" s="193" t="s">
        <v>1916</v>
      </c>
    </row>
    <row r="430" spans="1:65" s="2" customFormat="1" ht="19.5">
      <c r="A430" s="38"/>
      <c r="B430" s="39"/>
      <c r="C430" s="40"/>
      <c r="D430" s="195" t="s">
        <v>178</v>
      </c>
      <c r="E430" s="40"/>
      <c r="F430" s="196" t="s">
        <v>1917</v>
      </c>
      <c r="G430" s="40"/>
      <c r="H430" s="40"/>
      <c r="I430" s="197"/>
      <c r="J430" s="40"/>
      <c r="K430" s="40"/>
      <c r="L430" s="43"/>
      <c r="M430" s="198"/>
      <c r="N430" s="199"/>
      <c r="O430" s="68"/>
      <c r="P430" s="68"/>
      <c r="Q430" s="68"/>
      <c r="R430" s="68"/>
      <c r="S430" s="68"/>
      <c r="T430" s="69"/>
      <c r="U430" s="38"/>
      <c r="V430" s="38"/>
      <c r="W430" s="38"/>
      <c r="X430" s="38"/>
      <c r="Y430" s="38"/>
      <c r="Z430" s="38"/>
      <c r="AA430" s="38"/>
      <c r="AB430" s="38"/>
      <c r="AC430" s="38"/>
      <c r="AD430" s="38"/>
      <c r="AE430" s="38"/>
      <c r="AT430" s="21" t="s">
        <v>178</v>
      </c>
      <c r="AU430" s="21" t="s">
        <v>81</v>
      </c>
    </row>
    <row r="431" spans="1:65" s="2" customFormat="1" ht="11.25">
      <c r="A431" s="38"/>
      <c r="B431" s="39"/>
      <c r="C431" s="40"/>
      <c r="D431" s="200" t="s">
        <v>180</v>
      </c>
      <c r="E431" s="40"/>
      <c r="F431" s="201" t="s">
        <v>1918</v>
      </c>
      <c r="G431" s="40"/>
      <c r="H431" s="40"/>
      <c r="I431" s="197"/>
      <c r="J431" s="40"/>
      <c r="K431" s="40"/>
      <c r="L431" s="43"/>
      <c r="M431" s="198"/>
      <c r="N431" s="199"/>
      <c r="O431" s="68"/>
      <c r="P431" s="68"/>
      <c r="Q431" s="68"/>
      <c r="R431" s="68"/>
      <c r="S431" s="68"/>
      <c r="T431" s="69"/>
      <c r="U431" s="38"/>
      <c r="V431" s="38"/>
      <c r="W431" s="38"/>
      <c r="X431" s="38"/>
      <c r="Y431" s="38"/>
      <c r="Z431" s="38"/>
      <c r="AA431" s="38"/>
      <c r="AB431" s="38"/>
      <c r="AC431" s="38"/>
      <c r="AD431" s="38"/>
      <c r="AE431" s="38"/>
      <c r="AT431" s="21" t="s">
        <v>180</v>
      </c>
      <c r="AU431" s="21" t="s">
        <v>81</v>
      </c>
    </row>
    <row r="432" spans="1:65" s="13" customFormat="1" ht="11.25">
      <c r="B432" s="202"/>
      <c r="C432" s="203"/>
      <c r="D432" s="195" t="s">
        <v>182</v>
      </c>
      <c r="E432" s="204" t="s">
        <v>19</v>
      </c>
      <c r="F432" s="205" t="s">
        <v>1828</v>
      </c>
      <c r="G432" s="203"/>
      <c r="H432" s="206">
        <v>50.97</v>
      </c>
      <c r="I432" s="207"/>
      <c r="J432" s="203"/>
      <c r="K432" s="203"/>
      <c r="L432" s="208"/>
      <c r="M432" s="209"/>
      <c r="N432" s="210"/>
      <c r="O432" s="210"/>
      <c r="P432" s="210"/>
      <c r="Q432" s="210"/>
      <c r="R432" s="210"/>
      <c r="S432" s="210"/>
      <c r="T432" s="211"/>
      <c r="AT432" s="212" t="s">
        <v>182</v>
      </c>
      <c r="AU432" s="212" t="s">
        <v>81</v>
      </c>
      <c r="AV432" s="13" t="s">
        <v>81</v>
      </c>
      <c r="AW432" s="13" t="s">
        <v>33</v>
      </c>
      <c r="AX432" s="13" t="s">
        <v>72</v>
      </c>
      <c r="AY432" s="212" t="s">
        <v>168</v>
      </c>
    </row>
    <row r="433" spans="1:65" s="14" customFormat="1" ht="11.25">
      <c r="B433" s="213"/>
      <c r="C433" s="214"/>
      <c r="D433" s="195" t="s">
        <v>182</v>
      </c>
      <c r="E433" s="215" t="s">
        <v>19</v>
      </c>
      <c r="F433" s="216" t="s">
        <v>185</v>
      </c>
      <c r="G433" s="214"/>
      <c r="H433" s="217">
        <v>50.97</v>
      </c>
      <c r="I433" s="218"/>
      <c r="J433" s="214"/>
      <c r="K433" s="214"/>
      <c r="L433" s="219"/>
      <c r="M433" s="220"/>
      <c r="N433" s="221"/>
      <c r="O433" s="221"/>
      <c r="P433" s="221"/>
      <c r="Q433" s="221"/>
      <c r="R433" s="221"/>
      <c r="S433" s="221"/>
      <c r="T433" s="222"/>
      <c r="AT433" s="223" t="s">
        <v>182</v>
      </c>
      <c r="AU433" s="223" t="s">
        <v>81</v>
      </c>
      <c r="AV433" s="14" t="s">
        <v>176</v>
      </c>
      <c r="AW433" s="14" t="s">
        <v>33</v>
      </c>
      <c r="AX433" s="14" t="s">
        <v>79</v>
      </c>
      <c r="AY433" s="223" t="s">
        <v>168</v>
      </c>
    </row>
    <row r="434" spans="1:65" s="2" customFormat="1" ht="37.9" customHeight="1">
      <c r="A434" s="38"/>
      <c r="B434" s="39"/>
      <c r="C434" s="182" t="s">
        <v>647</v>
      </c>
      <c r="D434" s="182" t="s">
        <v>171</v>
      </c>
      <c r="E434" s="183" t="s">
        <v>557</v>
      </c>
      <c r="F434" s="184" t="s">
        <v>558</v>
      </c>
      <c r="G434" s="185" t="s">
        <v>281</v>
      </c>
      <c r="H434" s="186">
        <v>143.73599999999999</v>
      </c>
      <c r="I434" s="187"/>
      <c r="J434" s="188">
        <f>ROUND(I434*H434,2)</f>
        <v>0</v>
      </c>
      <c r="K434" s="184" t="s">
        <v>175</v>
      </c>
      <c r="L434" s="43"/>
      <c r="M434" s="189" t="s">
        <v>19</v>
      </c>
      <c r="N434" s="190" t="s">
        <v>43</v>
      </c>
      <c r="O434" s="68"/>
      <c r="P434" s="191">
        <f>O434*H434</f>
        <v>0</v>
      </c>
      <c r="Q434" s="191">
        <v>0</v>
      </c>
      <c r="R434" s="191">
        <f>Q434*H434</f>
        <v>0</v>
      </c>
      <c r="S434" s="191">
        <v>0</v>
      </c>
      <c r="T434" s="192">
        <f>S434*H434</f>
        <v>0</v>
      </c>
      <c r="U434" s="38"/>
      <c r="V434" s="38"/>
      <c r="W434" s="38"/>
      <c r="X434" s="38"/>
      <c r="Y434" s="38"/>
      <c r="Z434" s="38"/>
      <c r="AA434" s="38"/>
      <c r="AB434" s="38"/>
      <c r="AC434" s="38"/>
      <c r="AD434" s="38"/>
      <c r="AE434" s="38"/>
      <c r="AR434" s="193" t="s">
        <v>176</v>
      </c>
      <c r="AT434" s="193" t="s">
        <v>171</v>
      </c>
      <c r="AU434" s="193" t="s">
        <v>81</v>
      </c>
      <c r="AY434" s="21" t="s">
        <v>168</v>
      </c>
      <c r="BE434" s="194">
        <f>IF(N434="základní",J434,0)</f>
        <v>0</v>
      </c>
      <c r="BF434" s="194">
        <f>IF(N434="snížená",J434,0)</f>
        <v>0</v>
      </c>
      <c r="BG434" s="194">
        <f>IF(N434="zákl. přenesená",J434,0)</f>
        <v>0</v>
      </c>
      <c r="BH434" s="194">
        <f>IF(N434="sníž. přenesená",J434,0)</f>
        <v>0</v>
      </c>
      <c r="BI434" s="194">
        <f>IF(N434="nulová",J434,0)</f>
        <v>0</v>
      </c>
      <c r="BJ434" s="21" t="s">
        <v>79</v>
      </c>
      <c r="BK434" s="194">
        <f>ROUND(I434*H434,2)</f>
        <v>0</v>
      </c>
      <c r="BL434" s="21" t="s">
        <v>176</v>
      </c>
      <c r="BM434" s="193" t="s">
        <v>1919</v>
      </c>
    </row>
    <row r="435" spans="1:65" s="2" customFormat="1" ht="29.25">
      <c r="A435" s="38"/>
      <c r="B435" s="39"/>
      <c r="C435" s="40"/>
      <c r="D435" s="195" t="s">
        <v>178</v>
      </c>
      <c r="E435" s="40"/>
      <c r="F435" s="196" t="s">
        <v>560</v>
      </c>
      <c r="G435" s="40"/>
      <c r="H435" s="40"/>
      <c r="I435" s="197"/>
      <c r="J435" s="40"/>
      <c r="K435" s="40"/>
      <c r="L435" s="43"/>
      <c r="M435" s="198"/>
      <c r="N435" s="199"/>
      <c r="O435" s="68"/>
      <c r="P435" s="68"/>
      <c r="Q435" s="68"/>
      <c r="R435" s="68"/>
      <c r="S435" s="68"/>
      <c r="T435" s="69"/>
      <c r="U435" s="38"/>
      <c r="V435" s="38"/>
      <c r="W435" s="38"/>
      <c r="X435" s="38"/>
      <c r="Y435" s="38"/>
      <c r="Z435" s="38"/>
      <c r="AA435" s="38"/>
      <c r="AB435" s="38"/>
      <c r="AC435" s="38"/>
      <c r="AD435" s="38"/>
      <c r="AE435" s="38"/>
      <c r="AT435" s="21" t="s">
        <v>178</v>
      </c>
      <c r="AU435" s="21" t="s">
        <v>81</v>
      </c>
    </row>
    <row r="436" spans="1:65" s="2" customFormat="1" ht="11.25">
      <c r="A436" s="38"/>
      <c r="B436" s="39"/>
      <c r="C436" s="40"/>
      <c r="D436" s="200" t="s">
        <v>180</v>
      </c>
      <c r="E436" s="40"/>
      <c r="F436" s="201" t="s">
        <v>561</v>
      </c>
      <c r="G436" s="40"/>
      <c r="H436" s="40"/>
      <c r="I436" s="197"/>
      <c r="J436" s="40"/>
      <c r="K436" s="40"/>
      <c r="L436" s="43"/>
      <c r="M436" s="198"/>
      <c r="N436" s="199"/>
      <c r="O436" s="68"/>
      <c r="P436" s="68"/>
      <c r="Q436" s="68"/>
      <c r="R436" s="68"/>
      <c r="S436" s="68"/>
      <c r="T436" s="69"/>
      <c r="U436" s="38"/>
      <c r="V436" s="38"/>
      <c r="W436" s="38"/>
      <c r="X436" s="38"/>
      <c r="Y436" s="38"/>
      <c r="Z436" s="38"/>
      <c r="AA436" s="38"/>
      <c r="AB436" s="38"/>
      <c r="AC436" s="38"/>
      <c r="AD436" s="38"/>
      <c r="AE436" s="38"/>
      <c r="AT436" s="21" t="s">
        <v>180</v>
      </c>
      <c r="AU436" s="21" t="s">
        <v>81</v>
      </c>
    </row>
    <row r="437" spans="1:65" s="13" customFormat="1" ht="11.25">
      <c r="B437" s="202"/>
      <c r="C437" s="203"/>
      <c r="D437" s="195" t="s">
        <v>182</v>
      </c>
      <c r="E437" s="204" t="s">
        <v>19</v>
      </c>
      <c r="F437" s="205" t="s">
        <v>1920</v>
      </c>
      <c r="G437" s="203"/>
      <c r="H437" s="206">
        <v>143.73599999999999</v>
      </c>
      <c r="I437" s="207"/>
      <c r="J437" s="203"/>
      <c r="K437" s="203"/>
      <c r="L437" s="208"/>
      <c r="M437" s="209"/>
      <c r="N437" s="210"/>
      <c r="O437" s="210"/>
      <c r="P437" s="210"/>
      <c r="Q437" s="210"/>
      <c r="R437" s="210"/>
      <c r="S437" s="210"/>
      <c r="T437" s="211"/>
      <c r="AT437" s="212" t="s">
        <v>182</v>
      </c>
      <c r="AU437" s="212" t="s">
        <v>81</v>
      </c>
      <c r="AV437" s="13" t="s">
        <v>81</v>
      </c>
      <c r="AW437" s="13" t="s">
        <v>33</v>
      </c>
      <c r="AX437" s="13" t="s">
        <v>72</v>
      </c>
      <c r="AY437" s="212" t="s">
        <v>168</v>
      </c>
    </row>
    <row r="438" spans="1:65" s="14" customFormat="1" ht="11.25">
      <c r="B438" s="213"/>
      <c r="C438" s="214"/>
      <c r="D438" s="195" t="s">
        <v>182</v>
      </c>
      <c r="E438" s="215" t="s">
        <v>19</v>
      </c>
      <c r="F438" s="216" t="s">
        <v>185</v>
      </c>
      <c r="G438" s="214"/>
      <c r="H438" s="217">
        <v>143.73599999999999</v>
      </c>
      <c r="I438" s="218"/>
      <c r="J438" s="214"/>
      <c r="K438" s="214"/>
      <c r="L438" s="219"/>
      <c r="M438" s="220"/>
      <c r="N438" s="221"/>
      <c r="O438" s="221"/>
      <c r="P438" s="221"/>
      <c r="Q438" s="221"/>
      <c r="R438" s="221"/>
      <c r="S438" s="221"/>
      <c r="T438" s="222"/>
      <c r="AT438" s="223" t="s">
        <v>182</v>
      </c>
      <c r="AU438" s="223" t="s">
        <v>81</v>
      </c>
      <c r="AV438" s="14" t="s">
        <v>176</v>
      </c>
      <c r="AW438" s="14" t="s">
        <v>33</v>
      </c>
      <c r="AX438" s="14" t="s">
        <v>79</v>
      </c>
      <c r="AY438" s="223" t="s">
        <v>168</v>
      </c>
    </row>
    <row r="439" spans="1:65" s="2" customFormat="1" ht="37.9" customHeight="1">
      <c r="A439" s="38"/>
      <c r="B439" s="39"/>
      <c r="C439" s="182" t="s">
        <v>941</v>
      </c>
      <c r="D439" s="182" t="s">
        <v>171</v>
      </c>
      <c r="E439" s="183" t="s">
        <v>564</v>
      </c>
      <c r="F439" s="184" t="s">
        <v>565</v>
      </c>
      <c r="G439" s="185" t="s">
        <v>281</v>
      </c>
      <c r="H439" s="186">
        <v>4312.08</v>
      </c>
      <c r="I439" s="187"/>
      <c r="J439" s="188">
        <f>ROUND(I439*H439,2)</f>
        <v>0</v>
      </c>
      <c r="K439" s="184" t="s">
        <v>175</v>
      </c>
      <c r="L439" s="43"/>
      <c r="M439" s="189" t="s">
        <v>19</v>
      </c>
      <c r="N439" s="190" t="s">
        <v>43</v>
      </c>
      <c r="O439" s="68"/>
      <c r="P439" s="191">
        <f>O439*H439</f>
        <v>0</v>
      </c>
      <c r="Q439" s="191">
        <v>0</v>
      </c>
      <c r="R439" s="191">
        <f>Q439*H439</f>
        <v>0</v>
      </c>
      <c r="S439" s="191">
        <v>0</v>
      </c>
      <c r="T439" s="192">
        <f>S439*H439</f>
        <v>0</v>
      </c>
      <c r="U439" s="38"/>
      <c r="V439" s="38"/>
      <c r="W439" s="38"/>
      <c r="X439" s="38"/>
      <c r="Y439" s="38"/>
      <c r="Z439" s="38"/>
      <c r="AA439" s="38"/>
      <c r="AB439" s="38"/>
      <c r="AC439" s="38"/>
      <c r="AD439" s="38"/>
      <c r="AE439" s="38"/>
      <c r="AR439" s="193" t="s">
        <v>176</v>
      </c>
      <c r="AT439" s="193" t="s">
        <v>171</v>
      </c>
      <c r="AU439" s="193" t="s">
        <v>81</v>
      </c>
      <c r="AY439" s="21" t="s">
        <v>168</v>
      </c>
      <c r="BE439" s="194">
        <f>IF(N439="základní",J439,0)</f>
        <v>0</v>
      </c>
      <c r="BF439" s="194">
        <f>IF(N439="snížená",J439,0)</f>
        <v>0</v>
      </c>
      <c r="BG439" s="194">
        <f>IF(N439="zákl. přenesená",J439,0)</f>
        <v>0</v>
      </c>
      <c r="BH439" s="194">
        <f>IF(N439="sníž. přenesená",J439,0)</f>
        <v>0</v>
      </c>
      <c r="BI439" s="194">
        <f>IF(N439="nulová",J439,0)</f>
        <v>0</v>
      </c>
      <c r="BJ439" s="21" t="s">
        <v>79</v>
      </c>
      <c r="BK439" s="194">
        <f>ROUND(I439*H439,2)</f>
        <v>0</v>
      </c>
      <c r="BL439" s="21" t="s">
        <v>176</v>
      </c>
      <c r="BM439" s="193" t="s">
        <v>1921</v>
      </c>
    </row>
    <row r="440" spans="1:65" s="2" customFormat="1" ht="29.25">
      <c r="A440" s="38"/>
      <c r="B440" s="39"/>
      <c r="C440" s="40"/>
      <c r="D440" s="195" t="s">
        <v>178</v>
      </c>
      <c r="E440" s="40"/>
      <c r="F440" s="196" t="s">
        <v>567</v>
      </c>
      <c r="G440" s="40"/>
      <c r="H440" s="40"/>
      <c r="I440" s="197"/>
      <c r="J440" s="40"/>
      <c r="K440" s="40"/>
      <c r="L440" s="43"/>
      <c r="M440" s="198"/>
      <c r="N440" s="199"/>
      <c r="O440" s="68"/>
      <c r="P440" s="68"/>
      <c r="Q440" s="68"/>
      <c r="R440" s="68"/>
      <c r="S440" s="68"/>
      <c r="T440" s="69"/>
      <c r="U440" s="38"/>
      <c r="V440" s="38"/>
      <c r="W440" s="38"/>
      <c r="X440" s="38"/>
      <c r="Y440" s="38"/>
      <c r="Z440" s="38"/>
      <c r="AA440" s="38"/>
      <c r="AB440" s="38"/>
      <c r="AC440" s="38"/>
      <c r="AD440" s="38"/>
      <c r="AE440" s="38"/>
      <c r="AT440" s="21" t="s">
        <v>178</v>
      </c>
      <c r="AU440" s="21" t="s">
        <v>81</v>
      </c>
    </row>
    <row r="441" spans="1:65" s="2" customFormat="1" ht="11.25">
      <c r="A441" s="38"/>
      <c r="B441" s="39"/>
      <c r="C441" s="40"/>
      <c r="D441" s="200" t="s">
        <v>180</v>
      </c>
      <c r="E441" s="40"/>
      <c r="F441" s="201" t="s">
        <v>568</v>
      </c>
      <c r="G441" s="40"/>
      <c r="H441" s="40"/>
      <c r="I441" s="197"/>
      <c r="J441" s="40"/>
      <c r="K441" s="40"/>
      <c r="L441" s="43"/>
      <c r="M441" s="198"/>
      <c r="N441" s="199"/>
      <c r="O441" s="68"/>
      <c r="P441" s="68"/>
      <c r="Q441" s="68"/>
      <c r="R441" s="68"/>
      <c r="S441" s="68"/>
      <c r="T441" s="69"/>
      <c r="U441" s="38"/>
      <c r="V441" s="38"/>
      <c r="W441" s="38"/>
      <c r="X441" s="38"/>
      <c r="Y441" s="38"/>
      <c r="Z441" s="38"/>
      <c r="AA441" s="38"/>
      <c r="AB441" s="38"/>
      <c r="AC441" s="38"/>
      <c r="AD441" s="38"/>
      <c r="AE441" s="38"/>
      <c r="AT441" s="21" t="s">
        <v>180</v>
      </c>
      <c r="AU441" s="21" t="s">
        <v>81</v>
      </c>
    </row>
    <row r="442" spans="1:65" s="13" customFormat="1" ht="11.25">
      <c r="B442" s="202"/>
      <c r="C442" s="203"/>
      <c r="D442" s="195" t="s">
        <v>182</v>
      </c>
      <c r="E442" s="204" t="s">
        <v>19</v>
      </c>
      <c r="F442" s="205" t="s">
        <v>1922</v>
      </c>
      <c r="G442" s="203"/>
      <c r="H442" s="206">
        <v>4312.08</v>
      </c>
      <c r="I442" s="207"/>
      <c r="J442" s="203"/>
      <c r="K442" s="203"/>
      <c r="L442" s="208"/>
      <c r="M442" s="209"/>
      <c r="N442" s="210"/>
      <c r="O442" s="210"/>
      <c r="P442" s="210"/>
      <c r="Q442" s="210"/>
      <c r="R442" s="210"/>
      <c r="S442" s="210"/>
      <c r="T442" s="211"/>
      <c r="AT442" s="212" t="s">
        <v>182</v>
      </c>
      <c r="AU442" s="212" t="s">
        <v>81</v>
      </c>
      <c r="AV442" s="13" t="s">
        <v>81</v>
      </c>
      <c r="AW442" s="13" t="s">
        <v>33</v>
      </c>
      <c r="AX442" s="13" t="s">
        <v>72</v>
      </c>
      <c r="AY442" s="212" t="s">
        <v>168</v>
      </c>
    </row>
    <row r="443" spans="1:65" s="14" customFormat="1" ht="11.25">
      <c r="B443" s="213"/>
      <c r="C443" s="214"/>
      <c r="D443" s="195" t="s">
        <v>182</v>
      </c>
      <c r="E443" s="215" t="s">
        <v>19</v>
      </c>
      <c r="F443" s="216" t="s">
        <v>185</v>
      </c>
      <c r="G443" s="214"/>
      <c r="H443" s="217">
        <v>4312.08</v>
      </c>
      <c r="I443" s="218"/>
      <c r="J443" s="214"/>
      <c r="K443" s="214"/>
      <c r="L443" s="219"/>
      <c r="M443" s="220"/>
      <c r="N443" s="221"/>
      <c r="O443" s="221"/>
      <c r="P443" s="221"/>
      <c r="Q443" s="221"/>
      <c r="R443" s="221"/>
      <c r="S443" s="221"/>
      <c r="T443" s="222"/>
      <c r="AT443" s="223" t="s">
        <v>182</v>
      </c>
      <c r="AU443" s="223" t="s">
        <v>81</v>
      </c>
      <c r="AV443" s="14" t="s">
        <v>176</v>
      </c>
      <c r="AW443" s="14" t="s">
        <v>33</v>
      </c>
      <c r="AX443" s="14" t="s">
        <v>79</v>
      </c>
      <c r="AY443" s="223" t="s">
        <v>168</v>
      </c>
    </row>
    <row r="444" spans="1:65" s="2" customFormat="1" ht="37.9" customHeight="1">
      <c r="A444" s="38"/>
      <c r="B444" s="39"/>
      <c r="C444" s="182" t="s">
        <v>1923</v>
      </c>
      <c r="D444" s="182" t="s">
        <v>171</v>
      </c>
      <c r="E444" s="183" t="s">
        <v>571</v>
      </c>
      <c r="F444" s="184" t="s">
        <v>572</v>
      </c>
      <c r="G444" s="185" t="s">
        <v>281</v>
      </c>
      <c r="H444" s="186">
        <v>143.73599999999999</v>
      </c>
      <c r="I444" s="187"/>
      <c r="J444" s="188">
        <f>ROUND(I444*H444,2)</f>
        <v>0</v>
      </c>
      <c r="K444" s="184" t="s">
        <v>175</v>
      </c>
      <c r="L444" s="43"/>
      <c r="M444" s="189" t="s">
        <v>19</v>
      </c>
      <c r="N444" s="190" t="s">
        <v>43</v>
      </c>
      <c r="O444" s="68"/>
      <c r="P444" s="191">
        <f>O444*H444</f>
        <v>0</v>
      </c>
      <c r="Q444" s="191">
        <v>0</v>
      </c>
      <c r="R444" s="191">
        <f>Q444*H444</f>
        <v>0</v>
      </c>
      <c r="S444" s="191">
        <v>0</v>
      </c>
      <c r="T444" s="192">
        <f>S444*H444</f>
        <v>0</v>
      </c>
      <c r="U444" s="38"/>
      <c r="V444" s="38"/>
      <c r="W444" s="38"/>
      <c r="X444" s="38"/>
      <c r="Y444" s="38"/>
      <c r="Z444" s="38"/>
      <c r="AA444" s="38"/>
      <c r="AB444" s="38"/>
      <c r="AC444" s="38"/>
      <c r="AD444" s="38"/>
      <c r="AE444" s="38"/>
      <c r="AR444" s="193" t="s">
        <v>176</v>
      </c>
      <c r="AT444" s="193" t="s">
        <v>171</v>
      </c>
      <c r="AU444" s="193" t="s">
        <v>81</v>
      </c>
      <c r="AY444" s="21" t="s">
        <v>168</v>
      </c>
      <c r="BE444" s="194">
        <f>IF(N444="základní",J444,0)</f>
        <v>0</v>
      </c>
      <c r="BF444" s="194">
        <f>IF(N444="snížená",J444,0)</f>
        <v>0</v>
      </c>
      <c r="BG444" s="194">
        <f>IF(N444="zákl. přenesená",J444,0)</f>
        <v>0</v>
      </c>
      <c r="BH444" s="194">
        <f>IF(N444="sníž. přenesená",J444,0)</f>
        <v>0</v>
      </c>
      <c r="BI444" s="194">
        <f>IF(N444="nulová",J444,0)</f>
        <v>0</v>
      </c>
      <c r="BJ444" s="21" t="s">
        <v>79</v>
      </c>
      <c r="BK444" s="194">
        <f>ROUND(I444*H444,2)</f>
        <v>0</v>
      </c>
      <c r="BL444" s="21" t="s">
        <v>176</v>
      </c>
      <c r="BM444" s="193" t="s">
        <v>1924</v>
      </c>
    </row>
    <row r="445" spans="1:65" s="2" customFormat="1" ht="29.25">
      <c r="A445" s="38"/>
      <c r="B445" s="39"/>
      <c r="C445" s="40"/>
      <c r="D445" s="195" t="s">
        <v>178</v>
      </c>
      <c r="E445" s="40"/>
      <c r="F445" s="196" t="s">
        <v>574</v>
      </c>
      <c r="G445" s="40"/>
      <c r="H445" s="40"/>
      <c r="I445" s="197"/>
      <c r="J445" s="40"/>
      <c r="K445" s="40"/>
      <c r="L445" s="43"/>
      <c r="M445" s="198"/>
      <c r="N445" s="199"/>
      <c r="O445" s="68"/>
      <c r="P445" s="68"/>
      <c r="Q445" s="68"/>
      <c r="R445" s="68"/>
      <c r="S445" s="68"/>
      <c r="T445" s="69"/>
      <c r="U445" s="38"/>
      <c r="V445" s="38"/>
      <c r="W445" s="38"/>
      <c r="X445" s="38"/>
      <c r="Y445" s="38"/>
      <c r="Z445" s="38"/>
      <c r="AA445" s="38"/>
      <c r="AB445" s="38"/>
      <c r="AC445" s="38"/>
      <c r="AD445" s="38"/>
      <c r="AE445" s="38"/>
      <c r="AT445" s="21" t="s">
        <v>178</v>
      </c>
      <c r="AU445" s="21" t="s">
        <v>81</v>
      </c>
    </row>
    <row r="446" spans="1:65" s="2" customFormat="1" ht="11.25">
      <c r="A446" s="38"/>
      <c r="B446" s="39"/>
      <c r="C446" s="40"/>
      <c r="D446" s="200" t="s">
        <v>180</v>
      </c>
      <c r="E446" s="40"/>
      <c r="F446" s="201" t="s">
        <v>575</v>
      </c>
      <c r="G446" s="40"/>
      <c r="H446" s="40"/>
      <c r="I446" s="197"/>
      <c r="J446" s="40"/>
      <c r="K446" s="40"/>
      <c r="L446" s="43"/>
      <c r="M446" s="198"/>
      <c r="N446" s="199"/>
      <c r="O446" s="68"/>
      <c r="P446" s="68"/>
      <c r="Q446" s="68"/>
      <c r="R446" s="68"/>
      <c r="S446" s="68"/>
      <c r="T446" s="69"/>
      <c r="U446" s="38"/>
      <c r="V446" s="38"/>
      <c r="W446" s="38"/>
      <c r="X446" s="38"/>
      <c r="Y446" s="38"/>
      <c r="Z446" s="38"/>
      <c r="AA446" s="38"/>
      <c r="AB446" s="38"/>
      <c r="AC446" s="38"/>
      <c r="AD446" s="38"/>
      <c r="AE446" s="38"/>
      <c r="AT446" s="21" t="s">
        <v>180</v>
      </c>
      <c r="AU446" s="21" t="s">
        <v>81</v>
      </c>
    </row>
    <row r="447" spans="1:65" s="13" customFormat="1" ht="11.25">
      <c r="B447" s="202"/>
      <c r="C447" s="203"/>
      <c r="D447" s="195" t="s">
        <v>182</v>
      </c>
      <c r="E447" s="204" t="s">
        <v>19</v>
      </c>
      <c r="F447" s="205" t="s">
        <v>1925</v>
      </c>
      <c r="G447" s="203"/>
      <c r="H447" s="206">
        <v>143.73599999999999</v>
      </c>
      <c r="I447" s="207"/>
      <c r="J447" s="203"/>
      <c r="K447" s="203"/>
      <c r="L447" s="208"/>
      <c r="M447" s="209"/>
      <c r="N447" s="210"/>
      <c r="O447" s="210"/>
      <c r="P447" s="210"/>
      <c r="Q447" s="210"/>
      <c r="R447" s="210"/>
      <c r="S447" s="210"/>
      <c r="T447" s="211"/>
      <c r="AT447" s="212" t="s">
        <v>182</v>
      </c>
      <c r="AU447" s="212" t="s">
        <v>81</v>
      </c>
      <c r="AV447" s="13" t="s">
        <v>81</v>
      </c>
      <c r="AW447" s="13" t="s">
        <v>33</v>
      </c>
      <c r="AX447" s="13" t="s">
        <v>72</v>
      </c>
      <c r="AY447" s="212" t="s">
        <v>168</v>
      </c>
    </row>
    <row r="448" spans="1:65" s="14" customFormat="1" ht="11.25">
      <c r="B448" s="213"/>
      <c r="C448" s="214"/>
      <c r="D448" s="195" t="s">
        <v>182</v>
      </c>
      <c r="E448" s="215" t="s">
        <v>19</v>
      </c>
      <c r="F448" s="216" t="s">
        <v>185</v>
      </c>
      <c r="G448" s="214"/>
      <c r="H448" s="217">
        <v>143.73599999999999</v>
      </c>
      <c r="I448" s="218"/>
      <c r="J448" s="214"/>
      <c r="K448" s="214"/>
      <c r="L448" s="219"/>
      <c r="M448" s="220"/>
      <c r="N448" s="221"/>
      <c r="O448" s="221"/>
      <c r="P448" s="221"/>
      <c r="Q448" s="221"/>
      <c r="R448" s="221"/>
      <c r="S448" s="221"/>
      <c r="T448" s="222"/>
      <c r="AT448" s="223" t="s">
        <v>182</v>
      </c>
      <c r="AU448" s="223" t="s">
        <v>81</v>
      </c>
      <c r="AV448" s="14" t="s">
        <v>176</v>
      </c>
      <c r="AW448" s="14" t="s">
        <v>33</v>
      </c>
      <c r="AX448" s="14" t="s">
        <v>79</v>
      </c>
      <c r="AY448" s="223" t="s">
        <v>168</v>
      </c>
    </row>
    <row r="449" spans="1:65" s="2" customFormat="1" ht="24.2" customHeight="1">
      <c r="A449" s="38"/>
      <c r="B449" s="39"/>
      <c r="C449" s="182" t="s">
        <v>1926</v>
      </c>
      <c r="D449" s="182" t="s">
        <v>171</v>
      </c>
      <c r="E449" s="183" t="s">
        <v>577</v>
      </c>
      <c r="F449" s="184" t="s">
        <v>578</v>
      </c>
      <c r="G449" s="185" t="s">
        <v>174</v>
      </c>
      <c r="H449" s="186">
        <v>129.36199999999999</v>
      </c>
      <c r="I449" s="187"/>
      <c r="J449" s="188">
        <f>ROUND(I449*H449,2)</f>
        <v>0</v>
      </c>
      <c r="K449" s="184" t="s">
        <v>175</v>
      </c>
      <c r="L449" s="43"/>
      <c r="M449" s="189" t="s">
        <v>19</v>
      </c>
      <c r="N449" s="190" t="s">
        <v>43</v>
      </c>
      <c r="O449" s="68"/>
      <c r="P449" s="191">
        <f>O449*H449</f>
        <v>0</v>
      </c>
      <c r="Q449" s="191">
        <v>0</v>
      </c>
      <c r="R449" s="191">
        <f>Q449*H449</f>
        <v>0</v>
      </c>
      <c r="S449" s="191">
        <v>0</v>
      </c>
      <c r="T449" s="192">
        <f>S449*H449</f>
        <v>0</v>
      </c>
      <c r="U449" s="38"/>
      <c r="V449" s="38"/>
      <c r="W449" s="38"/>
      <c r="X449" s="38"/>
      <c r="Y449" s="38"/>
      <c r="Z449" s="38"/>
      <c r="AA449" s="38"/>
      <c r="AB449" s="38"/>
      <c r="AC449" s="38"/>
      <c r="AD449" s="38"/>
      <c r="AE449" s="38"/>
      <c r="AR449" s="193" t="s">
        <v>176</v>
      </c>
      <c r="AT449" s="193" t="s">
        <v>171</v>
      </c>
      <c r="AU449" s="193" t="s">
        <v>81</v>
      </c>
      <c r="AY449" s="21" t="s">
        <v>168</v>
      </c>
      <c r="BE449" s="194">
        <f>IF(N449="základní",J449,0)</f>
        <v>0</v>
      </c>
      <c r="BF449" s="194">
        <f>IF(N449="snížená",J449,0)</f>
        <v>0</v>
      </c>
      <c r="BG449" s="194">
        <f>IF(N449="zákl. přenesená",J449,0)</f>
        <v>0</v>
      </c>
      <c r="BH449" s="194">
        <f>IF(N449="sníž. přenesená",J449,0)</f>
        <v>0</v>
      </c>
      <c r="BI449" s="194">
        <f>IF(N449="nulová",J449,0)</f>
        <v>0</v>
      </c>
      <c r="BJ449" s="21" t="s">
        <v>79</v>
      </c>
      <c r="BK449" s="194">
        <f>ROUND(I449*H449,2)</f>
        <v>0</v>
      </c>
      <c r="BL449" s="21" t="s">
        <v>176</v>
      </c>
      <c r="BM449" s="193" t="s">
        <v>1927</v>
      </c>
    </row>
    <row r="450" spans="1:65" s="2" customFormat="1" ht="19.5">
      <c r="A450" s="38"/>
      <c r="B450" s="39"/>
      <c r="C450" s="40"/>
      <c r="D450" s="195" t="s">
        <v>178</v>
      </c>
      <c r="E450" s="40"/>
      <c r="F450" s="196" t="s">
        <v>580</v>
      </c>
      <c r="G450" s="40"/>
      <c r="H450" s="40"/>
      <c r="I450" s="197"/>
      <c r="J450" s="40"/>
      <c r="K450" s="40"/>
      <c r="L450" s="43"/>
      <c r="M450" s="198"/>
      <c r="N450" s="199"/>
      <c r="O450" s="68"/>
      <c r="P450" s="68"/>
      <c r="Q450" s="68"/>
      <c r="R450" s="68"/>
      <c r="S450" s="68"/>
      <c r="T450" s="69"/>
      <c r="U450" s="38"/>
      <c r="V450" s="38"/>
      <c r="W450" s="38"/>
      <c r="X450" s="38"/>
      <c r="Y450" s="38"/>
      <c r="Z450" s="38"/>
      <c r="AA450" s="38"/>
      <c r="AB450" s="38"/>
      <c r="AC450" s="38"/>
      <c r="AD450" s="38"/>
      <c r="AE450" s="38"/>
      <c r="AT450" s="21" t="s">
        <v>178</v>
      </c>
      <c r="AU450" s="21" t="s">
        <v>81</v>
      </c>
    </row>
    <row r="451" spans="1:65" s="2" customFormat="1" ht="11.25">
      <c r="A451" s="38"/>
      <c r="B451" s="39"/>
      <c r="C451" s="40"/>
      <c r="D451" s="200" t="s">
        <v>180</v>
      </c>
      <c r="E451" s="40"/>
      <c r="F451" s="201" t="s">
        <v>581</v>
      </c>
      <c r="G451" s="40"/>
      <c r="H451" s="40"/>
      <c r="I451" s="197"/>
      <c r="J451" s="40"/>
      <c r="K451" s="40"/>
      <c r="L451" s="43"/>
      <c r="M451" s="198"/>
      <c r="N451" s="199"/>
      <c r="O451" s="68"/>
      <c r="P451" s="68"/>
      <c r="Q451" s="68"/>
      <c r="R451" s="68"/>
      <c r="S451" s="68"/>
      <c r="T451" s="69"/>
      <c r="U451" s="38"/>
      <c r="V451" s="38"/>
      <c r="W451" s="38"/>
      <c r="X451" s="38"/>
      <c r="Y451" s="38"/>
      <c r="Z451" s="38"/>
      <c r="AA451" s="38"/>
      <c r="AB451" s="38"/>
      <c r="AC451" s="38"/>
      <c r="AD451" s="38"/>
      <c r="AE451" s="38"/>
      <c r="AT451" s="21" t="s">
        <v>180</v>
      </c>
      <c r="AU451" s="21" t="s">
        <v>81</v>
      </c>
    </row>
    <row r="452" spans="1:65" s="13" customFormat="1" ht="11.25">
      <c r="B452" s="202"/>
      <c r="C452" s="203"/>
      <c r="D452" s="195" t="s">
        <v>182</v>
      </c>
      <c r="E452" s="204" t="s">
        <v>19</v>
      </c>
      <c r="F452" s="205" t="s">
        <v>1928</v>
      </c>
      <c r="G452" s="203"/>
      <c r="H452" s="206">
        <v>129.36199999999999</v>
      </c>
      <c r="I452" s="207"/>
      <c r="J452" s="203"/>
      <c r="K452" s="203"/>
      <c r="L452" s="208"/>
      <c r="M452" s="209"/>
      <c r="N452" s="210"/>
      <c r="O452" s="210"/>
      <c r="P452" s="210"/>
      <c r="Q452" s="210"/>
      <c r="R452" s="210"/>
      <c r="S452" s="210"/>
      <c r="T452" s="211"/>
      <c r="AT452" s="212" t="s">
        <v>182</v>
      </c>
      <c r="AU452" s="212" t="s">
        <v>81</v>
      </c>
      <c r="AV452" s="13" t="s">
        <v>81</v>
      </c>
      <c r="AW452" s="13" t="s">
        <v>33</v>
      </c>
      <c r="AX452" s="13" t="s">
        <v>72</v>
      </c>
      <c r="AY452" s="212" t="s">
        <v>168</v>
      </c>
    </row>
    <row r="453" spans="1:65" s="14" customFormat="1" ht="11.25">
      <c r="B453" s="213"/>
      <c r="C453" s="214"/>
      <c r="D453" s="195" t="s">
        <v>182</v>
      </c>
      <c r="E453" s="215" t="s">
        <v>19</v>
      </c>
      <c r="F453" s="216" t="s">
        <v>185</v>
      </c>
      <c r="G453" s="214"/>
      <c r="H453" s="217">
        <v>129.36199999999999</v>
      </c>
      <c r="I453" s="218"/>
      <c r="J453" s="214"/>
      <c r="K453" s="214"/>
      <c r="L453" s="219"/>
      <c r="M453" s="220"/>
      <c r="N453" s="221"/>
      <c r="O453" s="221"/>
      <c r="P453" s="221"/>
      <c r="Q453" s="221"/>
      <c r="R453" s="221"/>
      <c r="S453" s="221"/>
      <c r="T453" s="222"/>
      <c r="AT453" s="223" t="s">
        <v>182</v>
      </c>
      <c r="AU453" s="223" t="s">
        <v>81</v>
      </c>
      <c r="AV453" s="14" t="s">
        <v>176</v>
      </c>
      <c r="AW453" s="14" t="s">
        <v>33</v>
      </c>
      <c r="AX453" s="14" t="s">
        <v>79</v>
      </c>
      <c r="AY453" s="223" t="s">
        <v>168</v>
      </c>
    </row>
    <row r="454" spans="1:65" s="2" customFormat="1" ht="16.5" customHeight="1">
      <c r="A454" s="38"/>
      <c r="B454" s="39"/>
      <c r="C454" s="182" t="s">
        <v>1929</v>
      </c>
      <c r="D454" s="182" t="s">
        <v>171</v>
      </c>
      <c r="E454" s="183" t="s">
        <v>1930</v>
      </c>
      <c r="F454" s="184" t="s">
        <v>1931</v>
      </c>
      <c r="G454" s="185" t="s">
        <v>245</v>
      </c>
      <c r="H454" s="186">
        <v>10.563000000000001</v>
      </c>
      <c r="I454" s="187"/>
      <c r="J454" s="188">
        <f>ROUND(I454*H454,2)</f>
        <v>0</v>
      </c>
      <c r="K454" s="184" t="s">
        <v>175</v>
      </c>
      <c r="L454" s="43"/>
      <c r="M454" s="189" t="s">
        <v>19</v>
      </c>
      <c r="N454" s="190" t="s">
        <v>43</v>
      </c>
      <c r="O454" s="68"/>
      <c r="P454" s="191">
        <f>O454*H454</f>
        <v>0</v>
      </c>
      <c r="Q454" s="191">
        <v>0</v>
      </c>
      <c r="R454" s="191">
        <f>Q454*H454</f>
        <v>0</v>
      </c>
      <c r="S454" s="191">
        <v>6.8000000000000005E-2</v>
      </c>
      <c r="T454" s="192">
        <f>S454*H454</f>
        <v>0.71828400000000014</v>
      </c>
      <c r="U454" s="38"/>
      <c r="V454" s="38"/>
      <c r="W454" s="38"/>
      <c r="X454" s="38"/>
      <c r="Y454" s="38"/>
      <c r="Z454" s="38"/>
      <c r="AA454" s="38"/>
      <c r="AB454" s="38"/>
      <c r="AC454" s="38"/>
      <c r="AD454" s="38"/>
      <c r="AE454" s="38"/>
      <c r="AR454" s="193" t="s">
        <v>176</v>
      </c>
      <c r="AT454" s="193" t="s">
        <v>171</v>
      </c>
      <c r="AU454" s="193" t="s">
        <v>81</v>
      </c>
      <c r="AY454" s="21" t="s">
        <v>168</v>
      </c>
      <c r="BE454" s="194">
        <f>IF(N454="základní",J454,0)</f>
        <v>0</v>
      </c>
      <c r="BF454" s="194">
        <f>IF(N454="snížená",J454,0)</f>
        <v>0</v>
      </c>
      <c r="BG454" s="194">
        <f>IF(N454="zákl. přenesená",J454,0)</f>
        <v>0</v>
      </c>
      <c r="BH454" s="194">
        <f>IF(N454="sníž. přenesená",J454,0)</f>
        <v>0</v>
      </c>
      <c r="BI454" s="194">
        <f>IF(N454="nulová",J454,0)</f>
        <v>0</v>
      </c>
      <c r="BJ454" s="21" t="s">
        <v>79</v>
      </c>
      <c r="BK454" s="194">
        <f>ROUND(I454*H454,2)</f>
        <v>0</v>
      </c>
      <c r="BL454" s="21" t="s">
        <v>176</v>
      </c>
      <c r="BM454" s="193" t="s">
        <v>1932</v>
      </c>
    </row>
    <row r="455" spans="1:65" s="2" customFormat="1" ht="19.5">
      <c r="A455" s="38"/>
      <c r="B455" s="39"/>
      <c r="C455" s="40"/>
      <c r="D455" s="195" t="s">
        <v>178</v>
      </c>
      <c r="E455" s="40"/>
      <c r="F455" s="196" t="s">
        <v>1933</v>
      </c>
      <c r="G455" s="40"/>
      <c r="H455" s="40"/>
      <c r="I455" s="197"/>
      <c r="J455" s="40"/>
      <c r="K455" s="40"/>
      <c r="L455" s="43"/>
      <c r="M455" s="198"/>
      <c r="N455" s="199"/>
      <c r="O455" s="68"/>
      <c r="P455" s="68"/>
      <c r="Q455" s="68"/>
      <c r="R455" s="68"/>
      <c r="S455" s="68"/>
      <c r="T455" s="69"/>
      <c r="U455" s="38"/>
      <c r="V455" s="38"/>
      <c r="W455" s="38"/>
      <c r="X455" s="38"/>
      <c r="Y455" s="38"/>
      <c r="Z455" s="38"/>
      <c r="AA455" s="38"/>
      <c r="AB455" s="38"/>
      <c r="AC455" s="38"/>
      <c r="AD455" s="38"/>
      <c r="AE455" s="38"/>
      <c r="AT455" s="21" t="s">
        <v>178</v>
      </c>
      <c r="AU455" s="21" t="s">
        <v>81</v>
      </c>
    </row>
    <row r="456" spans="1:65" s="2" customFormat="1" ht="11.25">
      <c r="A456" s="38"/>
      <c r="B456" s="39"/>
      <c r="C456" s="40"/>
      <c r="D456" s="200" t="s">
        <v>180</v>
      </c>
      <c r="E456" s="40"/>
      <c r="F456" s="201" t="s">
        <v>1934</v>
      </c>
      <c r="G456" s="40"/>
      <c r="H456" s="40"/>
      <c r="I456" s="197"/>
      <c r="J456" s="40"/>
      <c r="K456" s="40"/>
      <c r="L456" s="43"/>
      <c r="M456" s="198"/>
      <c r="N456" s="199"/>
      <c r="O456" s="68"/>
      <c r="P456" s="68"/>
      <c r="Q456" s="68"/>
      <c r="R456" s="68"/>
      <c r="S456" s="68"/>
      <c r="T456" s="69"/>
      <c r="U456" s="38"/>
      <c r="V456" s="38"/>
      <c r="W456" s="38"/>
      <c r="X456" s="38"/>
      <c r="Y456" s="38"/>
      <c r="Z456" s="38"/>
      <c r="AA456" s="38"/>
      <c r="AB456" s="38"/>
      <c r="AC456" s="38"/>
      <c r="AD456" s="38"/>
      <c r="AE456" s="38"/>
      <c r="AT456" s="21" t="s">
        <v>180</v>
      </c>
      <c r="AU456" s="21" t="s">
        <v>81</v>
      </c>
    </row>
    <row r="457" spans="1:65" s="13" customFormat="1" ht="11.25">
      <c r="B457" s="202"/>
      <c r="C457" s="203"/>
      <c r="D457" s="195" t="s">
        <v>182</v>
      </c>
      <c r="E457" s="204" t="s">
        <v>19</v>
      </c>
      <c r="F457" s="205" t="s">
        <v>1935</v>
      </c>
      <c r="G457" s="203"/>
      <c r="H457" s="206">
        <v>9.5630000000000006</v>
      </c>
      <c r="I457" s="207"/>
      <c r="J457" s="203"/>
      <c r="K457" s="203"/>
      <c r="L457" s="208"/>
      <c r="M457" s="209"/>
      <c r="N457" s="210"/>
      <c r="O457" s="210"/>
      <c r="P457" s="210"/>
      <c r="Q457" s="210"/>
      <c r="R457" s="210"/>
      <c r="S457" s="210"/>
      <c r="T457" s="211"/>
      <c r="AT457" s="212" t="s">
        <v>182</v>
      </c>
      <c r="AU457" s="212" t="s">
        <v>81</v>
      </c>
      <c r="AV457" s="13" t="s">
        <v>81</v>
      </c>
      <c r="AW457" s="13" t="s">
        <v>33</v>
      </c>
      <c r="AX457" s="13" t="s">
        <v>72</v>
      </c>
      <c r="AY457" s="212" t="s">
        <v>168</v>
      </c>
    </row>
    <row r="458" spans="1:65" s="13" customFormat="1" ht="11.25">
      <c r="B458" s="202"/>
      <c r="C458" s="203"/>
      <c r="D458" s="195" t="s">
        <v>182</v>
      </c>
      <c r="E458" s="204" t="s">
        <v>19</v>
      </c>
      <c r="F458" s="205" t="s">
        <v>1936</v>
      </c>
      <c r="G458" s="203"/>
      <c r="H458" s="206">
        <v>1</v>
      </c>
      <c r="I458" s="207"/>
      <c r="J458" s="203"/>
      <c r="K458" s="203"/>
      <c r="L458" s="208"/>
      <c r="M458" s="209"/>
      <c r="N458" s="210"/>
      <c r="O458" s="210"/>
      <c r="P458" s="210"/>
      <c r="Q458" s="210"/>
      <c r="R458" s="210"/>
      <c r="S458" s="210"/>
      <c r="T458" s="211"/>
      <c r="AT458" s="212" t="s">
        <v>182</v>
      </c>
      <c r="AU458" s="212" t="s">
        <v>81</v>
      </c>
      <c r="AV458" s="13" t="s">
        <v>81</v>
      </c>
      <c r="AW458" s="13" t="s">
        <v>33</v>
      </c>
      <c r="AX458" s="13" t="s">
        <v>72</v>
      </c>
      <c r="AY458" s="212" t="s">
        <v>168</v>
      </c>
    </row>
    <row r="459" spans="1:65" s="14" customFormat="1" ht="11.25">
      <c r="B459" s="213"/>
      <c r="C459" s="214"/>
      <c r="D459" s="195" t="s">
        <v>182</v>
      </c>
      <c r="E459" s="215" t="s">
        <v>19</v>
      </c>
      <c r="F459" s="216" t="s">
        <v>185</v>
      </c>
      <c r="G459" s="214"/>
      <c r="H459" s="217">
        <v>10.563000000000001</v>
      </c>
      <c r="I459" s="218"/>
      <c r="J459" s="214"/>
      <c r="K459" s="214"/>
      <c r="L459" s="219"/>
      <c r="M459" s="220"/>
      <c r="N459" s="221"/>
      <c r="O459" s="221"/>
      <c r="P459" s="221"/>
      <c r="Q459" s="221"/>
      <c r="R459" s="221"/>
      <c r="S459" s="221"/>
      <c r="T459" s="222"/>
      <c r="AT459" s="223" t="s">
        <v>182</v>
      </c>
      <c r="AU459" s="223" t="s">
        <v>81</v>
      </c>
      <c r="AV459" s="14" t="s">
        <v>176</v>
      </c>
      <c r="AW459" s="14" t="s">
        <v>33</v>
      </c>
      <c r="AX459" s="14" t="s">
        <v>79</v>
      </c>
      <c r="AY459" s="223" t="s">
        <v>168</v>
      </c>
    </row>
    <row r="460" spans="1:65" s="2" customFormat="1" ht="16.5" customHeight="1">
      <c r="A460" s="38"/>
      <c r="B460" s="39"/>
      <c r="C460" s="182" t="s">
        <v>1937</v>
      </c>
      <c r="D460" s="182" t="s">
        <v>171</v>
      </c>
      <c r="E460" s="183" t="s">
        <v>1938</v>
      </c>
      <c r="F460" s="184" t="s">
        <v>1939</v>
      </c>
      <c r="G460" s="185" t="s">
        <v>245</v>
      </c>
      <c r="H460" s="186">
        <v>30</v>
      </c>
      <c r="I460" s="187"/>
      <c r="J460" s="188">
        <f>ROUND(I460*H460,2)</f>
        <v>0</v>
      </c>
      <c r="K460" s="184" t="s">
        <v>175</v>
      </c>
      <c r="L460" s="43"/>
      <c r="M460" s="189" t="s">
        <v>19</v>
      </c>
      <c r="N460" s="190" t="s">
        <v>43</v>
      </c>
      <c r="O460" s="68"/>
      <c r="P460" s="191">
        <f>O460*H460</f>
        <v>0</v>
      </c>
      <c r="Q460" s="191">
        <v>0</v>
      </c>
      <c r="R460" s="191">
        <f>Q460*H460</f>
        <v>0</v>
      </c>
      <c r="S460" s="191">
        <v>7.0000000000000001E-3</v>
      </c>
      <c r="T460" s="192">
        <f>S460*H460</f>
        <v>0.21</v>
      </c>
      <c r="U460" s="38"/>
      <c r="V460" s="38"/>
      <c r="W460" s="38"/>
      <c r="X460" s="38"/>
      <c r="Y460" s="38"/>
      <c r="Z460" s="38"/>
      <c r="AA460" s="38"/>
      <c r="AB460" s="38"/>
      <c r="AC460" s="38"/>
      <c r="AD460" s="38"/>
      <c r="AE460" s="38"/>
      <c r="AR460" s="193" t="s">
        <v>176</v>
      </c>
      <c r="AT460" s="193" t="s">
        <v>171</v>
      </c>
      <c r="AU460" s="193" t="s">
        <v>81</v>
      </c>
      <c r="AY460" s="21" t="s">
        <v>168</v>
      </c>
      <c r="BE460" s="194">
        <f>IF(N460="základní",J460,0)</f>
        <v>0</v>
      </c>
      <c r="BF460" s="194">
        <f>IF(N460="snížená",J460,0)</f>
        <v>0</v>
      </c>
      <c r="BG460" s="194">
        <f>IF(N460="zákl. přenesená",J460,0)</f>
        <v>0</v>
      </c>
      <c r="BH460" s="194">
        <f>IF(N460="sníž. přenesená",J460,0)</f>
        <v>0</v>
      </c>
      <c r="BI460" s="194">
        <f>IF(N460="nulová",J460,0)</f>
        <v>0</v>
      </c>
      <c r="BJ460" s="21" t="s">
        <v>79</v>
      </c>
      <c r="BK460" s="194">
        <f>ROUND(I460*H460,2)</f>
        <v>0</v>
      </c>
      <c r="BL460" s="21" t="s">
        <v>176</v>
      </c>
      <c r="BM460" s="193" t="s">
        <v>1940</v>
      </c>
    </row>
    <row r="461" spans="1:65" s="2" customFormat="1" ht="19.5">
      <c r="A461" s="38"/>
      <c r="B461" s="39"/>
      <c r="C461" s="40"/>
      <c r="D461" s="195" t="s">
        <v>178</v>
      </c>
      <c r="E461" s="40"/>
      <c r="F461" s="196" t="s">
        <v>1941</v>
      </c>
      <c r="G461" s="40"/>
      <c r="H461" s="40"/>
      <c r="I461" s="197"/>
      <c r="J461" s="40"/>
      <c r="K461" s="40"/>
      <c r="L461" s="43"/>
      <c r="M461" s="198"/>
      <c r="N461" s="199"/>
      <c r="O461" s="68"/>
      <c r="P461" s="68"/>
      <c r="Q461" s="68"/>
      <c r="R461" s="68"/>
      <c r="S461" s="68"/>
      <c r="T461" s="69"/>
      <c r="U461" s="38"/>
      <c r="V461" s="38"/>
      <c r="W461" s="38"/>
      <c r="X461" s="38"/>
      <c r="Y461" s="38"/>
      <c r="Z461" s="38"/>
      <c r="AA461" s="38"/>
      <c r="AB461" s="38"/>
      <c r="AC461" s="38"/>
      <c r="AD461" s="38"/>
      <c r="AE461" s="38"/>
      <c r="AT461" s="21" t="s">
        <v>178</v>
      </c>
      <c r="AU461" s="21" t="s">
        <v>81</v>
      </c>
    </row>
    <row r="462" spans="1:65" s="2" customFormat="1" ht="11.25">
      <c r="A462" s="38"/>
      <c r="B462" s="39"/>
      <c r="C462" s="40"/>
      <c r="D462" s="200" t="s">
        <v>180</v>
      </c>
      <c r="E462" s="40"/>
      <c r="F462" s="201" t="s">
        <v>1942</v>
      </c>
      <c r="G462" s="40"/>
      <c r="H462" s="40"/>
      <c r="I462" s="197"/>
      <c r="J462" s="40"/>
      <c r="K462" s="40"/>
      <c r="L462" s="43"/>
      <c r="M462" s="198"/>
      <c r="N462" s="199"/>
      <c r="O462" s="68"/>
      <c r="P462" s="68"/>
      <c r="Q462" s="68"/>
      <c r="R462" s="68"/>
      <c r="S462" s="68"/>
      <c r="T462" s="69"/>
      <c r="U462" s="38"/>
      <c r="V462" s="38"/>
      <c r="W462" s="38"/>
      <c r="X462" s="38"/>
      <c r="Y462" s="38"/>
      <c r="Z462" s="38"/>
      <c r="AA462" s="38"/>
      <c r="AB462" s="38"/>
      <c r="AC462" s="38"/>
      <c r="AD462" s="38"/>
      <c r="AE462" s="38"/>
      <c r="AT462" s="21" t="s">
        <v>180</v>
      </c>
      <c r="AU462" s="21" t="s">
        <v>81</v>
      </c>
    </row>
    <row r="463" spans="1:65" s="13" customFormat="1" ht="11.25">
      <c r="B463" s="202"/>
      <c r="C463" s="203"/>
      <c r="D463" s="195" t="s">
        <v>182</v>
      </c>
      <c r="E463" s="204" t="s">
        <v>19</v>
      </c>
      <c r="F463" s="205" t="s">
        <v>1943</v>
      </c>
      <c r="G463" s="203"/>
      <c r="H463" s="206">
        <v>30</v>
      </c>
      <c r="I463" s="207"/>
      <c r="J463" s="203"/>
      <c r="K463" s="203"/>
      <c r="L463" s="208"/>
      <c r="M463" s="209"/>
      <c r="N463" s="210"/>
      <c r="O463" s="210"/>
      <c r="P463" s="210"/>
      <c r="Q463" s="210"/>
      <c r="R463" s="210"/>
      <c r="S463" s="210"/>
      <c r="T463" s="211"/>
      <c r="AT463" s="212" t="s">
        <v>182</v>
      </c>
      <c r="AU463" s="212" t="s">
        <v>81</v>
      </c>
      <c r="AV463" s="13" t="s">
        <v>81</v>
      </c>
      <c r="AW463" s="13" t="s">
        <v>33</v>
      </c>
      <c r="AX463" s="13" t="s">
        <v>72</v>
      </c>
      <c r="AY463" s="212" t="s">
        <v>168</v>
      </c>
    </row>
    <row r="464" spans="1:65" s="14" customFormat="1" ht="11.25">
      <c r="B464" s="213"/>
      <c r="C464" s="214"/>
      <c r="D464" s="195" t="s">
        <v>182</v>
      </c>
      <c r="E464" s="215" t="s">
        <v>19</v>
      </c>
      <c r="F464" s="216" t="s">
        <v>185</v>
      </c>
      <c r="G464" s="214"/>
      <c r="H464" s="217">
        <v>30</v>
      </c>
      <c r="I464" s="218"/>
      <c r="J464" s="214"/>
      <c r="K464" s="214"/>
      <c r="L464" s="219"/>
      <c r="M464" s="220"/>
      <c r="N464" s="221"/>
      <c r="O464" s="221"/>
      <c r="P464" s="221"/>
      <c r="Q464" s="221"/>
      <c r="R464" s="221"/>
      <c r="S464" s="221"/>
      <c r="T464" s="222"/>
      <c r="AT464" s="223" t="s">
        <v>182</v>
      </c>
      <c r="AU464" s="223" t="s">
        <v>81</v>
      </c>
      <c r="AV464" s="14" t="s">
        <v>176</v>
      </c>
      <c r="AW464" s="14" t="s">
        <v>33</v>
      </c>
      <c r="AX464" s="14" t="s">
        <v>79</v>
      </c>
      <c r="AY464" s="223" t="s">
        <v>168</v>
      </c>
    </row>
    <row r="465" spans="1:65" s="2" customFormat="1" ht="16.5" customHeight="1">
      <c r="A465" s="38"/>
      <c r="B465" s="39"/>
      <c r="C465" s="182" t="s">
        <v>1944</v>
      </c>
      <c r="D465" s="182" t="s">
        <v>171</v>
      </c>
      <c r="E465" s="183" t="s">
        <v>584</v>
      </c>
      <c r="F465" s="184" t="s">
        <v>585</v>
      </c>
      <c r="G465" s="185" t="s">
        <v>237</v>
      </c>
      <c r="H465" s="186">
        <v>2</v>
      </c>
      <c r="I465" s="187"/>
      <c r="J465" s="188">
        <f>ROUND(I465*H465,2)</f>
        <v>0</v>
      </c>
      <c r="K465" s="184" t="s">
        <v>175</v>
      </c>
      <c r="L465" s="43"/>
      <c r="M465" s="189" t="s">
        <v>19</v>
      </c>
      <c r="N465" s="190" t="s">
        <v>43</v>
      </c>
      <c r="O465" s="68"/>
      <c r="P465" s="191">
        <f>O465*H465</f>
        <v>0</v>
      </c>
      <c r="Q465" s="191">
        <v>1.1E-4</v>
      </c>
      <c r="R465" s="191">
        <f>Q465*H465</f>
        <v>2.2000000000000001E-4</v>
      </c>
      <c r="S465" s="191">
        <v>0</v>
      </c>
      <c r="T465" s="192">
        <f>S465*H465</f>
        <v>0</v>
      </c>
      <c r="U465" s="38"/>
      <c r="V465" s="38"/>
      <c r="W465" s="38"/>
      <c r="X465" s="38"/>
      <c r="Y465" s="38"/>
      <c r="Z465" s="38"/>
      <c r="AA465" s="38"/>
      <c r="AB465" s="38"/>
      <c r="AC465" s="38"/>
      <c r="AD465" s="38"/>
      <c r="AE465" s="38"/>
      <c r="AR465" s="193" t="s">
        <v>176</v>
      </c>
      <c r="AT465" s="193" t="s">
        <v>171</v>
      </c>
      <c r="AU465" s="193" t="s">
        <v>81</v>
      </c>
      <c r="AY465" s="21" t="s">
        <v>168</v>
      </c>
      <c r="BE465" s="194">
        <f>IF(N465="základní",J465,0)</f>
        <v>0</v>
      </c>
      <c r="BF465" s="194">
        <f>IF(N465="snížená",J465,0)</f>
        <v>0</v>
      </c>
      <c r="BG465" s="194">
        <f>IF(N465="zákl. přenesená",J465,0)</f>
        <v>0</v>
      </c>
      <c r="BH465" s="194">
        <f>IF(N465="sníž. přenesená",J465,0)</f>
        <v>0</v>
      </c>
      <c r="BI465" s="194">
        <f>IF(N465="nulová",J465,0)</f>
        <v>0</v>
      </c>
      <c r="BJ465" s="21" t="s">
        <v>79</v>
      </c>
      <c r="BK465" s="194">
        <f>ROUND(I465*H465,2)</f>
        <v>0</v>
      </c>
      <c r="BL465" s="21" t="s">
        <v>176</v>
      </c>
      <c r="BM465" s="193" t="s">
        <v>1945</v>
      </c>
    </row>
    <row r="466" spans="1:65" s="2" customFormat="1" ht="19.5">
      <c r="A466" s="38"/>
      <c r="B466" s="39"/>
      <c r="C466" s="40"/>
      <c r="D466" s="195" t="s">
        <v>178</v>
      </c>
      <c r="E466" s="40"/>
      <c r="F466" s="196" t="s">
        <v>587</v>
      </c>
      <c r="G466" s="40"/>
      <c r="H466" s="40"/>
      <c r="I466" s="197"/>
      <c r="J466" s="40"/>
      <c r="K466" s="40"/>
      <c r="L466" s="43"/>
      <c r="M466" s="198"/>
      <c r="N466" s="199"/>
      <c r="O466" s="68"/>
      <c r="P466" s="68"/>
      <c r="Q466" s="68"/>
      <c r="R466" s="68"/>
      <c r="S466" s="68"/>
      <c r="T466" s="69"/>
      <c r="U466" s="38"/>
      <c r="V466" s="38"/>
      <c r="W466" s="38"/>
      <c r="X466" s="38"/>
      <c r="Y466" s="38"/>
      <c r="Z466" s="38"/>
      <c r="AA466" s="38"/>
      <c r="AB466" s="38"/>
      <c r="AC466" s="38"/>
      <c r="AD466" s="38"/>
      <c r="AE466" s="38"/>
      <c r="AT466" s="21" t="s">
        <v>178</v>
      </c>
      <c r="AU466" s="21" t="s">
        <v>81</v>
      </c>
    </row>
    <row r="467" spans="1:65" s="2" customFormat="1" ht="11.25">
      <c r="A467" s="38"/>
      <c r="B467" s="39"/>
      <c r="C467" s="40"/>
      <c r="D467" s="200" t="s">
        <v>180</v>
      </c>
      <c r="E467" s="40"/>
      <c r="F467" s="201" t="s">
        <v>588</v>
      </c>
      <c r="G467" s="40"/>
      <c r="H467" s="40"/>
      <c r="I467" s="197"/>
      <c r="J467" s="40"/>
      <c r="K467" s="40"/>
      <c r="L467" s="43"/>
      <c r="M467" s="198"/>
      <c r="N467" s="199"/>
      <c r="O467" s="68"/>
      <c r="P467" s="68"/>
      <c r="Q467" s="68"/>
      <c r="R467" s="68"/>
      <c r="S467" s="68"/>
      <c r="T467" s="69"/>
      <c r="U467" s="38"/>
      <c r="V467" s="38"/>
      <c r="W467" s="38"/>
      <c r="X467" s="38"/>
      <c r="Y467" s="38"/>
      <c r="Z467" s="38"/>
      <c r="AA467" s="38"/>
      <c r="AB467" s="38"/>
      <c r="AC467" s="38"/>
      <c r="AD467" s="38"/>
      <c r="AE467" s="38"/>
      <c r="AT467" s="21" t="s">
        <v>180</v>
      </c>
      <c r="AU467" s="21" t="s">
        <v>81</v>
      </c>
    </row>
    <row r="468" spans="1:65" s="2" customFormat="1" ht="21.75" customHeight="1">
      <c r="A468" s="38"/>
      <c r="B468" s="39"/>
      <c r="C468" s="225" t="s">
        <v>1946</v>
      </c>
      <c r="D468" s="225" t="s">
        <v>234</v>
      </c>
      <c r="E468" s="226" t="s">
        <v>590</v>
      </c>
      <c r="F468" s="227" t="s">
        <v>591</v>
      </c>
      <c r="G468" s="228" t="s">
        <v>237</v>
      </c>
      <c r="H468" s="229">
        <v>2</v>
      </c>
      <c r="I468" s="230"/>
      <c r="J468" s="231">
        <f>ROUND(I468*H468,2)</f>
        <v>0</v>
      </c>
      <c r="K468" s="227" t="s">
        <v>19</v>
      </c>
      <c r="L468" s="232"/>
      <c r="M468" s="233" t="s">
        <v>19</v>
      </c>
      <c r="N468" s="234" t="s">
        <v>43</v>
      </c>
      <c r="O468" s="68"/>
      <c r="P468" s="191">
        <f>O468*H468</f>
        <v>0</v>
      </c>
      <c r="Q468" s="191">
        <v>1.2E-2</v>
      </c>
      <c r="R468" s="191">
        <f>Q468*H468</f>
        <v>2.4E-2</v>
      </c>
      <c r="S468" s="191">
        <v>0</v>
      </c>
      <c r="T468" s="192">
        <f>S468*H468</f>
        <v>0</v>
      </c>
      <c r="U468" s="38"/>
      <c r="V468" s="38"/>
      <c r="W468" s="38"/>
      <c r="X468" s="38"/>
      <c r="Y468" s="38"/>
      <c r="Z468" s="38"/>
      <c r="AA468" s="38"/>
      <c r="AB468" s="38"/>
      <c r="AC468" s="38"/>
      <c r="AD468" s="38"/>
      <c r="AE468" s="38"/>
      <c r="AR468" s="193" t="s">
        <v>238</v>
      </c>
      <c r="AT468" s="193" t="s">
        <v>234</v>
      </c>
      <c r="AU468" s="193" t="s">
        <v>81</v>
      </c>
      <c r="AY468" s="21" t="s">
        <v>168</v>
      </c>
      <c r="BE468" s="194">
        <f>IF(N468="základní",J468,0)</f>
        <v>0</v>
      </c>
      <c r="BF468" s="194">
        <f>IF(N468="snížená",J468,0)</f>
        <v>0</v>
      </c>
      <c r="BG468" s="194">
        <f>IF(N468="zákl. přenesená",J468,0)</f>
        <v>0</v>
      </c>
      <c r="BH468" s="194">
        <f>IF(N468="sníž. přenesená",J468,0)</f>
        <v>0</v>
      </c>
      <c r="BI468" s="194">
        <f>IF(N468="nulová",J468,0)</f>
        <v>0</v>
      </c>
      <c r="BJ468" s="21" t="s">
        <v>79</v>
      </c>
      <c r="BK468" s="194">
        <f>ROUND(I468*H468,2)</f>
        <v>0</v>
      </c>
      <c r="BL468" s="21" t="s">
        <v>176</v>
      </c>
      <c r="BM468" s="193" t="s">
        <v>1947</v>
      </c>
    </row>
    <row r="469" spans="1:65" s="2" customFormat="1" ht="11.25">
      <c r="A469" s="38"/>
      <c r="B469" s="39"/>
      <c r="C469" s="40"/>
      <c r="D469" s="195" t="s">
        <v>178</v>
      </c>
      <c r="E469" s="40"/>
      <c r="F469" s="196" t="s">
        <v>591</v>
      </c>
      <c r="G469" s="40"/>
      <c r="H469" s="40"/>
      <c r="I469" s="197"/>
      <c r="J469" s="40"/>
      <c r="K469" s="40"/>
      <c r="L469" s="43"/>
      <c r="M469" s="198"/>
      <c r="N469" s="199"/>
      <c r="O469" s="68"/>
      <c r="P469" s="68"/>
      <c r="Q469" s="68"/>
      <c r="R469" s="68"/>
      <c r="S469" s="68"/>
      <c r="T469" s="69"/>
      <c r="U469" s="38"/>
      <c r="V469" s="38"/>
      <c r="W469" s="38"/>
      <c r="X469" s="38"/>
      <c r="Y469" s="38"/>
      <c r="Z469" s="38"/>
      <c r="AA469" s="38"/>
      <c r="AB469" s="38"/>
      <c r="AC469" s="38"/>
      <c r="AD469" s="38"/>
      <c r="AE469" s="38"/>
      <c r="AT469" s="21" t="s">
        <v>178</v>
      </c>
      <c r="AU469" s="21" t="s">
        <v>81</v>
      </c>
    </row>
    <row r="470" spans="1:65" s="2" customFormat="1" ht="24.2" customHeight="1">
      <c r="A470" s="38"/>
      <c r="B470" s="39"/>
      <c r="C470" s="182" t="s">
        <v>1948</v>
      </c>
      <c r="D470" s="182" t="s">
        <v>171</v>
      </c>
      <c r="E470" s="183" t="s">
        <v>594</v>
      </c>
      <c r="F470" s="184" t="s">
        <v>595</v>
      </c>
      <c r="G470" s="185" t="s">
        <v>237</v>
      </c>
      <c r="H470" s="186">
        <v>8</v>
      </c>
      <c r="I470" s="187"/>
      <c r="J470" s="188">
        <f>ROUND(I470*H470,2)</f>
        <v>0</v>
      </c>
      <c r="K470" s="184" t="s">
        <v>175</v>
      </c>
      <c r="L470" s="43"/>
      <c r="M470" s="189" t="s">
        <v>19</v>
      </c>
      <c r="N470" s="190" t="s">
        <v>43</v>
      </c>
      <c r="O470" s="68"/>
      <c r="P470" s="191">
        <f>O470*H470</f>
        <v>0</v>
      </c>
      <c r="Q470" s="191">
        <v>1.0000000000000001E-5</v>
      </c>
      <c r="R470" s="191">
        <f>Q470*H470</f>
        <v>8.0000000000000007E-5</v>
      </c>
      <c r="S470" s="191">
        <v>0</v>
      </c>
      <c r="T470" s="192">
        <f>S470*H470</f>
        <v>0</v>
      </c>
      <c r="U470" s="38"/>
      <c r="V470" s="38"/>
      <c r="W470" s="38"/>
      <c r="X470" s="38"/>
      <c r="Y470" s="38"/>
      <c r="Z470" s="38"/>
      <c r="AA470" s="38"/>
      <c r="AB470" s="38"/>
      <c r="AC470" s="38"/>
      <c r="AD470" s="38"/>
      <c r="AE470" s="38"/>
      <c r="AR470" s="193" t="s">
        <v>176</v>
      </c>
      <c r="AT470" s="193" t="s">
        <v>171</v>
      </c>
      <c r="AU470" s="193" t="s">
        <v>81</v>
      </c>
      <c r="AY470" s="21" t="s">
        <v>168</v>
      </c>
      <c r="BE470" s="194">
        <f>IF(N470="základní",J470,0)</f>
        <v>0</v>
      </c>
      <c r="BF470" s="194">
        <f>IF(N470="snížená",J470,0)</f>
        <v>0</v>
      </c>
      <c r="BG470" s="194">
        <f>IF(N470="zákl. přenesená",J470,0)</f>
        <v>0</v>
      </c>
      <c r="BH470" s="194">
        <f>IF(N470="sníž. přenesená",J470,0)</f>
        <v>0</v>
      </c>
      <c r="BI470" s="194">
        <f>IF(N470="nulová",J470,0)</f>
        <v>0</v>
      </c>
      <c r="BJ470" s="21" t="s">
        <v>79</v>
      </c>
      <c r="BK470" s="194">
        <f>ROUND(I470*H470,2)</f>
        <v>0</v>
      </c>
      <c r="BL470" s="21" t="s">
        <v>176</v>
      </c>
      <c r="BM470" s="193" t="s">
        <v>1949</v>
      </c>
    </row>
    <row r="471" spans="1:65" s="2" customFormat="1" ht="19.5">
      <c r="A471" s="38"/>
      <c r="B471" s="39"/>
      <c r="C471" s="40"/>
      <c r="D471" s="195" t="s">
        <v>178</v>
      </c>
      <c r="E471" s="40"/>
      <c r="F471" s="196" t="s">
        <v>597</v>
      </c>
      <c r="G471" s="40"/>
      <c r="H471" s="40"/>
      <c r="I471" s="197"/>
      <c r="J471" s="40"/>
      <c r="K471" s="40"/>
      <c r="L471" s="43"/>
      <c r="M471" s="198"/>
      <c r="N471" s="199"/>
      <c r="O471" s="68"/>
      <c r="P471" s="68"/>
      <c r="Q471" s="68"/>
      <c r="R471" s="68"/>
      <c r="S471" s="68"/>
      <c r="T471" s="69"/>
      <c r="U471" s="38"/>
      <c r="V471" s="38"/>
      <c r="W471" s="38"/>
      <c r="X471" s="38"/>
      <c r="Y471" s="38"/>
      <c r="Z471" s="38"/>
      <c r="AA471" s="38"/>
      <c r="AB471" s="38"/>
      <c r="AC471" s="38"/>
      <c r="AD471" s="38"/>
      <c r="AE471" s="38"/>
      <c r="AT471" s="21" t="s">
        <v>178</v>
      </c>
      <c r="AU471" s="21" t="s">
        <v>81</v>
      </c>
    </row>
    <row r="472" spans="1:65" s="2" customFormat="1" ht="11.25">
      <c r="A472" s="38"/>
      <c r="B472" s="39"/>
      <c r="C472" s="40"/>
      <c r="D472" s="200" t="s">
        <v>180</v>
      </c>
      <c r="E472" s="40"/>
      <c r="F472" s="201" t="s">
        <v>598</v>
      </c>
      <c r="G472" s="40"/>
      <c r="H472" s="40"/>
      <c r="I472" s="197"/>
      <c r="J472" s="40"/>
      <c r="K472" s="40"/>
      <c r="L472" s="43"/>
      <c r="M472" s="198"/>
      <c r="N472" s="199"/>
      <c r="O472" s="68"/>
      <c r="P472" s="68"/>
      <c r="Q472" s="68"/>
      <c r="R472" s="68"/>
      <c r="S472" s="68"/>
      <c r="T472" s="69"/>
      <c r="U472" s="38"/>
      <c r="V472" s="38"/>
      <c r="W472" s="38"/>
      <c r="X472" s="38"/>
      <c r="Y472" s="38"/>
      <c r="Z472" s="38"/>
      <c r="AA472" s="38"/>
      <c r="AB472" s="38"/>
      <c r="AC472" s="38"/>
      <c r="AD472" s="38"/>
      <c r="AE472" s="38"/>
      <c r="AT472" s="21" t="s">
        <v>180</v>
      </c>
      <c r="AU472" s="21" t="s">
        <v>81</v>
      </c>
    </row>
    <row r="473" spans="1:65" s="2" customFormat="1" ht="21.75" customHeight="1">
      <c r="A473" s="38"/>
      <c r="B473" s="39"/>
      <c r="C473" s="225" t="s">
        <v>1328</v>
      </c>
      <c r="D473" s="225" t="s">
        <v>234</v>
      </c>
      <c r="E473" s="226" t="s">
        <v>600</v>
      </c>
      <c r="F473" s="227" t="s">
        <v>601</v>
      </c>
      <c r="G473" s="228" t="s">
        <v>237</v>
      </c>
      <c r="H473" s="229">
        <v>8</v>
      </c>
      <c r="I473" s="230"/>
      <c r="J473" s="231">
        <f>ROUND(I473*H473,2)</f>
        <v>0</v>
      </c>
      <c r="K473" s="227" t="s">
        <v>175</v>
      </c>
      <c r="L473" s="232"/>
      <c r="M473" s="233" t="s">
        <v>19</v>
      </c>
      <c r="N473" s="234" t="s">
        <v>43</v>
      </c>
      <c r="O473" s="68"/>
      <c r="P473" s="191">
        <f>O473*H473</f>
        <v>0</v>
      </c>
      <c r="Q473" s="191">
        <v>4.0000000000000003E-5</v>
      </c>
      <c r="R473" s="191">
        <f>Q473*H473</f>
        <v>3.2000000000000003E-4</v>
      </c>
      <c r="S473" s="191">
        <v>0</v>
      </c>
      <c r="T473" s="192">
        <f>S473*H473</f>
        <v>0</v>
      </c>
      <c r="U473" s="38"/>
      <c r="V473" s="38"/>
      <c r="W473" s="38"/>
      <c r="X473" s="38"/>
      <c r="Y473" s="38"/>
      <c r="Z473" s="38"/>
      <c r="AA473" s="38"/>
      <c r="AB473" s="38"/>
      <c r="AC473" s="38"/>
      <c r="AD473" s="38"/>
      <c r="AE473" s="38"/>
      <c r="AR473" s="193" t="s">
        <v>238</v>
      </c>
      <c r="AT473" s="193" t="s">
        <v>234</v>
      </c>
      <c r="AU473" s="193" t="s">
        <v>81</v>
      </c>
      <c r="AY473" s="21" t="s">
        <v>168</v>
      </c>
      <c r="BE473" s="194">
        <f>IF(N473="základní",J473,0)</f>
        <v>0</v>
      </c>
      <c r="BF473" s="194">
        <f>IF(N473="snížená",J473,0)</f>
        <v>0</v>
      </c>
      <c r="BG473" s="194">
        <f>IF(N473="zákl. přenesená",J473,0)</f>
        <v>0</v>
      </c>
      <c r="BH473" s="194">
        <f>IF(N473="sníž. přenesená",J473,0)</f>
        <v>0</v>
      </c>
      <c r="BI473" s="194">
        <f>IF(N473="nulová",J473,0)</f>
        <v>0</v>
      </c>
      <c r="BJ473" s="21" t="s">
        <v>79</v>
      </c>
      <c r="BK473" s="194">
        <f>ROUND(I473*H473,2)</f>
        <v>0</v>
      </c>
      <c r="BL473" s="21" t="s">
        <v>176</v>
      </c>
      <c r="BM473" s="193" t="s">
        <v>1950</v>
      </c>
    </row>
    <row r="474" spans="1:65" s="2" customFormat="1" ht="11.25">
      <c r="A474" s="38"/>
      <c r="B474" s="39"/>
      <c r="C474" s="40"/>
      <c r="D474" s="195" t="s">
        <v>178</v>
      </c>
      <c r="E474" s="40"/>
      <c r="F474" s="196" t="s">
        <v>601</v>
      </c>
      <c r="G474" s="40"/>
      <c r="H474" s="40"/>
      <c r="I474" s="197"/>
      <c r="J474" s="40"/>
      <c r="K474" s="40"/>
      <c r="L474" s="43"/>
      <c r="M474" s="198"/>
      <c r="N474" s="199"/>
      <c r="O474" s="68"/>
      <c r="P474" s="68"/>
      <c r="Q474" s="68"/>
      <c r="R474" s="68"/>
      <c r="S474" s="68"/>
      <c r="T474" s="69"/>
      <c r="U474" s="38"/>
      <c r="V474" s="38"/>
      <c r="W474" s="38"/>
      <c r="X474" s="38"/>
      <c r="Y474" s="38"/>
      <c r="Z474" s="38"/>
      <c r="AA474" s="38"/>
      <c r="AB474" s="38"/>
      <c r="AC474" s="38"/>
      <c r="AD474" s="38"/>
      <c r="AE474" s="38"/>
      <c r="AT474" s="21" t="s">
        <v>178</v>
      </c>
      <c r="AU474" s="21" t="s">
        <v>81</v>
      </c>
    </row>
    <row r="475" spans="1:65" s="2" customFormat="1" ht="24.2" customHeight="1">
      <c r="A475" s="38"/>
      <c r="B475" s="39"/>
      <c r="C475" s="182" t="s">
        <v>1951</v>
      </c>
      <c r="D475" s="182" t="s">
        <v>171</v>
      </c>
      <c r="E475" s="183" t="s">
        <v>610</v>
      </c>
      <c r="F475" s="184" t="s">
        <v>611</v>
      </c>
      <c r="G475" s="185" t="s">
        <v>281</v>
      </c>
      <c r="H475" s="186">
        <v>21.997</v>
      </c>
      <c r="I475" s="187"/>
      <c r="J475" s="188">
        <f>ROUND(I475*H475,2)</f>
        <v>0</v>
      </c>
      <c r="K475" s="184" t="s">
        <v>175</v>
      </c>
      <c r="L475" s="43"/>
      <c r="M475" s="189" t="s">
        <v>19</v>
      </c>
      <c r="N475" s="190" t="s">
        <v>43</v>
      </c>
      <c r="O475" s="68"/>
      <c r="P475" s="191">
        <f>O475*H475</f>
        <v>0</v>
      </c>
      <c r="Q475" s="191">
        <v>0</v>
      </c>
      <c r="R475" s="191">
        <f>Q475*H475</f>
        <v>0</v>
      </c>
      <c r="S475" s="191">
        <v>0.26100000000000001</v>
      </c>
      <c r="T475" s="192">
        <f>S475*H475</f>
        <v>5.7412169999999998</v>
      </c>
      <c r="U475" s="38"/>
      <c r="V475" s="38"/>
      <c r="W475" s="38"/>
      <c r="X475" s="38"/>
      <c r="Y475" s="38"/>
      <c r="Z475" s="38"/>
      <c r="AA475" s="38"/>
      <c r="AB475" s="38"/>
      <c r="AC475" s="38"/>
      <c r="AD475" s="38"/>
      <c r="AE475" s="38"/>
      <c r="AR475" s="193" t="s">
        <v>176</v>
      </c>
      <c r="AT475" s="193" t="s">
        <v>171</v>
      </c>
      <c r="AU475" s="193" t="s">
        <v>81</v>
      </c>
      <c r="AY475" s="21" t="s">
        <v>168</v>
      </c>
      <c r="BE475" s="194">
        <f>IF(N475="základní",J475,0)</f>
        <v>0</v>
      </c>
      <c r="BF475" s="194">
        <f>IF(N475="snížená",J475,0)</f>
        <v>0</v>
      </c>
      <c r="BG475" s="194">
        <f>IF(N475="zákl. přenesená",J475,0)</f>
        <v>0</v>
      </c>
      <c r="BH475" s="194">
        <f>IF(N475="sníž. přenesená",J475,0)</f>
        <v>0</v>
      </c>
      <c r="BI475" s="194">
        <f>IF(N475="nulová",J475,0)</f>
        <v>0</v>
      </c>
      <c r="BJ475" s="21" t="s">
        <v>79</v>
      </c>
      <c r="BK475" s="194">
        <f>ROUND(I475*H475,2)</f>
        <v>0</v>
      </c>
      <c r="BL475" s="21" t="s">
        <v>176</v>
      </c>
      <c r="BM475" s="193" t="s">
        <v>1952</v>
      </c>
    </row>
    <row r="476" spans="1:65" s="2" customFormat="1" ht="19.5">
      <c r="A476" s="38"/>
      <c r="B476" s="39"/>
      <c r="C476" s="40"/>
      <c r="D476" s="195" t="s">
        <v>178</v>
      </c>
      <c r="E476" s="40"/>
      <c r="F476" s="196" t="s">
        <v>613</v>
      </c>
      <c r="G476" s="40"/>
      <c r="H476" s="40"/>
      <c r="I476" s="197"/>
      <c r="J476" s="40"/>
      <c r="K476" s="40"/>
      <c r="L476" s="43"/>
      <c r="M476" s="198"/>
      <c r="N476" s="199"/>
      <c r="O476" s="68"/>
      <c r="P476" s="68"/>
      <c r="Q476" s="68"/>
      <c r="R476" s="68"/>
      <c r="S476" s="68"/>
      <c r="T476" s="69"/>
      <c r="U476" s="38"/>
      <c r="V476" s="38"/>
      <c r="W476" s="38"/>
      <c r="X476" s="38"/>
      <c r="Y476" s="38"/>
      <c r="Z476" s="38"/>
      <c r="AA476" s="38"/>
      <c r="AB476" s="38"/>
      <c r="AC476" s="38"/>
      <c r="AD476" s="38"/>
      <c r="AE476" s="38"/>
      <c r="AT476" s="21" t="s">
        <v>178</v>
      </c>
      <c r="AU476" s="21" t="s">
        <v>81</v>
      </c>
    </row>
    <row r="477" spans="1:65" s="2" customFormat="1" ht="11.25">
      <c r="A477" s="38"/>
      <c r="B477" s="39"/>
      <c r="C477" s="40"/>
      <c r="D477" s="200" t="s">
        <v>180</v>
      </c>
      <c r="E477" s="40"/>
      <c r="F477" s="201" t="s">
        <v>614</v>
      </c>
      <c r="G477" s="40"/>
      <c r="H477" s="40"/>
      <c r="I477" s="197"/>
      <c r="J477" s="40"/>
      <c r="K477" s="40"/>
      <c r="L477" s="43"/>
      <c r="M477" s="198"/>
      <c r="N477" s="199"/>
      <c r="O477" s="68"/>
      <c r="P477" s="68"/>
      <c r="Q477" s="68"/>
      <c r="R477" s="68"/>
      <c r="S477" s="68"/>
      <c r="T477" s="69"/>
      <c r="U477" s="38"/>
      <c r="V477" s="38"/>
      <c r="W477" s="38"/>
      <c r="X477" s="38"/>
      <c r="Y477" s="38"/>
      <c r="Z477" s="38"/>
      <c r="AA477" s="38"/>
      <c r="AB477" s="38"/>
      <c r="AC477" s="38"/>
      <c r="AD477" s="38"/>
      <c r="AE477" s="38"/>
      <c r="AT477" s="21" t="s">
        <v>180</v>
      </c>
      <c r="AU477" s="21" t="s">
        <v>81</v>
      </c>
    </row>
    <row r="478" spans="1:65" s="13" customFormat="1" ht="11.25">
      <c r="B478" s="202"/>
      <c r="C478" s="203"/>
      <c r="D478" s="195" t="s">
        <v>182</v>
      </c>
      <c r="E478" s="204" t="s">
        <v>19</v>
      </c>
      <c r="F478" s="205" t="s">
        <v>1953</v>
      </c>
      <c r="G478" s="203"/>
      <c r="H478" s="206">
        <v>21.997</v>
      </c>
      <c r="I478" s="207"/>
      <c r="J478" s="203"/>
      <c r="K478" s="203"/>
      <c r="L478" s="208"/>
      <c r="M478" s="209"/>
      <c r="N478" s="210"/>
      <c r="O478" s="210"/>
      <c r="P478" s="210"/>
      <c r="Q478" s="210"/>
      <c r="R478" s="210"/>
      <c r="S478" s="210"/>
      <c r="T478" s="211"/>
      <c r="AT478" s="212" t="s">
        <v>182</v>
      </c>
      <c r="AU478" s="212" t="s">
        <v>81</v>
      </c>
      <c r="AV478" s="13" t="s">
        <v>81</v>
      </c>
      <c r="AW478" s="13" t="s">
        <v>33</v>
      </c>
      <c r="AX478" s="13" t="s">
        <v>72</v>
      </c>
      <c r="AY478" s="212" t="s">
        <v>168</v>
      </c>
    </row>
    <row r="479" spans="1:65" s="14" customFormat="1" ht="11.25">
      <c r="B479" s="213"/>
      <c r="C479" s="214"/>
      <c r="D479" s="195" t="s">
        <v>182</v>
      </c>
      <c r="E479" s="215" t="s">
        <v>19</v>
      </c>
      <c r="F479" s="216" t="s">
        <v>185</v>
      </c>
      <c r="G479" s="214"/>
      <c r="H479" s="217">
        <v>21.997</v>
      </c>
      <c r="I479" s="218"/>
      <c r="J479" s="214"/>
      <c r="K479" s="214"/>
      <c r="L479" s="219"/>
      <c r="M479" s="220"/>
      <c r="N479" s="221"/>
      <c r="O479" s="221"/>
      <c r="P479" s="221"/>
      <c r="Q479" s="221"/>
      <c r="R479" s="221"/>
      <c r="S479" s="221"/>
      <c r="T479" s="222"/>
      <c r="AT479" s="223" t="s">
        <v>182</v>
      </c>
      <c r="AU479" s="223" t="s">
        <v>81</v>
      </c>
      <c r="AV479" s="14" t="s">
        <v>176</v>
      </c>
      <c r="AW479" s="14" t="s">
        <v>33</v>
      </c>
      <c r="AX479" s="14" t="s">
        <v>79</v>
      </c>
      <c r="AY479" s="223" t="s">
        <v>168</v>
      </c>
    </row>
    <row r="480" spans="1:65" s="2" customFormat="1" ht="24.2" customHeight="1">
      <c r="A480" s="38"/>
      <c r="B480" s="39"/>
      <c r="C480" s="182" t="s">
        <v>1384</v>
      </c>
      <c r="D480" s="182" t="s">
        <v>171</v>
      </c>
      <c r="E480" s="183" t="s">
        <v>1954</v>
      </c>
      <c r="F480" s="184" t="s">
        <v>1955</v>
      </c>
      <c r="G480" s="185" t="s">
        <v>174</v>
      </c>
      <c r="H480" s="186">
        <v>3.5449999999999999</v>
      </c>
      <c r="I480" s="187"/>
      <c r="J480" s="188">
        <f>ROUND(I480*H480,2)</f>
        <v>0</v>
      </c>
      <c r="K480" s="184" t="s">
        <v>175</v>
      </c>
      <c r="L480" s="43"/>
      <c r="M480" s="189" t="s">
        <v>19</v>
      </c>
      <c r="N480" s="190" t="s">
        <v>43</v>
      </c>
      <c r="O480" s="68"/>
      <c r="P480" s="191">
        <f>O480*H480</f>
        <v>0</v>
      </c>
      <c r="Q480" s="191">
        <v>0</v>
      </c>
      <c r="R480" s="191">
        <f>Q480*H480</f>
        <v>0</v>
      </c>
      <c r="S480" s="191">
        <v>1.8</v>
      </c>
      <c r="T480" s="192">
        <f>S480*H480</f>
        <v>6.3810000000000002</v>
      </c>
      <c r="U480" s="38"/>
      <c r="V480" s="38"/>
      <c r="W480" s="38"/>
      <c r="X480" s="38"/>
      <c r="Y480" s="38"/>
      <c r="Z480" s="38"/>
      <c r="AA480" s="38"/>
      <c r="AB480" s="38"/>
      <c r="AC480" s="38"/>
      <c r="AD480" s="38"/>
      <c r="AE480" s="38"/>
      <c r="AR480" s="193" t="s">
        <v>176</v>
      </c>
      <c r="AT480" s="193" t="s">
        <v>171</v>
      </c>
      <c r="AU480" s="193" t="s">
        <v>81</v>
      </c>
      <c r="AY480" s="21" t="s">
        <v>168</v>
      </c>
      <c r="BE480" s="194">
        <f>IF(N480="základní",J480,0)</f>
        <v>0</v>
      </c>
      <c r="BF480" s="194">
        <f>IF(N480="snížená",J480,0)</f>
        <v>0</v>
      </c>
      <c r="BG480" s="194">
        <f>IF(N480="zákl. přenesená",J480,0)</f>
        <v>0</v>
      </c>
      <c r="BH480" s="194">
        <f>IF(N480="sníž. přenesená",J480,0)</f>
        <v>0</v>
      </c>
      <c r="BI480" s="194">
        <f>IF(N480="nulová",J480,0)</f>
        <v>0</v>
      </c>
      <c r="BJ480" s="21" t="s">
        <v>79</v>
      </c>
      <c r="BK480" s="194">
        <f>ROUND(I480*H480,2)</f>
        <v>0</v>
      </c>
      <c r="BL480" s="21" t="s">
        <v>176</v>
      </c>
      <c r="BM480" s="193" t="s">
        <v>1956</v>
      </c>
    </row>
    <row r="481" spans="1:65" s="2" customFormat="1" ht="29.25">
      <c r="A481" s="38"/>
      <c r="B481" s="39"/>
      <c r="C481" s="40"/>
      <c r="D481" s="195" t="s">
        <v>178</v>
      </c>
      <c r="E481" s="40"/>
      <c r="F481" s="196" t="s">
        <v>1957</v>
      </c>
      <c r="G481" s="40"/>
      <c r="H481" s="40"/>
      <c r="I481" s="197"/>
      <c r="J481" s="40"/>
      <c r="K481" s="40"/>
      <c r="L481" s="43"/>
      <c r="M481" s="198"/>
      <c r="N481" s="199"/>
      <c r="O481" s="68"/>
      <c r="P481" s="68"/>
      <c r="Q481" s="68"/>
      <c r="R481" s="68"/>
      <c r="S481" s="68"/>
      <c r="T481" s="69"/>
      <c r="U481" s="38"/>
      <c r="V481" s="38"/>
      <c r="W481" s="38"/>
      <c r="X481" s="38"/>
      <c r="Y481" s="38"/>
      <c r="Z481" s="38"/>
      <c r="AA481" s="38"/>
      <c r="AB481" s="38"/>
      <c r="AC481" s="38"/>
      <c r="AD481" s="38"/>
      <c r="AE481" s="38"/>
      <c r="AT481" s="21" t="s">
        <v>178</v>
      </c>
      <c r="AU481" s="21" t="s">
        <v>81</v>
      </c>
    </row>
    <row r="482" spans="1:65" s="2" customFormat="1" ht="11.25">
      <c r="A482" s="38"/>
      <c r="B482" s="39"/>
      <c r="C482" s="40"/>
      <c r="D482" s="200" t="s">
        <v>180</v>
      </c>
      <c r="E482" s="40"/>
      <c r="F482" s="201" t="s">
        <v>1958</v>
      </c>
      <c r="G482" s="40"/>
      <c r="H482" s="40"/>
      <c r="I482" s="197"/>
      <c r="J482" s="40"/>
      <c r="K482" s="40"/>
      <c r="L482" s="43"/>
      <c r="M482" s="198"/>
      <c r="N482" s="199"/>
      <c r="O482" s="68"/>
      <c r="P482" s="68"/>
      <c r="Q482" s="68"/>
      <c r="R482" s="68"/>
      <c r="S482" s="68"/>
      <c r="T482" s="69"/>
      <c r="U482" s="38"/>
      <c r="V482" s="38"/>
      <c r="W482" s="38"/>
      <c r="X482" s="38"/>
      <c r="Y482" s="38"/>
      <c r="Z482" s="38"/>
      <c r="AA482" s="38"/>
      <c r="AB482" s="38"/>
      <c r="AC482" s="38"/>
      <c r="AD482" s="38"/>
      <c r="AE482" s="38"/>
      <c r="AT482" s="21" t="s">
        <v>180</v>
      </c>
      <c r="AU482" s="21" t="s">
        <v>81</v>
      </c>
    </row>
    <row r="483" spans="1:65" s="13" customFormat="1" ht="22.5">
      <c r="B483" s="202"/>
      <c r="C483" s="203"/>
      <c r="D483" s="195" t="s">
        <v>182</v>
      </c>
      <c r="E483" s="204" t="s">
        <v>19</v>
      </c>
      <c r="F483" s="205" t="s">
        <v>1959</v>
      </c>
      <c r="G483" s="203"/>
      <c r="H483" s="206">
        <v>3.5449999999999999</v>
      </c>
      <c r="I483" s="207"/>
      <c r="J483" s="203"/>
      <c r="K483" s="203"/>
      <c r="L483" s="208"/>
      <c r="M483" s="209"/>
      <c r="N483" s="210"/>
      <c r="O483" s="210"/>
      <c r="P483" s="210"/>
      <c r="Q483" s="210"/>
      <c r="R483" s="210"/>
      <c r="S483" s="210"/>
      <c r="T483" s="211"/>
      <c r="AT483" s="212" t="s">
        <v>182</v>
      </c>
      <c r="AU483" s="212" t="s">
        <v>81</v>
      </c>
      <c r="AV483" s="13" t="s">
        <v>81</v>
      </c>
      <c r="AW483" s="13" t="s">
        <v>33</v>
      </c>
      <c r="AX483" s="13" t="s">
        <v>72</v>
      </c>
      <c r="AY483" s="212" t="s">
        <v>168</v>
      </c>
    </row>
    <row r="484" spans="1:65" s="14" customFormat="1" ht="11.25">
      <c r="B484" s="213"/>
      <c r="C484" s="214"/>
      <c r="D484" s="195" t="s">
        <v>182</v>
      </c>
      <c r="E484" s="215" t="s">
        <v>19</v>
      </c>
      <c r="F484" s="216" t="s">
        <v>185</v>
      </c>
      <c r="G484" s="214"/>
      <c r="H484" s="217">
        <v>3.5449999999999999</v>
      </c>
      <c r="I484" s="218"/>
      <c r="J484" s="214"/>
      <c r="K484" s="214"/>
      <c r="L484" s="219"/>
      <c r="M484" s="220"/>
      <c r="N484" s="221"/>
      <c r="O484" s="221"/>
      <c r="P484" s="221"/>
      <c r="Q484" s="221"/>
      <c r="R484" s="221"/>
      <c r="S484" s="221"/>
      <c r="T484" s="222"/>
      <c r="AT484" s="223" t="s">
        <v>182</v>
      </c>
      <c r="AU484" s="223" t="s">
        <v>81</v>
      </c>
      <c r="AV484" s="14" t="s">
        <v>176</v>
      </c>
      <c r="AW484" s="14" t="s">
        <v>33</v>
      </c>
      <c r="AX484" s="14" t="s">
        <v>79</v>
      </c>
      <c r="AY484" s="223" t="s">
        <v>168</v>
      </c>
    </row>
    <row r="485" spans="1:65" s="2" customFormat="1" ht="21.75" customHeight="1">
      <c r="A485" s="38"/>
      <c r="B485" s="39"/>
      <c r="C485" s="182" t="s">
        <v>1346</v>
      </c>
      <c r="D485" s="182" t="s">
        <v>171</v>
      </c>
      <c r="E485" s="183" t="s">
        <v>617</v>
      </c>
      <c r="F485" s="184" t="s">
        <v>618</v>
      </c>
      <c r="G485" s="185" t="s">
        <v>281</v>
      </c>
      <c r="H485" s="186">
        <v>0.4</v>
      </c>
      <c r="I485" s="187"/>
      <c r="J485" s="188">
        <f>ROUND(I485*H485,2)</f>
        <v>0</v>
      </c>
      <c r="K485" s="184" t="s">
        <v>175</v>
      </c>
      <c r="L485" s="43"/>
      <c r="M485" s="189" t="s">
        <v>19</v>
      </c>
      <c r="N485" s="190" t="s">
        <v>43</v>
      </c>
      <c r="O485" s="68"/>
      <c r="P485" s="191">
        <f>O485*H485</f>
        <v>0</v>
      </c>
      <c r="Q485" s="191">
        <v>0</v>
      </c>
      <c r="R485" s="191">
        <f>Q485*H485</f>
        <v>0</v>
      </c>
      <c r="S485" s="191">
        <v>0.1</v>
      </c>
      <c r="T485" s="192">
        <f>S485*H485</f>
        <v>4.0000000000000008E-2</v>
      </c>
      <c r="U485" s="38"/>
      <c r="V485" s="38"/>
      <c r="W485" s="38"/>
      <c r="X485" s="38"/>
      <c r="Y485" s="38"/>
      <c r="Z485" s="38"/>
      <c r="AA485" s="38"/>
      <c r="AB485" s="38"/>
      <c r="AC485" s="38"/>
      <c r="AD485" s="38"/>
      <c r="AE485" s="38"/>
      <c r="AR485" s="193" t="s">
        <v>176</v>
      </c>
      <c r="AT485" s="193" t="s">
        <v>171</v>
      </c>
      <c r="AU485" s="193" t="s">
        <v>81</v>
      </c>
      <c r="AY485" s="21" t="s">
        <v>168</v>
      </c>
      <c r="BE485" s="194">
        <f>IF(N485="základní",J485,0)</f>
        <v>0</v>
      </c>
      <c r="BF485" s="194">
        <f>IF(N485="snížená",J485,0)</f>
        <v>0</v>
      </c>
      <c r="BG485" s="194">
        <f>IF(N485="zákl. přenesená",J485,0)</f>
        <v>0</v>
      </c>
      <c r="BH485" s="194">
        <f>IF(N485="sníž. přenesená",J485,0)</f>
        <v>0</v>
      </c>
      <c r="BI485" s="194">
        <f>IF(N485="nulová",J485,0)</f>
        <v>0</v>
      </c>
      <c r="BJ485" s="21" t="s">
        <v>79</v>
      </c>
      <c r="BK485" s="194">
        <f>ROUND(I485*H485,2)</f>
        <v>0</v>
      </c>
      <c r="BL485" s="21" t="s">
        <v>176</v>
      </c>
      <c r="BM485" s="193" t="s">
        <v>1960</v>
      </c>
    </row>
    <row r="486" spans="1:65" s="2" customFormat="1" ht="11.25">
      <c r="A486" s="38"/>
      <c r="B486" s="39"/>
      <c r="C486" s="40"/>
      <c r="D486" s="195" t="s">
        <v>178</v>
      </c>
      <c r="E486" s="40"/>
      <c r="F486" s="196" t="s">
        <v>620</v>
      </c>
      <c r="G486" s="40"/>
      <c r="H486" s="40"/>
      <c r="I486" s="197"/>
      <c r="J486" s="40"/>
      <c r="K486" s="40"/>
      <c r="L486" s="43"/>
      <c r="M486" s="198"/>
      <c r="N486" s="199"/>
      <c r="O486" s="68"/>
      <c r="P486" s="68"/>
      <c r="Q486" s="68"/>
      <c r="R486" s="68"/>
      <c r="S486" s="68"/>
      <c r="T486" s="69"/>
      <c r="U486" s="38"/>
      <c r="V486" s="38"/>
      <c r="W486" s="38"/>
      <c r="X486" s="38"/>
      <c r="Y486" s="38"/>
      <c r="Z486" s="38"/>
      <c r="AA486" s="38"/>
      <c r="AB486" s="38"/>
      <c r="AC486" s="38"/>
      <c r="AD486" s="38"/>
      <c r="AE486" s="38"/>
      <c r="AT486" s="21" t="s">
        <v>178</v>
      </c>
      <c r="AU486" s="21" t="s">
        <v>81</v>
      </c>
    </row>
    <row r="487" spans="1:65" s="2" customFormat="1" ht="11.25">
      <c r="A487" s="38"/>
      <c r="B487" s="39"/>
      <c r="C487" s="40"/>
      <c r="D487" s="200" t="s">
        <v>180</v>
      </c>
      <c r="E487" s="40"/>
      <c r="F487" s="201" t="s">
        <v>621</v>
      </c>
      <c r="G487" s="40"/>
      <c r="H487" s="40"/>
      <c r="I487" s="197"/>
      <c r="J487" s="40"/>
      <c r="K487" s="40"/>
      <c r="L487" s="43"/>
      <c r="M487" s="198"/>
      <c r="N487" s="199"/>
      <c r="O487" s="68"/>
      <c r="P487" s="68"/>
      <c r="Q487" s="68"/>
      <c r="R487" s="68"/>
      <c r="S487" s="68"/>
      <c r="T487" s="69"/>
      <c r="U487" s="38"/>
      <c r="V487" s="38"/>
      <c r="W487" s="38"/>
      <c r="X487" s="38"/>
      <c r="Y487" s="38"/>
      <c r="Z487" s="38"/>
      <c r="AA487" s="38"/>
      <c r="AB487" s="38"/>
      <c r="AC487" s="38"/>
      <c r="AD487" s="38"/>
      <c r="AE487" s="38"/>
      <c r="AT487" s="21" t="s">
        <v>180</v>
      </c>
      <c r="AU487" s="21" t="s">
        <v>81</v>
      </c>
    </row>
    <row r="488" spans="1:65" s="13" customFormat="1" ht="11.25">
      <c r="B488" s="202"/>
      <c r="C488" s="203"/>
      <c r="D488" s="195" t="s">
        <v>182</v>
      </c>
      <c r="E488" s="204" t="s">
        <v>19</v>
      </c>
      <c r="F488" s="205" t="s">
        <v>1961</v>
      </c>
      <c r="G488" s="203"/>
      <c r="H488" s="206">
        <v>0.4</v>
      </c>
      <c r="I488" s="207"/>
      <c r="J488" s="203"/>
      <c r="K488" s="203"/>
      <c r="L488" s="208"/>
      <c r="M488" s="209"/>
      <c r="N488" s="210"/>
      <c r="O488" s="210"/>
      <c r="P488" s="210"/>
      <c r="Q488" s="210"/>
      <c r="R488" s="210"/>
      <c r="S488" s="210"/>
      <c r="T488" s="211"/>
      <c r="AT488" s="212" t="s">
        <v>182</v>
      </c>
      <c r="AU488" s="212" t="s">
        <v>81</v>
      </c>
      <c r="AV488" s="13" t="s">
        <v>81</v>
      </c>
      <c r="AW488" s="13" t="s">
        <v>33</v>
      </c>
      <c r="AX488" s="13" t="s">
        <v>72</v>
      </c>
      <c r="AY488" s="212" t="s">
        <v>168</v>
      </c>
    </row>
    <row r="489" spans="1:65" s="14" customFormat="1" ht="11.25">
      <c r="B489" s="213"/>
      <c r="C489" s="214"/>
      <c r="D489" s="195" t="s">
        <v>182</v>
      </c>
      <c r="E489" s="215" t="s">
        <v>19</v>
      </c>
      <c r="F489" s="216" t="s">
        <v>185</v>
      </c>
      <c r="G489" s="214"/>
      <c r="H489" s="217">
        <v>0.4</v>
      </c>
      <c r="I489" s="218"/>
      <c r="J489" s="214"/>
      <c r="K489" s="214"/>
      <c r="L489" s="219"/>
      <c r="M489" s="220"/>
      <c r="N489" s="221"/>
      <c r="O489" s="221"/>
      <c r="P489" s="221"/>
      <c r="Q489" s="221"/>
      <c r="R489" s="221"/>
      <c r="S489" s="221"/>
      <c r="T489" s="222"/>
      <c r="AT489" s="223" t="s">
        <v>182</v>
      </c>
      <c r="AU489" s="223" t="s">
        <v>81</v>
      </c>
      <c r="AV489" s="14" t="s">
        <v>176</v>
      </c>
      <c r="AW489" s="14" t="s">
        <v>33</v>
      </c>
      <c r="AX489" s="14" t="s">
        <v>79</v>
      </c>
      <c r="AY489" s="223" t="s">
        <v>168</v>
      </c>
    </row>
    <row r="490" spans="1:65" s="2" customFormat="1" ht="24.2" customHeight="1">
      <c r="A490" s="38"/>
      <c r="B490" s="39"/>
      <c r="C490" s="182" t="s">
        <v>1406</v>
      </c>
      <c r="D490" s="182" t="s">
        <v>171</v>
      </c>
      <c r="E490" s="183" t="s">
        <v>1962</v>
      </c>
      <c r="F490" s="184" t="s">
        <v>1963</v>
      </c>
      <c r="G490" s="185" t="s">
        <v>281</v>
      </c>
      <c r="H490" s="186">
        <v>2.069</v>
      </c>
      <c r="I490" s="187"/>
      <c r="J490" s="188">
        <f>ROUND(I490*H490,2)</f>
        <v>0</v>
      </c>
      <c r="K490" s="184" t="s">
        <v>175</v>
      </c>
      <c r="L490" s="43"/>
      <c r="M490" s="189" t="s">
        <v>19</v>
      </c>
      <c r="N490" s="190" t="s">
        <v>43</v>
      </c>
      <c r="O490" s="68"/>
      <c r="P490" s="191">
        <f>O490*H490</f>
        <v>0</v>
      </c>
      <c r="Q490" s="191">
        <v>0</v>
      </c>
      <c r="R490" s="191">
        <f>Q490*H490</f>
        <v>0</v>
      </c>
      <c r="S490" s="191">
        <v>0.15</v>
      </c>
      <c r="T490" s="192">
        <f>S490*H490</f>
        <v>0.31034999999999996</v>
      </c>
      <c r="U490" s="38"/>
      <c r="V490" s="38"/>
      <c r="W490" s="38"/>
      <c r="X490" s="38"/>
      <c r="Y490" s="38"/>
      <c r="Z490" s="38"/>
      <c r="AA490" s="38"/>
      <c r="AB490" s="38"/>
      <c r="AC490" s="38"/>
      <c r="AD490" s="38"/>
      <c r="AE490" s="38"/>
      <c r="AR490" s="193" t="s">
        <v>176</v>
      </c>
      <c r="AT490" s="193" t="s">
        <v>171</v>
      </c>
      <c r="AU490" s="193" t="s">
        <v>81</v>
      </c>
      <c r="AY490" s="21" t="s">
        <v>168</v>
      </c>
      <c r="BE490" s="194">
        <f>IF(N490="základní",J490,0)</f>
        <v>0</v>
      </c>
      <c r="BF490" s="194">
        <f>IF(N490="snížená",J490,0)</f>
        <v>0</v>
      </c>
      <c r="BG490" s="194">
        <f>IF(N490="zákl. přenesená",J490,0)</f>
        <v>0</v>
      </c>
      <c r="BH490" s="194">
        <f>IF(N490="sníž. přenesená",J490,0)</f>
        <v>0</v>
      </c>
      <c r="BI490" s="194">
        <f>IF(N490="nulová",J490,0)</f>
        <v>0</v>
      </c>
      <c r="BJ490" s="21" t="s">
        <v>79</v>
      </c>
      <c r="BK490" s="194">
        <f>ROUND(I490*H490,2)</f>
        <v>0</v>
      </c>
      <c r="BL490" s="21" t="s">
        <v>176</v>
      </c>
      <c r="BM490" s="193" t="s">
        <v>1964</v>
      </c>
    </row>
    <row r="491" spans="1:65" s="2" customFormat="1" ht="19.5">
      <c r="A491" s="38"/>
      <c r="B491" s="39"/>
      <c r="C491" s="40"/>
      <c r="D491" s="195" t="s">
        <v>178</v>
      </c>
      <c r="E491" s="40"/>
      <c r="F491" s="196" t="s">
        <v>1965</v>
      </c>
      <c r="G491" s="40"/>
      <c r="H491" s="40"/>
      <c r="I491" s="197"/>
      <c r="J491" s="40"/>
      <c r="K491" s="40"/>
      <c r="L491" s="43"/>
      <c r="M491" s="198"/>
      <c r="N491" s="199"/>
      <c r="O491" s="68"/>
      <c r="P491" s="68"/>
      <c r="Q491" s="68"/>
      <c r="R491" s="68"/>
      <c r="S491" s="68"/>
      <c r="T491" s="69"/>
      <c r="U491" s="38"/>
      <c r="V491" s="38"/>
      <c r="W491" s="38"/>
      <c r="X491" s="38"/>
      <c r="Y491" s="38"/>
      <c r="Z491" s="38"/>
      <c r="AA491" s="38"/>
      <c r="AB491" s="38"/>
      <c r="AC491" s="38"/>
      <c r="AD491" s="38"/>
      <c r="AE491" s="38"/>
      <c r="AT491" s="21" t="s">
        <v>178</v>
      </c>
      <c r="AU491" s="21" t="s">
        <v>81</v>
      </c>
    </row>
    <row r="492" spans="1:65" s="2" customFormat="1" ht="11.25">
      <c r="A492" s="38"/>
      <c r="B492" s="39"/>
      <c r="C492" s="40"/>
      <c r="D492" s="200" t="s">
        <v>180</v>
      </c>
      <c r="E492" s="40"/>
      <c r="F492" s="201" t="s">
        <v>1966</v>
      </c>
      <c r="G492" s="40"/>
      <c r="H492" s="40"/>
      <c r="I492" s="197"/>
      <c r="J492" s="40"/>
      <c r="K492" s="40"/>
      <c r="L492" s="43"/>
      <c r="M492" s="198"/>
      <c r="N492" s="199"/>
      <c r="O492" s="68"/>
      <c r="P492" s="68"/>
      <c r="Q492" s="68"/>
      <c r="R492" s="68"/>
      <c r="S492" s="68"/>
      <c r="T492" s="69"/>
      <c r="U492" s="38"/>
      <c r="V492" s="38"/>
      <c r="W492" s="38"/>
      <c r="X492" s="38"/>
      <c r="Y492" s="38"/>
      <c r="Z492" s="38"/>
      <c r="AA492" s="38"/>
      <c r="AB492" s="38"/>
      <c r="AC492" s="38"/>
      <c r="AD492" s="38"/>
      <c r="AE492" s="38"/>
      <c r="AT492" s="21" t="s">
        <v>180</v>
      </c>
      <c r="AU492" s="21" t="s">
        <v>81</v>
      </c>
    </row>
    <row r="493" spans="1:65" s="13" customFormat="1" ht="11.25">
      <c r="B493" s="202"/>
      <c r="C493" s="203"/>
      <c r="D493" s="195" t="s">
        <v>182</v>
      </c>
      <c r="E493" s="204" t="s">
        <v>19</v>
      </c>
      <c r="F493" s="205" t="s">
        <v>1967</v>
      </c>
      <c r="G493" s="203"/>
      <c r="H493" s="206">
        <v>2.069</v>
      </c>
      <c r="I493" s="207"/>
      <c r="J493" s="203"/>
      <c r="K493" s="203"/>
      <c r="L493" s="208"/>
      <c r="M493" s="209"/>
      <c r="N493" s="210"/>
      <c r="O493" s="210"/>
      <c r="P493" s="210"/>
      <c r="Q493" s="210"/>
      <c r="R493" s="210"/>
      <c r="S493" s="210"/>
      <c r="T493" s="211"/>
      <c r="AT493" s="212" t="s">
        <v>182</v>
      </c>
      <c r="AU493" s="212" t="s">
        <v>81</v>
      </c>
      <c r="AV493" s="13" t="s">
        <v>81</v>
      </c>
      <c r="AW493" s="13" t="s">
        <v>33</v>
      </c>
      <c r="AX493" s="13" t="s">
        <v>79</v>
      </c>
      <c r="AY493" s="212" t="s">
        <v>168</v>
      </c>
    </row>
    <row r="494" spans="1:65" s="2" customFormat="1" ht="37.9" customHeight="1">
      <c r="A494" s="38"/>
      <c r="B494" s="39"/>
      <c r="C494" s="182" t="s">
        <v>537</v>
      </c>
      <c r="D494" s="182" t="s">
        <v>171</v>
      </c>
      <c r="E494" s="183" t="s">
        <v>1968</v>
      </c>
      <c r="F494" s="184" t="s">
        <v>1969</v>
      </c>
      <c r="G494" s="185" t="s">
        <v>281</v>
      </c>
      <c r="H494" s="186">
        <v>52.796999999999997</v>
      </c>
      <c r="I494" s="187"/>
      <c r="J494" s="188">
        <f>ROUND(I494*H494,2)</f>
        <v>0</v>
      </c>
      <c r="K494" s="184" t="s">
        <v>175</v>
      </c>
      <c r="L494" s="43"/>
      <c r="M494" s="189" t="s">
        <v>19</v>
      </c>
      <c r="N494" s="190" t="s">
        <v>43</v>
      </c>
      <c r="O494" s="68"/>
      <c r="P494" s="191">
        <f>O494*H494</f>
        <v>0</v>
      </c>
      <c r="Q494" s="191">
        <v>0</v>
      </c>
      <c r="R494" s="191">
        <f>Q494*H494</f>
        <v>0</v>
      </c>
      <c r="S494" s="191">
        <v>0.05</v>
      </c>
      <c r="T494" s="192">
        <f>S494*H494</f>
        <v>2.63985</v>
      </c>
      <c r="U494" s="38"/>
      <c r="V494" s="38"/>
      <c r="W494" s="38"/>
      <c r="X494" s="38"/>
      <c r="Y494" s="38"/>
      <c r="Z494" s="38"/>
      <c r="AA494" s="38"/>
      <c r="AB494" s="38"/>
      <c r="AC494" s="38"/>
      <c r="AD494" s="38"/>
      <c r="AE494" s="38"/>
      <c r="AR494" s="193" t="s">
        <v>176</v>
      </c>
      <c r="AT494" s="193" t="s">
        <v>171</v>
      </c>
      <c r="AU494" s="193" t="s">
        <v>81</v>
      </c>
      <c r="AY494" s="21" t="s">
        <v>168</v>
      </c>
      <c r="BE494" s="194">
        <f>IF(N494="základní",J494,0)</f>
        <v>0</v>
      </c>
      <c r="BF494" s="194">
        <f>IF(N494="snížená",J494,0)</f>
        <v>0</v>
      </c>
      <c r="BG494" s="194">
        <f>IF(N494="zákl. přenesená",J494,0)</f>
        <v>0</v>
      </c>
      <c r="BH494" s="194">
        <f>IF(N494="sníž. přenesená",J494,0)</f>
        <v>0</v>
      </c>
      <c r="BI494" s="194">
        <f>IF(N494="nulová",J494,0)</f>
        <v>0</v>
      </c>
      <c r="BJ494" s="21" t="s">
        <v>79</v>
      </c>
      <c r="BK494" s="194">
        <f>ROUND(I494*H494,2)</f>
        <v>0</v>
      </c>
      <c r="BL494" s="21" t="s">
        <v>176</v>
      </c>
      <c r="BM494" s="193" t="s">
        <v>1970</v>
      </c>
    </row>
    <row r="495" spans="1:65" s="2" customFormat="1" ht="19.5">
      <c r="A495" s="38"/>
      <c r="B495" s="39"/>
      <c r="C495" s="40"/>
      <c r="D495" s="195" t="s">
        <v>178</v>
      </c>
      <c r="E495" s="40"/>
      <c r="F495" s="196" t="s">
        <v>1971</v>
      </c>
      <c r="G495" s="40"/>
      <c r="H495" s="40"/>
      <c r="I495" s="197"/>
      <c r="J495" s="40"/>
      <c r="K495" s="40"/>
      <c r="L495" s="43"/>
      <c r="M495" s="198"/>
      <c r="N495" s="199"/>
      <c r="O495" s="68"/>
      <c r="P495" s="68"/>
      <c r="Q495" s="68"/>
      <c r="R495" s="68"/>
      <c r="S495" s="68"/>
      <c r="T495" s="69"/>
      <c r="U495" s="38"/>
      <c r="V495" s="38"/>
      <c r="W495" s="38"/>
      <c r="X495" s="38"/>
      <c r="Y495" s="38"/>
      <c r="Z495" s="38"/>
      <c r="AA495" s="38"/>
      <c r="AB495" s="38"/>
      <c r="AC495" s="38"/>
      <c r="AD495" s="38"/>
      <c r="AE495" s="38"/>
      <c r="AT495" s="21" t="s">
        <v>178</v>
      </c>
      <c r="AU495" s="21" t="s">
        <v>81</v>
      </c>
    </row>
    <row r="496" spans="1:65" s="2" customFormat="1" ht="11.25">
      <c r="A496" s="38"/>
      <c r="B496" s="39"/>
      <c r="C496" s="40"/>
      <c r="D496" s="200" t="s">
        <v>180</v>
      </c>
      <c r="E496" s="40"/>
      <c r="F496" s="201" t="s">
        <v>1972</v>
      </c>
      <c r="G496" s="40"/>
      <c r="H496" s="40"/>
      <c r="I496" s="197"/>
      <c r="J496" s="40"/>
      <c r="K496" s="40"/>
      <c r="L496" s="43"/>
      <c r="M496" s="198"/>
      <c r="N496" s="199"/>
      <c r="O496" s="68"/>
      <c r="P496" s="68"/>
      <c r="Q496" s="68"/>
      <c r="R496" s="68"/>
      <c r="S496" s="68"/>
      <c r="T496" s="69"/>
      <c r="U496" s="38"/>
      <c r="V496" s="38"/>
      <c r="W496" s="38"/>
      <c r="X496" s="38"/>
      <c r="Y496" s="38"/>
      <c r="Z496" s="38"/>
      <c r="AA496" s="38"/>
      <c r="AB496" s="38"/>
      <c r="AC496" s="38"/>
      <c r="AD496" s="38"/>
      <c r="AE496" s="38"/>
      <c r="AT496" s="21" t="s">
        <v>180</v>
      </c>
      <c r="AU496" s="21" t="s">
        <v>81</v>
      </c>
    </row>
    <row r="497" spans="1:65" s="13" customFormat="1" ht="11.25">
      <c r="B497" s="202"/>
      <c r="C497" s="203"/>
      <c r="D497" s="195" t="s">
        <v>182</v>
      </c>
      <c r="E497" s="204" t="s">
        <v>19</v>
      </c>
      <c r="F497" s="205" t="s">
        <v>1973</v>
      </c>
      <c r="G497" s="203"/>
      <c r="H497" s="206">
        <v>31.06</v>
      </c>
      <c r="I497" s="207"/>
      <c r="J497" s="203"/>
      <c r="K497" s="203"/>
      <c r="L497" s="208"/>
      <c r="M497" s="209"/>
      <c r="N497" s="210"/>
      <c r="O497" s="210"/>
      <c r="P497" s="210"/>
      <c r="Q497" s="210"/>
      <c r="R497" s="210"/>
      <c r="S497" s="210"/>
      <c r="T497" s="211"/>
      <c r="AT497" s="212" t="s">
        <v>182</v>
      </c>
      <c r="AU497" s="212" t="s">
        <v>81</v>
      </c>
      <c r="AV497" s="13" t="s">
        <v>81</v>
      </c>
      <c r="AW497" s="13" t="s">
        <v>33</v>
      </c>
      <c r="AX497" s="13" t="s">
        <v>72</v>
      </c>
      <c r="AY497" s="212" t="s">
        <v>168</v>
      </c>
    </row>
    <row r="498" spans="1:65" s="13" customFormat="1" ht="11.25">
      <c r="B498" s="202"/>
      <c r="C498" s="203"/>
      <c r="D498" s="195" t="s">
        <v>182</v>
      </c>
      <c r="E498" s="204" t="s">
        <v>19</v>
      </c>
      <c r="F498" s="205" t="s">
        <v>1974</v>
      </c>
      <c r="G498" s="203"/>
      <c r="H498" s="206">
        <v>21.736999999999998</v>
      </c>
      <c r="I498" s="207"/>
      <c r="J498" s="203"/>
      <c r="K498" s="203"/>
      <c r="L498" s="208"/>
      <c r="M498" s="209"/>
      <c r="N498" s="210"/>
      <c r="O498" s="210"/>
      <c r="P498" s="210"/>
      <c r="Q498" s="210"/>
      <c r="R498" s="210"/>
      <c r="S498" s="210"/>
      <c r="T498" s="211"/>
      <c r="AT498" s="212" t="s">
        <v>182</v>
      </c>
      <c r="AU498" s="212" t="s">
        <v>81</v>
      </c>
      <c r="AV498" s="13" t="s">
        <v>81</v>
      </c>
      <c r="AW498" s="13" t="s">
        <v>33</v>
      </c>
      <c r="AX498" s="13" t="s">
        <v>72</v>
      </c>
      <c r="AY498" s="212" t="s">
        <v>168</v>
      </c>
    </row>
    <row r="499" spans="1:65" s="14" customFormat="1" ht="11.25">
      <c r="B499" s="213"/>
      <c r="C499" s="214"/>
      <c r="D499" s="195" t="s">
        <v>182</v>
      </c>
      <c r="E499" s="215" t="s">
        <v>19</v>
      </c>
      <c r="F499" s="216" t="s">
        <v>185</v>
      </c>
      <c r="G499" s="214"/>
      <c r="H499" s="217">
        <v>52.796999999999997</v>
      </c>
      <c r="I499" s="218"/>
      <c r="J499" s="214"/>
      <c r="K499" s="214"/>
      <c r="L499" s="219"/>
      <c r="M499" s="220"/>
      <c r="N499" s="221"/>
      <c r="O499" s="221"/>
      <c r="P499" s="221"/>
      <c r="Q499" s="221"/>
      <c r="R499" s="221"/>
      <c r="S499" s="221"/>
      <c r="T499" s="222"/>
      <c r="AT499" s="223" t="s">
        <v>182</v>
      </c>
      <c r="AU499" s="223" t="s">
        <v>81</v>
      </c>
      <c r="AV499" s="14" t="s">
        <v>176</v>
      </c>
      <c r="AW499" s="14" t="s">
        <v>33</v>
      </c>
      <c r="AX499" s="14" t="s">
        <v>79</v>
      </c>
      <c r="AY499" s="223" t="s">
        <v>168</v>
      </c>
    </row>
    <row r="500" spans="1:65" s="2" customFormat="1" ht="16.5" customHeight="1">
      <c r="A500" s="38"/>
      <c r="B500" s="39"/>
      <c r="C500" s="182" t="s">
        <v>1342</v>
      </c>
      <c r="D500" s="182" t="s">
        <v>171</v>
      </c>
      <c r="E500" s="183" t="s">
        <v>623</v>
      </c>
      <c r="F500" s="184" t="s">
        <v>624</v>
      </c>
      <c r="G500" s="185" t="s">
        <v>174</v>
      </c>
      <c r="H500" s="186">
        <v>0.23400000000000001</v>
      </c>
      <c r="I500" s="187"/>
      <c r="J500" s="188">
        <f>ROUND(I500*H500,2)</f>
        <v>0</v>
      </c>
      <c r="K500" s="184" t="s">
        <v>175</v>
      </c>
      <c r="L500" s="43"/>
      <c r="M500" s="189" t="s">
        <v>19</v>
      </c>
      <c r="N500" s="190" t="s">
        <v>43</v>
      </c>
      <c r="O500" s="68"/>
      <c r="P500" s="191">
        <f>O500*H500</f>
        <v>0</v>
      </c>
      <c r="Q500" s="191">
        <v>0</v>
      </c>
      <c r="R500" s="191">
        <f>Q500*H500</f>
        <v>0</v>
      </c>
      <c r="S500" s="191">
        <v>1.7</v>
      </c>
      <c r="T500" s="192">
        <f>S500*H500</f>
        <v>0.39779999999999999</v>
      </c>
      <c r="U500" s="38"/>
      <c r="V500" s="38"/>
      <c r="W500" s="38"/>
      <c r="X500" s="38"/>
      <c r="Y500" s="38"/>
      <c r="Z500" s="38"/>
      <c r="AA500" s="38"/>
      <c r="AB500" s="38"/>
      <c r="AC500" s="38"/>
      <c r="AD500" s="38"/>
      <c r="AE500" s="38"/>
      <c r="AR500" s="193" t="s">
        <v>176</v>
      </c>
      <c r="AT500" s="193" t="s">
        <v>171</v>
      </c>
      <c r="AU500" s="193" t="s">
        <v>81</v>
      </c>
      <c r="AY500" s="21" t="s">
        <v>168</v>
      </c>
      <c r="BE500" s="194">
        <f>IF(N500="základní",J500,0)</f>
        <v>0</v>
      </c>
      <c r="BF500" s="194">
        <f>IF(N500="snížená",J500,0)</f>
        <v>0</v>
      </c>
      <c r="BG500" s="194">
        <f>IF(N500="zákl. přenesená",J500,0)</f>
        <v>0</v>
      </c>
      <c r="BH500" s="194">
        <f>IF(N500="sníž. přenesená",J500,0)</f>
        <v>0</v>
      </c>
      <c r="BI500" s="194">
        <f>IF(N500="nulová",J500,0)</f>
        <v>0</v>
      </c>
      <c r="BJ500" s="21" t="s">
        <v>79</v>
      </c>
      <c r="BK500" s="194">
        <f>ROUND(I500*H500,2)</f>
        <v>0</v>
      </c>
      <c r="BL500" s="21" t="s">
        <v>176</v>
      </c>
      <c r="BM500" s="193" t="s">
        <v>1975</v>
      </c>
    </row>
    <row r="501" spans="1:65" s="2" customFormat="1" ht="19.5">
      <c r="A501" s="38"/>
      <c r="B501" s="39"/>
      <c r="C501" s="40"/>
      <c r="D501" s="195" t="s">
        <v>178</v>
      </c>
      <c r="E501" s="40"/>
      <c r="F501" s="196" t="s">
        <v>626</v>
      </c>
      <c r="G501" s="40"/>
      <c r="H501" s="40"/>
      <c r="I501" s="197"/>
      <c r="J501" s="40"/>
      <c r="K501" s="40"/>
      <c r="L501" s="43"/>
      <c r="M501" s="198"/>
      <c r="N501" s="199"/>
      <c r="O501" s="68"/>
      <c r="P501" s="68"/>
      <c r="Q501" s="68"/>
      <c r="R501" s="68"/>
      <c r="S501" s="68"/>
      <c r="T501" s="69"/>
      <c r="U501" s="38"/>
      <c r="V501" s="38"/>
      <c r="W501" s="38"/>
      <c r="X501" s="38"/>
      <c r="Y501" s="38"/>
      <c r="Z501" s="38"/>
      <c r="AA501" s="38"/>
      <c r="AB501" s="38"/>
      <c r="AC501" s="38"/>
      <c r="AD501" s="38"/>
      <c r="AE501" s="38"/>
      <c r="AT501" s="21" t="s">
        <v>178</v>
      </c>
      <c r="AU501" s="21" t="s">
        <v>81</v>
      </c>
    </row>
    <row r="502" spans="1:65" s="2" customFormat="1" ht="11.25">
      <c r="A502" s="38"/>
      <c r="B502" s="39"/>
      <c r="C502" s="40"/>
      <c r="D502" s="200" t="s">
        <v>180</v>
      </c>
      <c r="E502" s="40"/>
      <c r="F502" s="201" t="s">
        <v>627</v>
      </c>
      <c r="G502" s="40"/>
      <c r="H502" s="40"/>
      <c r="I502" s="197"/>
      <c r="J502" s="40"/>
      <c r="K502" s="40"/>
      <c r="L502" s="43"/>
      <c r="M502" s="198"/>
      <c r="N502" s="199"/>
      <c r="O502" s="68"/>
      <c r="P502" s="68"/>
      <c r="Q502" s="68"/>
      <c r="R502" s="68"/>
      <c r="S502" s="68"/>
      <c r="T502" s="69"/>
      <c r="U502" s="38"/>
      <c r="V502" s="38"/>
      <c r="W502" s="38"/>
      <c r="X502" s="38"/>
      <c r="Y502" s="38"/>
      <c r="Z502" s="38"/>
      <c r="AA502" s="38"/>
      <c r="AB502" s="38"/>
      <c r="AC502" s="38"/>
      <c r="AD502" s="38"/>
      <c r="AE502" s="38"/>
      <c r="AT502" s="21" t="s">
        <v>180</v>
      </c>
      <c r="AU502" s="21" t="s">
        <v>81</v>
      </c>
    </row>
    <row r="503" spans="1:65" s="13" customFormat="1" ht="11.25">
      <c r="B503" s="202"/>
      <c r="C503" s="203"/>
      <c r="D503" s="195" t="s">
        <v>182</v>
      </c>
      <c r="E503" s="204" t="s">
        <v>19</v>
      </c>
      <c r="F503" s="205" t="s">
        <v>1976</v>
      </c>
      <c r="G503" s="203"/>
      <c r="H503" s="206">
        <v>0.23400000000000001</v>
      </c>
      <c r="I503" s="207"/>
      <c r="J503" s="203"/>
      <c r="K503" s="203"/>
      <c r="L503" s="208"/>
      <c r="M503" s="209"/>
      <c r="N503" s="210"/>
      <c r="O503" s="210"/>
      <c r="P503" s="210"/>
      <c r="Q503" s="210"/>
      <c r="R503" s="210"/>
      <c r="S503" s="210"/>
      <c r="T503" s="211"/>
      <c r="AT503" s="212" t="s">
        <v>182</v>
      </c>
      <c r="AU503" s="212" t="s">
        <v>81</v>
      </c>
      <c r="AV503" s="13" t="s">
        <v>81</v>
      </c>
      <c r="AW503" s="13" t="s">
        <v>33</v>
      </c>
      <c r="AX503" s="13" t="s">
        <v>72</v>
      </c>
      <c r="AY503" s="212" t="s">
        <v>168</v>
      </c>
    </row>
    <row r="504" spans="1:65" s="14" customFormat="1" ht="11.25">
      <c r="B504" s="213"/>
      <c r="C504" s="214"/>
      <c r="D504" s="195" t="s">
        <v>182</v>
      </c>
      <c r="E504" s="215" t="s">
        <v>19</v>
      </c>
      <c r="F504" s="216" t="s">
        <v>185</v>
      </c>
      <c r="G504" s="214"/>
      <c r="H504" s="217">
        <v>0.23400000000000001</v>
      </c>
      <c r="I504" s="218"/>
      <c r="J504" s="214"/>
      <c r="K504" s="214"/>
      <c r="L504" s="219"/>
      <c r="M504" s="220"/>
      <c r="N504" s="221"/>
      <c r="O504" s="221"/>
      <c r="P504" s="221"/>
      <c r="Q504" s="221"/>
      <c r="R504" s="221"/>
      <c r="S504" s="221"/>
      <c r="T504" s="222"/>
      <c r="AT504" s="223" t="s">
        <v>182</v>
      </c>
      <c r="AU504" s="223" t="s">
        <v>81</v>
      </c>
      <c r="AV504" s="14" t="s">
        <v>176</v>
      </c>
      <c r="AW504" s="14" t="s">
        <v>33</v>
      </c>
      <c r="AX504" s="14" t="s">
        <v>79</v>
      </c>
      <c r="AY504" s="223" t="s">
        <v>168</v>
      </c>
    </row>
    <row r="505" spans="1:65" s="2" customFormat="1" ht="33" customHeight="1">
      <c r="A505" s="38"/>
      <c r="B505" s="39"/>
      <c r="C505" s="182" t="s">
        <v>247</v>
      </c>
      <c r="D505" s="182" t="s">
        <v>171</v>
      </c>
      <c r="E505" s="183" t="s">
        <v>629</v>
      </c>
      <c r="F505" s="184" t="s">
        <v>630</v>
      </c>
      <c r="G505" s="185" t="s">
        <v>174</v>
      </c>
      <c r="H505" s="186">
        <v>5.28</v>
      </c>
      <c r="I505" s="187"/>
      <c r="J505" s="188">
        <f>ROUND(I505*H505,2)</f>
        <v>0</v>
      </c>
      <c r="K505" s="184" t="s">
        <v>175</v>
      </c>
      <c r="L505" s="43"/>
      <c r="M505" s="189" t="s">
        <v>19</v>
      </c>
      <c r="N505" s="190" t="s">
        <v>43</v>
      </c>
      <c r="O505" s="68"/>
      <c r="P505" s="191">
        <f>O505*H505</f>
        <v>0</v>
      </c>
      <c r="Q505" s="191">
        <v>0</v>
      </c>
      <c r="R505" s="191">
        <f>Q505*H505</f>
        <v>0</v>
      </c>
      <c r="S505" s="191">
        <v>2.2000000000000002</v>
      </c>
      <c r="T505" s="192">
        <f>S505*H505</f>
        <v>11.616000000000001</v>
      </c>
      <c r="U505" s="38"/>
      <c r="V505" s="38"/>
      <c r="W505" s="38"/>
      <c r="X505" s="38"/>
      <c r="Y505" s="38"/>
      <c r="Z505" s="38"/>
      <c r="AA505" s="38"/>
      <c r="AB505" s="38"/>
      <c r="AC505" s="38"/>
      <c r="AD505" s="38"/>
      <c r="AE505" s="38"/>
      <c r="AR505" s="193" t="s">
        <v>176</v>
      </c>
      <c r="AT505" s="193" t="s">
        <v>171</v>
      </c>
      <c r="AU505" s="193" t="s">
        <v>81</v>
      </c>
      <c r="AY505" s="21" t="s">
        <v>168</v>
      </c>
      <c r="BE505" s="194">
        <f>IF(N505="základní",J505,0)</f>
        <v>0</v>
      </c>
      <c r="BF505" s="194">
        <f>IF(N505="snížená",J505,0)</f>
        <v>0</v>
      </c>
      <c r="BG505" s="194">
        <f>IF(N505="zákl. přenesená",J505,0)</f>
        <v>0</v>
      </c>
      <c r="BH505" s="194">
        <f>IF(N505="sníž. přenesená",J505,0)</f>
        <v>0</v>
      </c>
      <c r="BI505" s="194">
        <f>IF(N505="nulová",J505,0)</f>
        <v>0</v>
      </c>
      <c r="BJ505" s="21" t="s">
        <v>79</v>
      </c>
      <c r="BK505" s="194">
        <f>ROUND(I505*H505,2)</f>
        <v>0</v>
      </c>
      <c r="BL505" s="21" t="s">
        <v>176</v>
      </c>
      <c r="BM505" s="193" t="s">
        <v>1977</v>
      </c>
    </row>
    <row r="506" spans="1:65" s="2" customFormat="1" ht="19.5">
      <c r="A506" s="38"/>
      <c r="B506" s="39"/>
      <c r="C506" s="40"/>
      <c r="D506" s="195" t="s">
        <v>178</v>
      </c>
      <c r="E506" s="40"/>
      <c r="F506" s="196" t="s">
        <v>632</v>
      </c>
      <c r="G506" s="40"/>
      <c r="H506" s="40"/>
      <c r="I506" s="197"/>
      <c r="J506" s="40"/>
      <c r="K506" s="40"/>
      <c r="L506" s="43"/>
      <c r="M506" s="198"/>
      <c r="N506" s="199"/>
      <c r="O506" s="68"/>
      <c r="P506" s="68"/>
      <c r="Q506" s="68"/>
      <c r="R506" s="68"/>
      <c r="S506" s="68"/>
      <c r="T506" s="69"/>
      <c r="U506" s="38"/>
      <c r="V506" s="38"/>
      <c r="W506" s="38"/>
      <c r="X506" s="38"/>
      <c r="Y506" s="38"/>
      <c r="Z506" s="38"/>
      <c r="AA506" s="38"/>
      <c r="AB506" s="38"/>
      <c r="AC506" s="38"/>
      <c r="AD506" s="38"/>
      <c r="AE506" s="38"/>
      <c r="AT506" s="21" t="s">
        <v>178</v>
      </c>
      <c r="AU506" s="21" t="s">
        <v>81</v>
      </c>
    </row>
    <row r="507" spans="1:65" s="2" customFormat="1" ht="11.25">
      <c r="A507" s="38"/>
      <c r="B507" s="39"/>
      <c r="C507" s="40"/>
      <c r="D507" s="200" t="s">
        <v>180</v>
      </c>
      <c r="E507" s="40"/>
      <c r="F507" s="201" t="s">
        <v>633</v>
      </c>
      <c r="G507" s="40"/>
      <c r="H507" s="40"/>
      <c r="I507" s="197"/>
      <c r="J507" s="40"/>
      <c r="K507" s="40"/>
      <c r="L507" s="43"/>
      <c r="M507" s="198"/>
      <c r="N507" s="199"/>
      <c r="O507" s="68"/>
      <c r="P507" s="68"/>
      <c r="Q507" s="68"/>
      <c r="R507" s="68"/>
      <c r="S507" s="68"/>
      <c r="T507" s="69"/>
      <c r="U507" s="38"/>
      <c r="V507" s="38"/>
      <c r="W507" s="38"/>
      <c r="X507" s="38"/>
      <c r="Y507" s="38"/>
      <c r="Z507" s="38"/>
      <c r="AA507" s="38"/>
      <c r="AB507" s="38"/>
      <c r="AC507" s="38"/>
      <c r="AD507" s="38"/>
      <c r="AE507" s="38"/>
      <c r="AT507" s="21" t="s">
        <v>180</v>
      </c>
      <c r="AU507" s="21" t="s">
        <v>81</v>
      </c>
    </row>
    <row r="508" spans="1:65" s="13" customFormat="1" ht="11.25">
      <c r="B508" s="202"/>
      <c r="C508" s="203"/>
      <c r="D508" s="195" t="s">
        <v>182</v>
      </c>
      <c r="E508" s="204" t="s">
        <v>19</v>
      </c>
      <c r="F508" s="205" t="s">
        <v>1978</v>
      </c>
      <c r="G508" s="203"/>
      <c r="H508" s="206">
        <v>3.1059999999999999</v>
      </c>
      <c r="I508" s="207"/>
      <c r="J508" s="203"/>
      <c r="K508" s="203"/>
      <c r="L508" s="208"/>
      <c r="M508" s="209"/>
      <c r="N508" s="210"/>
      <c r="O508" s="210"/>
      <c r="P508" s="210"/>
      <c r="Q508" s="210"/>
      <c r="R508" s="210"/>
      <c r="S508" s="210"/>
      <c r="T508" s="211"/>
      <c r="AT508" s="212" t="s">
        <v>182</v>
      </c>
      <c r="AU508" s="212" t="s">
        <v>81</v>
      </c>
      <c r="AV508" s="13" t="s">
        <v>81</v>
      </c>
      <c r="AW508" s="13" t="s">
        <v>33</v>
      </c>
      <c r="AX508" s="13" t="s">
        <v>72</v>
      </c>
      <c r="AY508" s="212" t="s">
        <v>168</v>
      </c>
    </row>
    <row r="509" spans="1:65" s="13" customFormat="1" ht="11.25">
      <c r="B509" s="202"/>
      <c r="C509" s="203"/>
      <c r="D509" s="195" t="s">
        <v>182</v>
      </c>
      <c r="E509" s="204" t="s">
        <v>19</v>
      </c>
      <c r="F509" s="205" t="s">
        <v>1979</v>
      </c>
      <c r="G509" s="203"/>
      <c r="H509" s="206">
        <v>2.1739999999999999</v>
      </c>
      <c r="I509" s="207"/>
      <c r="J509" s="203"/>
      <c r="K509" s="203"/>
      <c r="L509" s="208"/>
      <c r="M509" s="209"/>
      <c r="N509" s="210"/>
      <c r="O509" s="210"/>
      <c r="P509" s="210"/>
      <c r="Q509" s="210"/>
      <c r="R509" s="210"/>
      <c r="S509" s="210"/>
      <c r="T509" s="211"/>
      <c r="AT509" s="212" t="s">
        <v>182</v>
      </c>
      <c r="AU509" s="212" t="s">
        <v>81</v>
      </c>
      <c r="AV509" s="13" t="s">
        <v>81</v>
      </c>
      <c r="AW509" s="13" t="s">
        <v>33</v>
      </c>
      <c r="AX509" s="13" t="s">
        <v>72</v>
      </c>
      <c r="AY509" s="212" t="s">
        <v>168</v>
      </c>
    </row>
    <row r="510" spans="1:65" s="14" customFormat="1" ht="11.25">
      <c r="B510" s="213"/>
      <c r="C510" s="214"/>
      <c r="D510" s="195" t="s">
        <v>182</v>
      </c>
      <c r="E510" s="215" t="s">
        <v>19</v>
      </c>
      <c r="F510" s="216" t="s">
        <v>185</v>
      </c>
      <c r="G510" s="214"/>
      <c r="H510" s="217">
        <v>5.28</v>
      </c>
      <c r="I510" s="218"/>
      <c r="J510" s="214"/>
      <c r="K510" s="214"/>
      <c r="L510" s="219"/>
      <c r="M510" s="220"/>
      <c r="N510" s="221"/>
      <c r="O510" s="221"/>
      <c r="P510" s="221"/>
      <c r="Q510" s="221"/>
      <c r="R510" s="221"/>
      <c r="S510" s="221"/>
      <c r="T510" s="222"/>
      <c r="AT510" s="223" t="s">
        <v>182</v>
      </c>
      <c r="AU510" s="223" t="s">
        <v>81</v>
      </c>
      <c r="AV510" s="14" t="s">
        <v>176</v>
      </c>
      <c r="AW510" s="14" t="s">
        <v>33</v>
      </c>
      <c r="AX510" s="14" t="s">
        <v>79</v>
      </c>
      <c r="AY510" s="223" t="s">
        <v>168</v>
      </c>
    </row>
    <row r="511" spans="1:65" s="2" customFormat="1" ht="33" customHeight="1">
      <c r="A511" s="38"/>
      <c r="B511" s="39"/>
      <c r="C511" s="182" t="s">
        <v>1313</v>
      </c>
      <c r="D511" s="182" t="s">
        <v>171</v>
      </c>
      <c r="E511" s="183" t="s">
        <v>636</v>
      </c>
      <c r="F511" s="184" t="s">
        <v>637</v>
      </c>
      <c r="G511" s="185" t="s">
        <v>174</v>
      </c>
      <c r="H511" s="186">
        <v>5.28</v>
      </c>
      <c r="I511" s="187"/>
      <c r="J511" s="188">
        <f>ROUND(I511*H511,2)</f>
        <v>0</v>
      </c>
      <c r="K511" s="184" t="s">
        <v>175</v>
      </c>
      <c r="L511" s="43"/>
      <c r="M511" s="189" t="s">
        <v>19</v>
      </c>
      <c r="N511" s="190" t="s">
        <v>43</v>
      </c>
      <c r="O511" s="68"/>
      <c r="P511" s="191">
        <f>O511*H511</f>
        <v>0</v>
      </c>
      <c r="Q511" s="191">
        <v>0</v>
      </c>
      <c r="R511" s="191">
        <f>Q511*H511</f>
        <v>0</v>
      </c>
      <c r="S511" s="191">
        <v>4.3999999999999997E-2</v>
      </c>
      <c r="T511" s="192">
        <f>S511*H511</f>
        <v>0.23232</v>
      </c>
      <c r="U511" s="38"/>
      <c r="V511" s="38"/>
      <c r="W511" s="38"/>
      <c r="X511" s="38"/>
      <c r="Y511" s="38"/>
      <c r="Z511" s="38"/>
      <c r="AA511" s="38"/>
      <c r="AB511" s="38"/>
      <c r="AC511" s="38"/>
      <c r="AD511" s="38"/>
      <c r="AE511" s="38"/>
      <c r="AR511" s="193" t="s">
        <v>176</v>
      </c>
      <c r="AT511" s="193" t="s">
        <v>171</v>
      </c>
      <c r="AU511" s="193" t="s">
        <v>81</v>
      </c>
      <c r="AY511" s="21" t="s">
        <v>168</v>
      </c>
      <c r="BE511" s="194">
        <f>IF(N511="základní",J511,0)</f>
        <v>0</v>
      </c>
      <c r="BF511" s="194">
        <f>IF(N511="snížená",J511,0)</f>
        <v>0</v>
      </c>
      <c r="BG511" s="194">
        <f>IF(N511="zákl. přenesená",J511,0)</f>
        <v>0</v>
      </c>
      <c r="BH511" s="194">
        <f>IF(N511="sníž. přenesená",J511,0)</f>
        <v>0</v>
      </c>
      <c r="BI511" s="194">
        <f>IF(N511="nulová",J511,0)</f>
        <v>0</v>
      </c>
      <c r="BJ511" s="21" t="s">
        <v>79</v>
      </c>
      <c r="BK511" s="194">
        <f>ROUND(I511*H511,2)</f>
        <v>0</v>
      </c>
      <c r="BL511" s="21" t="s">
        <v>176</v>
      </c>
      <c r="BM511" s="193" t="s">
        <v>1980</v>
      </c>
    </row>
    <row r="512" spans="1:65" s="2" customFormat="1" ht="19.5">
      <c r="A512" s="38"/>
      <c r="B512" s="39"/>
      <c r="C512" s="40"/>
      <c r="D512" s="195" t="s">
        <v>178</v>
      </c>
      <c r="E512" s="40"/>
      <c r="F512" s="196" t="s">
        <v>639</v>
      </c>
      <c r="G512" s="40"/>
      <c r="H512" s="40"/>
      <c r="I512" s="197"/>
      <c r="J512" s="40"/>
      <c r="K512" s="40"/>
      <c r="L512" s="43"/>
      <c r="M512" s="198"/>
      <c r="N512" s="199"/>
      <c r="O512" s="68"/>
      <c r="P512" s="68"/>
      <c r="Q512" s="68"/>
      <c r="R512" s="68"/>
      <c r="S512" s="68"/>
      <c r="T512" s="69"/>
      <c r="U512" s="38"/>
      <c r="V512" s="38"/>
      <c r="W512" s="38"/>
      <c r="X512" s="38"/>
      <c r="Y512" s="38"/>
      <c r="Z512" s="38"/>
      <c r="AA512" s="38"/>
      <c r="AB512" s="38"/>
      <c r="AC512" s="38"/>
      <c r="AD512" s="38"/>
      <c r="AE512" s="38"/>
      <c r="AT512" s="21" t="s">
        <v>178</v>
      </c>
      <c r="AU512" s="21" t="s">
        <v>81</v>
      </c>
    </row>
    <row r="513" spans="1:65" s="2" customFormat="1" ht="11.25">
      <c r="A513" s="38"/>
      <c r="B513" s="39"/>
      <c r="C513" s="40"/>
      <c r="D513" s="200" t="s">
        <v>180</v>
      </c>
      <c r="E513" s="40"/>
      <c r="F513" s="201" t="s">
        <v>640</v>
      </c>
      <c r="G513" s="40"/>
      <c r="H513" s="40"/>
      <c r="I513" s="197"/>
      <c r="J513" s="40"/>
      <c r="K513" s="40"/>
      <c r="L513" s="43"/>
      <c r="M513" s="198"/>
      <c r="N513" s="199"/>
      <c r="O513" s="68"/>
      <c r="P513" s="68"/>
      <c r="Q513" s="68"/>
      <c r="R513" s="68"/>
      <c r="S513" s="68"/>
      <c r="T513" s="69"/>
      <c r="U513" s="38"/>
      <c r="V513" s="38"/>
      <c r="W513" s="38"/>
      <c r="X513" s="38"/>
      <c r="Y513" s="38"/>
      <c r="Z513" s="38"/>
      <c r="AA513" s="38"/>
      <c r="AB513" s="38"/>
      <c r="AC513" s="38"/>
      <c r="AD513" s="38"/>
      <c r="AE513" s="38"/>
      <c r="AT513" s="21" t="s">
        <v>180</v>
      </c>
      <c r="AU513" s="21" t="s">
        <v>81</v>
      </c>
    </row>
    <row r="514" spans="1:65" s="13" customFormat="1" ht="11.25">
      <c r="B514" s="202"/>
      <c r="C514" s="203"/>
      <c r="D514" s="195" t="s">
        <v>182</v>
      </c>
      <c r="E514" s="204" t="s">
        <v>19</v>
      </c>
      <c r="F514" s="205" t="s">
        <v>1978</v>
      </c>
      <c r="G514" s="203"/>
      <c r="H514" s="206">
        <v>3.1059999999999999</v>
      </c>
      <c r="I514" s="207"/>
      <c r="J514" s="203"/>
      <c r="K514" s="203"/>
      <c r="L514" s="208"/>
      <c r="M514" s="209"/>
      <c r="N514" s="210"/>
      <c r="O514" s="210"/>
      <c r="P514" s="210"/>
      <c r="Q514" s="210"/>
      <c r="R514" s="210"/>
      <c r="S514" s="210"/>
      <c r="T514" s="211"/>
      <c r="AT514" s="212" t="s">
        <v>182</v>
      </c>
      <c r="AU514" s="212" t="s">
        <v>81</v>
      </c>
      <c r="AV514" s="13" t="s">
        <v>81</v>
      </c>
      <c r="AW514" s="13" t="s">
        <v>33</v>
      </c>
      <c r="AX514" s="13" t="s">
        <v>72</v>
      </c>
      <c r="AY514" s="212" t="s">
        <v>168</v>
      </c>
    </row>
    <row r="515" spans="1:65" s="13" customFormat="1" ht="11.25">
      <c r="B515" s="202"/>
      <c r="C515" s="203"/>
      <c r="D515" s="195" t="s">
        <v>182</v>
      </c>
      <c r="E515" s="204" t="s">
        <v>19</v>
      </c>
      <c r="F515" s="205" t="s">
        <v>1979</v>
      </c>
      <c r="G515" s="203"/>
      <c r="H515" s="206">
        <v>2.1739999999999999</v>
      </c>
      <c r="I515" s="207"/>
      <c r="J515" s="203"/>
      <c r="K515" s="203"/>
      <c r="L515" s="208"/>
      <c r="M515" s="209"/>
      <c r="N515" s="210"/>
      <c r="O515" s="210"/>
      <c r="P515" s="210"/>
      <c r="Q515" s="210"/>
      <c r="R515" s="210"/>
      <c r="S515" s="210"/>
      <c r="T515" s="211"/>
      <c r="AT515" s="212" t="s">
        <v>182</v>
      </c>
      <c r="AU515" s="212" t="s">
        <v>81</v>
      </c>
      <c r="AV515" s="13" t="s">
        <v>81</v>
      </c>
      <c r="AW515" s="13" t="s">
        <v>33</v>
      </c>
      <c r="AX515" s="13" t="s">
        <v>72</v>
      </c>
      <c r="AY515" s="212" t="s">
        <v>168</v>
      </c>
    </row>
    <row r="516" spans="1:65" s="14" customFormat="1" ht="11.25">
      <c r="B516" s="213"/>
      <c r="C516" s="214"/>
      <c r="D516" s="195" t="s">
        <v>182</v>
      </c>
      <c r="E516" s="215" t="s">
        <v>19</v>
      </c>
      <c r="F516" s="216" t="s">
        <v>185</v>
      </c>
      <c r="G516" s="214"/>
      <c r="H516" s="217">
        <v>5.28</v>
      </c>
      <c r="I516" s="218"/>
      <c r="J516" s="214"/>
      <c r="K516" s="214"/>
      <c r="L516" s="219"/>
      <c r="M516" s="220"/>
      <c r="N516" s="221"/>
      <c r="O516" s="221"/>
      <c r="P516" s="221"/>
      <c r="Q516" s="221"/>
      <c r="R516" s="221"/>
      <c r="S516" s="221"/>
      <c r="T516" s="222"/>
      <c r="AT516" s="223" t="s">
        <v>182</v>
      </c>
      <c r="AU516" s="223" t="s">
        <v>81</v>
      </c>
      <c r="AV516" s="14" t="s">
        <v>176</v>
      </c>
      <c r="AW516" s="14" t="s">
        <v>33</v>
      </c>
      <c r="AX516" s="14" t="s">
        <v>79</v>
      </c>
      <c r="AY516" s="223" t="s">
        <v>168</v>
      </c>
    </row>
    <row r="517" spans="1:65" s="2" customFormat="1" ht="21.75" customHeight="1">
      <c r="A517" s="38"/>
      <c r="B517" s="39"/>
      <c r="C517" s="182" t="s">
        <v>1319</v>
      </c>
      <c r="D517" s="182" t="s">
        <v>171</v>
      </c>
      <c r="E517" s="183" t="s">
        <v>641</v>
      </c>
      <c r="F517" s="184" t="s">
        <v>642</v>
      </c>
      <c r="G517" s="185" t="s">
        <v>174</v>
      </c>
      <c r="H517" s="186">
        <v>15.839</v>
      </c>
      <c r="I517" s="187"/>
      <c r="J517" s="188">
        <f>ROUND(I517*H517,2)</f>
        <v>0</v>
      </c>
      <c r="K517" s="184" t="s">
        <v>175</v>
      </c>
      <c r="L517" s="43"/>
      <c r="M517" s="189" t="s">
        <v>19</v>
      </c>
      <c r="N517" s="190" t="s">
        <v>43</v>
      </c>
      <c r="O517" s="68"/>
      <c r="P517" s="191">
        <f>O517*H517</f>
        <v>0</v>
      </c>
      <c r="Q517" s="191">
        <v>0</v>
      </c>
      <c r="R517" s="191">
        <f>Q517*H517</f>
        <v>0</v>
      </c>
      <c r="S517" s="191">
        <v>1.4</v>
      </c>
      <c r="T517" s="192">
        <f>S517*H517</f>
        <v>22.174599999999998</v>
      </c>
      <c r="U517" s="38"/>
      <c r="V517" s="38"/>
      <c r="W517" s="38"/>
      <c r="X517" s="38"/>
      <c r="Y517" s="38"/>
      <c r="Z517" s="38"/>
      <c r="AA517" s="38"/>
      <c r="AB517" s="38"/>
      <c r="AC517" s="38"/>
      <c r="AD517" s="38"/>
      <c r="AE517" s="38"/>
      <c r="AR517" s="193" t="s">
        <v>176</v>
      </c>
      <c r="AT517" s="193" t="s">
        <v>171</v>
      </c>
      <c r="AU517" s="193" t="s">
        <v>81</v>
      </c>
      <c r="AY517" s="21" t="s">
        <v>168</v>
      </c>
      <c r="BE517" s="194">
        <f>IF(N517="základní",J517,0)</f>
        <v>0</v>
      </c>
      <c r="BF517" s="194">
        <f>IF(N517="snížená",J517,0)</f>
        <v>0</v>
      </c>
      <c r="BG517" s="194">
        <f>IF(N517="zákl. přenesená",J517,0)</f>
        <v>0</v>
      </c>
      <c r="BH517" s="194">
        <f>IF(N517="sníž. přenesená",J517,0)</f>
        <v>0</v>
      </c>
      <c r="BI517" s="194">
        <f>IF(N517="nulová",J517,0)</f>
        <v>0</v>
      </c>
      <c r="BJ517" s="21" t="s">
        <v>79</v>
      </c>
      <c r="BK517" s="194">
        <f>ROUND(I517*H517,2)</f>
        <v>0</v>
      </c>
      <c r="BL517" s="21" t="s">
        <v>176</v>
      </c>
      <c r="BM517" s="193" t="s">
        <v>1981</v>
      </c>
    </row>
    <row r="518" spans="1:65" s="2" customFormat="1" ht="19.5">
      <c r="A518" s="38"/>
      <c r="B518" s="39"/>
      <c r="C518" s="40"/>
      <c r="D518" s="195" t="s">
        <v>178</v>
      </c>
      <c r="E518" s="40"/>
      <c r="F518" s="196" t="s">
        <v>644</v>
      </c>
      <c r="G518" s="40"/>
      <c r="H518" s="40"/>
      <c r="I518" s="197"/>
      <c r="J518" s="40"/>
      <c r="K518" s="40"/>
      <c r="L518" s="43"/>
      <c r="M518" s="198"/>
      <c r="N518" s="199"/>
      <c r="O518" s="68"/>
      <c r="P518" s="68"/>
      <c r="Q518" s="68"/>
      <c r="R518" s="68"/>
      <c r="S518" s="68"/>
      <c r="T518" s="69"/>
      <c r="U518" s="38"/>
      <c r="V518" s="38"/>
      <c r="W518" s="38"/>
      <c r="X518" s="38"/>
      <c r="Y518" s="38"/>
      <c r="Z518" s="38"/>
      <c r="AA518" s="38"/>
      <c r="AB518" s="38"/>
      <c r="AC518" s="38"/>
      <c r="AD518" s="38"/>
      <c r="AE518" s="38"/>
      <c r="AT518" s="21" t="s">
        <v>178</v>
      </c>
      <c r="AU518" s="21" t="s">
        <v>81</v>
      </c>
    </row>
    <row r="519" spans="1:65" s="2" customFormat="1" ht="11.25">
      <c r="A519" s="38"/>
      <c r="B519" s="39"/>
      <c r="C519" s="40"/>
      <c r="D519" s="200" t="s">
        <v>180</v>
      </c>
      <c r="E519" s="40"/>
      <c r="F519" s="201" t="s">
        <v>645</v>
      </c>
      <c r="G519" s="40"/>
      <c r="H519" s="40"/>
      <c r="I519" s="197"/>
      <c r="J519" s="40"/>
      <c r="K519" s="40"/>
      <c r="L519" s="43"/>
      <c r="M519" s="198"/>
      <c r="N519" s="199"/>
      <c r="O519" s="68"/>
      <c r="P519" s="68"/>
      <c r="Q519" s="68"/>
      <c r="R519" s="68"/>
      <c r="S519" s="68"/>
      <c r="T519" s="69"/>
      <c r="U519" s="38"/>
      <c r="V519" s="38"/>
      <c r="W519" s="38"/>
      <c r="X519" s="38"/>
      <c r="Y519" s="38"/>
      <c r="Z519" s="38"/>
      <c r="AA519" s="38"/>
      <c r="AB519" s="38"/>
      <c r="AC519" s="38"/>
      <c r="AD519" s="38"/>
      <c r="AE519" s="38"/>
      <c r="AT519" s="21" t="s">
        <v>180</v>
      </c>
      <c r="AU519" s="21" t="s">
        <v>81</v>
      </c>
    </row>
    <row r="520" spans="1:65" s="13" customFormat="1" ht="11.25">
      <c r="B520" s="202"/>
      <c r="C520" s="203"/>
      <c r="D520" s="195" t="s">
        <v>182</v>
      </c>
      <c r="E520" s="204" t="s">
        <v>19</v>
      </c>
      <c r="F520" s="205" t="s">
        <v>1982</v>
      </c>
      <c r="G520" s="203"/>
      <c r="H520" s="206">
        <v>9.3179999999999996</v>
      </c>
      <c r="I520" s="207"/>
      <c r="J520" s="203"/>
      <c r="K520" s="203"/>
      <c r="L520" s="208"/>
      <c r="M520" s="209"/>
      <c r="N520" s="210"/>
      <c r="O520" s="210"/>
      <c r="P520" s="210"/>
      <c r="Q520" s="210"/>
      <c r="R520" s="210"/>
      <c r="S520" s="210"/>
      <c r="T520" s="211"/>
      <c r="AT520" s="212" t="s">
        <v>182</v>
      </c>
      <c r="AU520" s="212" t="s">
        <v>81</v>
      </c>
      <c r="AV520" s="13" t="s">
        <v>81</v>
      </c>
      <c r="AW520" s="13" t="s">
        <v>33</v>
      </c>
      <c r="AX520" s="13" t="s">
        <v>72</v>
      </c>
      <c r="AY520" s="212" t="s">
        <v>168</v>
      </c>
    </row>
    <row r="521" spans="1:65" s="13" customFormat="1" ht="11.25">
      <c r="B521" s="202"/>
      <c r="C521" s="203"/>
      <c r="D521" s="195" t="s">
        <v>182</v>
      </c>
      <c r="E521" s="204" t="s">
        <v>19</v>
      </c>
      <c r="F521" s="205" t="s">
        <v>1983</v>
      </c>
      <c r="G521" s="203"/>
      <c r="H521" s="206">
        <v>6.5209999999999999</v>
      </c>
      <c r="I521" s="207"/>
      <c r="J521" s="203"/>
      <c r="K521" s="203"/>
      <c r="L521" s="208"/>
      <c r="M521" s="209"/>
      <c r="N521" s="210"/>
      <c r="O521" s="210"/>
      <c r="P521" s="210"/>
      <c r="Q521" s="210"/>
      <c r="R521" s="210"/>
      <c r="S521" s="210"/>
      <c r="T521" s="211"/>
      <c r="AT521" s="212" t="s">
        <v>182</v>
      </c>
      <c r="AU521" s="212" t="s">
        <v>81</v>
      </c>
      <c r="AV521" s="13" t="s">
        <v>81</v>
      </c>
      <c r="AW521" s="13" t="s">
        <v>33</v>
      </c>
      <c r="AX521" s="13" t="s">
        <v>72</v>
      </c>
      <c r="AY521" s="212" t="s">
        <v>168</v>
      </c>
    </row>
    <row r="522" spans="1:65" s="14" customFormat="1" ht="11.25">
      <c r="B522" s="213"/>
      <c r="C522" s="214"/>
      <c r="D522" s="195" t="s">
        <v>182</v>
      </c>
      <c r="E522" s="215" t="s">
        <v>19</v>
      </c>
      <c r="F522" s="216" t="s">
        <v>185</v>
      </c>
      <c r="G522" s="214"/>
      <c r="H522" s="217">
        <v>15.839</v>
      </c>
      <c r="I522" s="218"/>
      <c r="J522" s="214"/>
      <c r="K522" s="214"/>
      <c r="L522" s="219"/>
      <c r="M522" s="220"/>
      <c r="N522" s="221"/>
      <c r="O522" s="221"/>
      <c r="P522" s="221"/>
      <c r="Q522" s="221"/>
      <c r="R522" s="221"/>
      <c r="S522" s="221"/>
      <c r="T522" s="222"/>
      <c r="AT522" s="223" t="s">
        <v>182</v>
      </c>
      <c r="AU522" s="223" t="s">
        <v>81</v>
      </c>
      <c r="AV522" s="14" t="s">
        <v>176</v>
      </c>
      <c r="AW522" s="14" t="s">
        <v>33</v>
      </c>
      <c r="AX522" s="14" t="s">
        <v>79</v>
      </c>
      <c r="AY522" s="223" t="s">
        <v>168</v>
      </c>
    </row>
    <row r="523" spans="1:65" s="2" customFormat="1" ht="24.2" customHeight="1">
      <c r="A523" s="38"/>
      <c r="B523" s="39"/>
      <c r="C523" s="182" t="s">
        <v>1984</v>
      </c>
      <c r="D523" s="182" t="s">
        <v>171</v>
      </c>
      <c r="E523" s="183" t="s">
        <v>655</v>
      </c>
      <c r="F523" s="184" t="s">
        <v>656</v>
      </c>
      <c r="G523" s="185" t="s">
        <v>281</v>
      </c>
      <c r="H523" s="186">
        <v>10.09</v>
      </c>
      <c r="I523" s="187"/>
      <c r="J523" s="188">
        <f>ROUND(I523*H523,2)</f>
        <v>0</v>
      </c>
      <c r="K523" s="184" t="s">
        <v>175</v>
      </c>
      <c r="L523" s="43"/>
      <c r="M523" s="189" t="s">
        <v>19</v>
      </c>
      <c r="N523" s="190" t="s">
        <v>43</v>
      </c>
      <c r="O523" s="68"/>
      <c r="P523" s="191">
        <f>O523*H523</f>
        <v>0</v>
      </c>
      <c r="Q523" s="191">
        <v>0</v>
      </c>
      <c r="R523" s="191">
        <f>Q523*H523</f>
        <v>0</v>
      </c>
      <c r="S523" s="191">
        <v>2.7E-2</v>
      </c>
      <c r="T523" s="192">
        <f>S523*H523</f>
        <v>0.27243000000000001</v>
      </c>
      <c r="U523" s="38"/>
      <c r="V523" s="38"/>
      <c r="W523" s="38"/>
      <c r="X523" s="38"/>
      <c r="Y523" s="38"/>
      <c r="Z523" s="38"/>
      <c r="AA523" s="38"/>
      <c r="AB523" s="38"/>
      <c r="AC523" s="38"/>
      <c r="AD523" s="38"/>
      <c r="AE523" s="38"/>
      <c r="AR523" s="193" t="s">
        <v>176</v>
      </c>
      <c r="AT523" s="193" t="s">
        <v>171</v>
      </c>
      <c r="AU523" s="193" t="s">
        <v>81</v>
      </c>
      <c r="AY523" s="21" t="s">
        <v>168</v>
      </c>
      <c r="BE523" s="194">
        <f>IF(N523="základní",J523,0)</f>
        <v>0</v>
      </c>
      <c r="BF523" s="194">
        <f>IF(N523="snížená",J523,0)</f>
        <v>0</v>
      </c>
      <c r="BG523" s="194">
        <f>IF(N523="zákl. přenesená",J523,0)</f>
        <v>0</v>
      </c>
      <c r="BH523" s="194">
        <f>IF(N523="sníž. přenesená",J523,0)</f>
        <v>0</v>
      </c>
      <c r="BI523" s="194">
        <f>IF(N523="nulová",J523,0)</f>
        <v>0</v>
      </c>
      <c r="BJ523" s="21" t="s">
        <v>79</v>
      </c>
      <c r="BK523" s="194">
        <f>ROUND(I523*H523,2)</f>
        <v>0</v>
      </c>
      <c r="BL523" s="21" t="s">
        <v>176</v>
      </c>
      <c r="BM523" s="193" t="s">
        <v>1985</v>
      </c>
    </row>
    <row r="524" spans="1:65" s="2" customFormat="1" ht="29.25">
      <c r="A524" s="38"/>
      <c r="B524" s="39"/>
      <c r="C524" s="40"/>
      <c r="D524" s="195" t="s">
        <v>178</v>
      </c>
      <c r="E524" s="40"/>
      <c r="F524" s="196" t="s">
        <v>658</v>
      </c>
      <c r="G524" s="40"/>
      <c r="H524" s="40"/>
      <c r="I524" s="197"/>
      <c r="J524" s="40"/>
      <c r="K524" s="40"/>
      <c r="L524" s="43"/>
      <c r="M524" s="198"/>
      <c r="N524" s="199"/>
      <c r="O524" s="68"/>
      <c r="P524" s="68"/>
      <c r="Q524" s="68"/>
      <c r="R524" s="68"/>
      <c r="S524" s="68"/>
      <c r="T524" s="69"/>
      <c r="U524" s="38"/>
      <c r="V524" s="38"/>
      <c r="W524" s="38"/>
      <c r="X524" s="38"/>
      <c r="Y524" s="38"/>
      <c r="Z524" s="38"/>
      <c r="AA524" s="38"/>
      <c r="AB524" s="38"/>
      <c r="AC524" s="38"/>
      <c r="AD524" s="38"/>
      <c r="AE524" s="38"/>
      <c r="AT524" s="21" t="s">
        <v>178</v>
      </c>
      <c r="AU524" s="21" t="s">
        <v>81</v>
      </c>
    </row>
    <row r="525" spans="1:65" s="2" customFormat="1" ht="11.25">
      <c r="A525" s="38"/>
      <c r="B525" s="39"/>
      <c r="C525" s="40"/>
      <c r="D525" s="200" t="s">
        <v>180</v>
      </c>
      <c r="E525" s="40"/>
      <c r="F525" s="201" t="s">
        <v>659</v>
      </c>
      <c r="G525" s="40"/>
      <c r="H525" s="40"/>
      <c r="I525" s="197"/>
      <c r="J525" s="40"/>
      <c r="K525" s="40"/>
      <c r="L525" s="43"/>
      <c r="M525" s="198"/>
      <c r="N525" s="199"/>
      <c r="O525" s="68"/>
      <c r="P525" s="68"/>
      <c r="Q525" s="68"/>
      <c r="R525" s="68"/>
      <c r="S525" s="68"/>
      <c r="T525" s="69"/>
      <c r="U525" s="38"/>
      <c r="V525" s="38"/>
      <c r="W525" s="38"/>
      <c r="X525" s="38"/>
      <c r="Y525" s="38"/>
      <c r="Z525" s="38"/>
      <c r="AA525" s="38"/>
      <c r="AB525" s="38"/>
      <c r="AC525" s="38"/>
      <c r="AD525" s="38"/>
      <c r="AE525" s="38"/>
      <c r="AT525" s="21" t="s">
        <v>180</v>
      </c>
      <c r="AU525" s="21" t="s">
        <v>81</v>
      </c>
    </row>
    <row r="526" spans="1:65" s="13" customFormat="1" ht="11.25">
      <c r="B526" s="202"/>
      <c r="C526" s="203"/>
      <c r="D526" s="195" t="s">
        <v>182</v>
      </c>
      <c r="E526" s="204" t="s">
        <v>19</v>
      </c>
      <c r="F526" s="205" t="s">
        <v>1986</v>
      </c>
      <c r="G526" s="203"/>
      <c r="H526" s="206">
        <v>3.2759999999999998</v>
      </c>
      <c r="I526" s="207"/>
      <c r="J526" s="203"/>
      <c r="K526" s="203"/>
      <c r="L526" s="208"/>
      <c r="M526" s="209"/>
      <c r="N526" s="210"/>
      <c r="O526" s="210"/>
      <c r="P526" s="210"/>
      <c r="Q526" s="210"/>
      <c r="R526" s="210"/>
      <c r="S526" s="210"/>
      <c r="T526" s="211"/>
      <c r="AT526" s="212" t="s">
        <v>182</v>
      </c>
      <c r="AU526" s="212" t="s">
        <v>81</v>
      </c>
      <c r="AV526" s="13" t="s">
        <v>81</v>
      </c>
      <c r="AW526" s="13" t="s">
        <v>33</v>
      </c>
      <c r="AX526" s="13" t="s">
        <v>72</v>
      </c>
      <c r="AY526" s="212" t="s">
        <v>168</v>
      </c>
    </row>
    <row r="527" spans="1:65" s="13" customFormat="1" ht="11.25">
      <c r="B527" s="202"/>
      <c r="C527" s="203"/>
      <c r="D527" s="195" t="s">
        <v>182</v>
      </c>
      <c r="E527" s="204" t="s">
        <v>19</v>
      </c>
      <c r="F527" s="205" t="s">
        <v>1987</v>
      </c>
      <c r="G527" s="203"/>
      <c r="H527" s="206">
        <v>2.274</v>
      </c>
      <c r="I527" s="207"/>
      <c r="J527" s="203"/>
      <c r="K527" s="203"/>
      <c r="L527" s="208"/>
      <c r="M527" s="209"/>
      <c r="N527" s="210"/>
      <c r="O527" s="210"/>
      <c r="P527" s="210"/>
      <c r="Q527" s="210"/>
      <c r="R527" s="210"/>
      <c r="S527" s="210"/>
      <c r="T527" s="211"/>
      <c r="AT527" s="212" t="s">
        <v>182</v>
      </c>
      <c r="AU527" s="212" t="s">
        <v>81</v>
      </c>
      <c r="AV527" s="13" t="s">
        <v>81</v>
      </c>
      <c r="AW527" s="13" t="s">
        <v>33</v>
      </c>
      <c r="AX527" s="13" t="s">
        <v>72</v>
      </c>
      <c r="AY527" s="212" t="s">
        <v>168</v>
      </c>
    </row>
    <row r="528" spans="1:65" s="13" customFormat="1" ht="11.25">
      <c r="B528" s="202"/>
      <c r="C528" s="203"/>
      <c r="D528" s="195" t="s">
        <v>182</v>
      </c>
      <c r="E528" s="204" t="s">
        <v>19</v>
      </c>
      <c r="F528" s="205" t="s">
        <v>1988</v>
      </c>
      <c r="G528" s="203"/>
      <c r="H528" s="206">
        <v>4.54</v>
      </c>
      <c r="I528" s="207"/>
      <c r="J528" s="203"/>
      <c r="K528" s="203"/>
      <c r="L528" s="208"/>
      <c r="M528" s="209"/>
      <c r="N528" s="210"/>
      <c r="O528" s="210"/>
      <c r="P528" s="210"/>
      <c r="Q528" s="210"/>
      <c r="R528" s="210"/>
      <c r="S528" s="210"/>
      <c r="T528" s="211"/>
      <c r="AT528" s="212" t="s">
        <v>182</v>
      </c>
      <c r="AU528" s="212" t="s">
        <v>81</v>
      </c>
      <c r="AV528" s="13" t="s">
        <v>81</v>
      </c>
      <c r="AW528" s="13" t="s">
        <v>33</v>
      </c>
      <c r="AX528" s="13" t="s">
        <v>72</v>
      </c>
      <c r="AY528" s="212" t="s">
        <v>168</v>
      </c>
    </row>
    <row r="529" spans="1:65" s="14" customFormat="1" ht="11.25">
      <c r="B529" s="213"/>
      <c r="C529" s="214"/>
      <c r="D529" s="195" t="s">
        <v>182</v>
      </c>
      <c r="E529" s="215" t="s">
        <v>19</v>
      </c>
      <c r="F529" s="216" t="s">
        <v>185</v>
      </c>
      <c r="G529" s="214"/>
      <c r="H529" s="217">
        <v>10.09</v>
      </c>
      <c r="I529" s="218"/>
      <c r="J529" s="214"/>
      <c r="K529" s="214"/>
      <c r="L529" s="219"/>
      <c r="M529" s="220"/>
      <c r="N529" s="221"/>
      <c r="O529" s="221"/>
      <c r="P529" s="221"/>
      <c r="Q529" s="221"/>
      <c r="R529" s="221"/>
      <c r="S529" s="221"/>
      <c r="T529" s="222"/>
      <c r="AT529" s="223" t="s">
        <v>182</v>
      </c>
      <c r="AU529" s="223" t="s">
        <v>81</v>
      </c>
      <c r="AV529" s="14" t="s">
        <v>176</v>
      </c>
      <c r="AW529" s="14" t="s">
        <v>33</v>
      </c>
      <c r="AX529" s="14" t="s">
        <v>79</v>
      </c>
      <c r="AY529" s="223" t="s">
        <v>168</v>
      </c>
    </row>
    <row r="530" spans="1:65" s="2" customFormat="1" ht="21.75" customHeight="1">
      <c r="A530" s="38"/>
      <c r="B530" s="39"/>
      <c r="C530" s="182" t="s">
        <v>1389</v>
      </c>
      <c r="D530" s="182" t="s">
        <v>171</v>
      </c>
      <c r="E530" s="183" t="s">
        <v>662</v>
      </c>
      <c r="F530" s="184" t="s">
        <v>663</v>
      </c>
      <c r="G530" s="185" t="s">
        <v>281</v>
      </c>
      <c r="H530" s="186">
        <v>6.8949999999999996</v>
      </c>
      <c r="I530" s="187"/>
      <c r="J530" s="188">
        <f>ROUND(I530*H530,2)</f>
        <v>0</v>
      </c>
      <c r="K530" s="184" t="s">
        <v>175</v>
      </c>
      <c r="L530" s="43"/>
      <c r="M530" s="189" t="s">
        <v>19</v>
      </c>
      <c r="N530" s="190" t="s">
        <v>43</v>
      </c>
      <c r="O530" s="68"/>
      <c r="P530" s="191">
        <f>O530*H530</f>
        <v>0</v>
      </c>
      <c r="Q530" s="191">
        <v>0</v>
      </c>
      <c r="R530" s="191">
        <f>Q530*H530</f>
        <v>0</v>
      </c>
      <c r="S530" s="191">
        <v>7.5999999999999998E-2</v>
      </c>
      <c r="T530" s="192">
        <f>S530*H530</f>
        <v>0.52401999999999993</v>
      </c>
      <c r="U530" s="38"/>
      <c r="V530" s="38"/>
      <c r="W530" s="38"/>
      <c r="X530" s="38"/>
      <c r="Y530" s="38"/>
      <c r="Z530" s="38"/>
      <c r="AA530" s="38"/>
      <c r="AB530" s="38"/>
      <c r="AC530" s="38"/>
      <c r="AD530" s="38"/>
      <c r="AE530" s="38"/>
      <c r="AR530" s="193" t="s">
        <v>176</v>
      </c>
      <c r="AT530" s="193" t="s">
        <v>171</v>
      </c>
      <c r="AU530" s="193" t="s">
        <v>81</v>
      </c>
      <c r="AY530" s="21" t="s">
        <v>168</v>
      </c>
      <c r="BE530" s="194">
        <f>IF(N530="základní",J530,0)</f>
        <v>0</v>
      </c>
      <c r="BF530" s="194">
        <f>IF(N530="snížená",J530,0)</f>
        <v>0</v>
      </c>
      <c r="BG530" s="194">
        <f>IF(N530="zákl. přenesená",J530,0)</f>
        <v>0</v>
      </c>
      <c r="BH530" s="194">
        <f>IF(N530="sníž. přenesená",J530,0)</f>
        <v>0</v>
      </c>
      <c r="BI530" s="194">
        <f>IF(N530="nulová",J530,0)</f>
        <v>0</v>
      </c>
      <c r="BJ530" s="21" t="s">
        <v>79</v>
      </c>
      <c r="BK530" s="194">
        <f>ROUND(I530*H530,2)</f>
        <v>0</v>
      </c>
      <c r="BL530" s="21" t="s">
        <v>176</v>
      </c>
      <c r="BM530" s="193" t="s">
        <v>1989</v>
      </c>
    </row>
    <row r="531" spans="1:65" s="2" customFormat="1" ht="19.5">
      <c r="A531" s="38"/>
      <c r="B531" s="39"/>
      <c r="C531" s="40"/>
      <c r="D531" s="195" t="s">
        <v>178</v>
      </c>
      <c r="E531" s="40"/>
      <c r="F531" s="196" t="s">
        <v>665</v>
      </c>
      <c r="G531" s="40"/>
      <c r="H531" s="40"/>
      <c r="I531" s="197"/>
      <c r="J531" s="40"/>
      <c r="K531" s="40"/>
      <c r="L531" s="43"/>
      <c r="M531" s="198"/>
      <c r="N531" s="199"/>
      <c r="O531" s="68"/>
      <c r="P531" s="68"/>
      <c r="Q531" s="68"/>
      <c r="R531" s="68"/>
      <c r="S531" s="68"/>
      <c r="T531" s="69"/>
      <c r="U531" s="38"/>
      <c r="V531" s="38"/>
      <c r="W531" s="38"/>
      <c r="X531" s="38"/>
      <c r="Y531" s="38"/>
      <c r="Z531" s="38"/>
      <c r="AA531" s="38"/>
      <c r="AB531" s="38"/>
      <c r="AC531" s="38"/>
      <c r="AD531" s="38"/>
      <c r="AE531" s="38"/>
      <c r="AT531" s="21" t="s">
        <v>178</v>
      </c>
      <c r="AU531" s="21" t="s">
        <v>81</v>
      </c>
    </row>
    <row r="532" spans="1:65" s="2" customFormat="1" ht="11.25">
      <c r="A532" s="38"/>
      <c r="B532" s="39"/>
      <c r="C532" s="40"/>
      <c r="D532" s="200" t="s">
        <v>180</v>
      </c>
      <c r="E532" s="40"/>
      <c r="F532" s="201" t="s">
        <v>666</v>
      </c>
      <c r="G532" s="40"/>
      <c r="H532" s="40"/>
      <c r="I532" s="197"/>
      <c r="J532" s="40"/>
      <c r="K532" s="40"/>
      <c r="L532" s="43"/>
      <c r="M532" s="198"/>
      <c r="N532" s="199"/>
      <c r="O532" s="68"/>
      <c r="P532" s="68"/>
      <c r="Q532" s="68"/>
      <c r="R532" s="68"/>
      <c r="S532" s="68"/>
      <c r="T532" s="69"/>
      <c r="U532" s="38"/>
      <c r="V532" s="38"/>
      <c r="W532" s="38"/>
      <c r="X532" s="38"/>
      <c r="Y532" s="38"/>
      <c r="Z532" s="38"/>
      <c r="AA532" s="38"/>
      <c r="AB532" s="38"/>
      <c r="AC532" s="38"/>
      <c r="AD532" s="38"/>
      <c r="AE532" s="38"/>
      <c r="AT532" s="21" t="s">
        <v>180</v>
      </c>
      <c r="AU532" s="21" t="s">
        <v>81</v>
      </c>
    </row>
    <row r="533" spans="1:65" s="13" customFormat="1" ht="11.25">
      <c r="B533" s="202"/>
      <c r="C533" s="203"/>
      <c r="D533" s="195" t="s">
        <v>182</v>
      </c>
      <c r="E533" s="204" t="s">
        <v>19</v>
      </c>
      <c r="F533" s="205" t="s">
        <v>1990</v>
      </c>
      <c r="G533" s="203"/>
      <c r="H533" s="206">
        <v>6.8949999999999996</v>
      </c>
      <c r="I533" s="207"/>
      <c r="J533" s="203"/>
      <c r="K533" s="203"/>
      <c r="L533" s="208"/>
      <c r="M533" s="209"/>
      <c r="N533" s="210"/>
      <c r="O533" s="210"/>
      <c r="P533" s="210"/>
      <c r="Q533" s="210"/>
      <c r="R533" s="210"/>
      <c r="S533" s="210"/>
      <c r="T533" s="211"/>
      <c r="AT533" s="212" t="s">
        <v>182</v>
      </c>
      <c r="AU533" s="212" t="s">
        <v>81</v>
      </c>
      <c r="AV533" s="13" t="s">
        <v>81</v>
      </c>
      <c r="AW533" s="13" t="s">
        <v>33</v>
      </c>
      <c r="AX533" s="13" t="s">
        <v>72</v>
      </c>
      <c r="AY533" s="212" t="s">
        <v>168</v>
      </c>
    </row>
    <row r="534" spans="1:65" s="14" customFormat="1" ht="11.25">
      <c r="B534" s="213"/>
      <c r="C534" s="214"/>
      <c r="D534" s="195" t="s">
        <v>182</v>
      </c>
      <c r="E534" s="215" t="s">
        <v>19</v>
      </c>
      <c r="F534" s="216" t="s">
        <v>185</v>
      </c>
      <c r="G534" s="214"/>
      <c r="H534" s="217">
        <v>6.8949999999999996</v>
      </c>
      <c r="I534" s="218"/>
      <c r="J534" s="214"/>
      <c r="K534" s="214"/>
      <c r="L534" s="219"/>
      <c r="M534" s="220"/>
      <c r="N534" s="221"/>
      <c r="O534" s="221"/>
      <c r="P534" s="221"/>
      <c r="Q534" s="221"/>
      <c r="R534" s="221"/>
      <c r="S534" s="221"/>
      <c r="T534" s="222"/>
      <c r="AT534" s="223" t="s">
        <v>182</v>
      </c>
      <c r="AU534" s="223" t="s">
        <v>81</v>
      </c>
      <c r="AV534" s="14" t="s">
        <v>176</v>
      </c>
      <c r="AW534" s="14" t="s">
        <v>33</v>
      </c>
      <c r="AX534" s="14" t="s">
        <v>79</v>
      </c>
      <c r="AY534" s="223" t="s">
        <v>168</v>
      </c>
    </row>
    <row r="535" spans="1:65" s="2" customFormat="1" ht="33" customHeight="1">
      <c r="A535" s="38"/>
      <c r="B535" s="39"/>
      <c r="C535" s="182" t="s">
        <v>1991</v>
      </c>
      <c r="D535" s="182" t="s">
        <v>171</v>
      </c>
      <c r="E535" s="183" t="s">
        <v>684</v>
      </c>
      <c r="F535" s="184" t="s">
        <v>685</v>
      </c>
      <c r="G535" s="185" t="s">
        <v>545</v>
      </c>
      <c r="H535" s="186">
        <v>1</v>
      </c>
      <c r="I535" s="187"/>
      <c r="J535" s="188">
        <f>ROUND(I535*H535,2)</f>
        <v>0</v>
      </c>
      <c r="K535" s="184" t="s">
        <v>19</v>
      </c>
      <c r="L535" s="43"/>
      <c r="M535" s="189" t="s">
        <v>19</v>
      </c>
      <c r="N535" s="190" t="s">
        <v>43</v>
      </c>
      <c r="O535" s="68"/>
      <c r="P535" s="191">
        <f>O535*H535</f>
        <v>0</v>
      </c>
      <c r="Q535" s="191">
        <v>0</v>
      </c>
      <c r="R535" s="191">
        <f>Q535*H535</f>
        <v>0</v>
      </c>
      <c r="S535" s="191">
        <v>7.0000000000000001E-3</v>
      </c>
      <c r="T535" s="192">
        <f>S535*H535</f>
        <v>7.0000000000000001E-3</v>
      </c>
      <c r="U535" s="38"/>
      <c r="V535" s="38"/>
      <c r="W535" s="38"/>
      <c r="X535" s="38"/>
      <c r="Y535" s="38"/>
      <c r="Z535" s="38"/>
      <c r="AA535" s="38"/>
      <c r="AB535" s="38"/>
      <c r="AC535" s="38"/>
      <c r="AD535" s="38"/>
      <c r="AE535" s="38"/>
      <c r="AR535" s="193" t="s">
        <v>176</v>
      </c>
      <c r="AT535" s="193" t="s">
        <v>171</v>
      </c>
      <c r="AU535" s="193" t="s">
        <v>81</v>
      </c>
      <c r="AY535" s="21" t="s">
        <v>168</v>
      </c>
      <c r="BE535" s="194">
        <f>IF(N535="základní",J535,0)</f>
        <v>0</v>
      </c>
      <c r="BF535" s="194">
        <f>IF(N535="snížená",J535,0)</f>
        <v>0</v>
      </c>
      <c r="BG535" s="194">
        <f>IF(N535="zákl. přenesená",J535,0)</f>
        <v>0</v>
      </c>
      <c r="BH535" s="194">
        <f>IF(N535="sníž. přenesená",J535,0)</f>
        <v>0</v>
      </c>
      <c r="BI535" s="194">
        <f>IF(N535="nulová",J535,0)</f>
        <v>0</v>
      </c>
      <c r="BJ535" s="21" t="s">
        <v>79</v>
      </c>
      <c r="BK535" s="194">
        <f>ROUND(I535*H535,2)</f>
        <v>0</v>
      </c>
      <c r="BL535" s="21" t="s">
        <v>176</v>
      </c>
      <c r="BM535" s="193" t="s">
        <v>1992</v>
      </c>
    </row>
    <row r="536" spans="1:65" s="2" customFormat="1" ht="19.5">
      <c r="A536" s="38"/>
      <c r="B536" s="39"/>
      <c r="C536" s="40"/>
      <c r="D536" s="195" t="s">
        <v>178</v>
      </c>
      <c r="E536" s="40"/>
      <c r="F536" s="196" t="s">
        <v>685</v>
      </c>
      <c r="G536" s="40"/>
      <c r="H536" s="40"/>
      <c r="I536" s="197"/>
      <c r="J536" s="40"/>
      <c r="K536" s="40"/>
      <c r="L536" s="43"/>
      <c r="M536" s="198"/>
      <c r="N536" s="199"/>
      <c r="O536" s="68"/>
      <c r="P536" s="68"/>
      <c r="Q536" s="68"/>
      <c r="R536" s="68"/>
      <c r="S536" s="68"/>
      <c r="T536" s="69"/>
      <c r="U536" s="38"/>
      <c r="V536" s="38"/>
      <c r="W536" s="38"/>
      <c r="X536" s="38"/>
      <c r="Y536" s="38"/>
      <c r="Z536" s="38"/>
      <c r="AA536" s="38"/>
      <c r="AB536" s="38"/>
      <c r="AC536" s="38"/>
      <c r="AD536" s="38"/>
      <c r="AE536" s="38"/>
      <c r="AT536" s="21" t="s">
        <v>178</v>
      </c>
      <c r="AU536" s="21" t="s">
        <v>81</v>
      </c>
    </row>
    <row r="537" spans="1:65" s="2" customFormat="1" ht="24.2" customHeight="1">
      <c r="A537" s="38"/>
      <c r="B537" s="39"/>
      <c r="C537" s="182" t="s">
        <v>1993</v>
      </c>
      <c r="D537" s="182" t="s">
        <v>171</v>
      </c>
      <c r="E537" s="183" t="s">
        <v>694</v>
      </c>
      <c r="F537" s="184" t="s">
        <v>695</v>
      </c>
      <c r="G537" s="185" t="s">
        <v>174</v>
      </c>
      <c r="H537" s="186">
        <v>1.9279999999999999</v>
      </c>
      <c r="I537" s="187"/>
      <c r="J537" s="188">
        <f>ROUND(I537*H537,2)</f>
        <v>0</v>
      </c>
      <c r="K537" s="184" t="s">
        <v>175</v>
      </c>
      <c r="L537" s="43"/>
      <c r="M537" s="189" t="s">
        <v>19</v>
      </c>
      <c r="N537" s="190" t="s">
        <v>43</v>
      </c>
      <c r="O537" s="68"/>
      <c r="P537" s="191">
        <f>O537*H537</f>
        <v>0</v>
      </c>
      <c r="Q537" s="191">
        <v>0</v>
      </c>
      <c r="R537" s="191">
        <f>Q537*H537</f>
        <v>0</v>
      </c>
      <c r="S537" s="191">
        <v>1.8</v>
      </c>
      <c r="T537" s="192">
        <f>S537*H537</f>
        <v>3.4704000000000002</v>
      </c>
      <c r="U537" s="38"/>
      <c r="V537" s="38"/>
      <c r="W537" s="38"/>
      <c r="X537" s="38"/>
      <c r="Y537" s="38"/>
      <c r="Z537" s="38"/>
      <c r="AA537" s="38"/>
      <c r="AB537" s="38"/>
      <c r="AC537" s="38"/>
      <c r="AD537" s="38"/>
      <c r="AE537" s="38"/>
      <c r="AR537" s="193" t="s">
        <v>176</v>
      </c>
      <c r="AT537" s="193" t="s">
        <v>171</v>
      </c>
      <c r="AU537" s="193" t="s">
        <v>81</v>
      </c>
      <c r="AY537" s="21" t="s">
        <v>168</v>
      </c>
      <c r="BE537" s="194">
        <f>IF(N537="základní",J537,0)</f>
        <v>0</v>
      </c>
      <c r="BF537" s="194">
        <f>IF(N537="snížená",J537,0)</f>
        <v>0</v>
      </c>
      <c r="BG537" s="194">
        <f>IF(N537="zákl. přenesená",J537,0)</f>
        <v>0</v>
      </c>
      <c r="BH537" s="194">
        <f>IF(N537="sníž. přenesená",J537,0)</f>
        <v>0</v>
      </c>
      <c r="BI537" s="194">
        <f>IF(N537="nulová",J537,0)</f>
        <v>0</v>
      </c>
      <c r="BJ537" s="21" t="s">
        <v>79</v>
      </c>
      <c r="BK537" s="194">
        <f>ROUND(I537*H537,2)</f>
        <v>0</v>
      </c>
      <c r="BL537" s="21" t="s">
        <v>176</v>
      </c>
      <c r="BM537" s="193" t="s">
        <v>1994</v>
      </c>
    </row>
    <row r="538" spans="1:65" s="2" customFormat="1" ht="29.25">
      <c r="A538" s="38"/>
      <c r="B538" s="39"/>
      <c r="C538" s="40"/>
      <c r="D538" s="195" t="s">
        <v>178</v>
      </c>
      <c r="E538" s="40"/>
      <c r="F538" s="196" t="s">
        <v>697</v>
      </c>
      <c r="G538" s="40"/>
      <c r="H538" s="40"/>
      <c r="I538" s="197"/>
      <c r="J538" s="40"/>
      <c r="K538" s="40"/>
      <c r="L538" s="43"/>
      <c r="M538" s="198"/>
      <c r="N538" s="199"/>
      <c r="O538" s="68"/>
      <c r="P538" s="68"/>
      <c r="Q538" s="68"/>
      <c r="R538" s="68"/>
      <c r="S538" s="68"/>
      <c r="T538" s="69"/>
      <c r="U538" s="38"/>
      <c r="V538" s="38"/>
      <c r="W538" s="38"/>
      <c r="X538" s="38"/>
      <c r="Y538" s="38"/>
      <c r="Z538" s="38"/>
      <c r="AA538" s="38"/>
      <c r="AB538" s="38"/>
      <c r="AC538" s="38"/>
      <c r="AD538" s="38"/>
      <c r="AE538" s="38"/>
      <c r="AT538" s="21" t="s">
        <v>178</v>
      </c>
      <c r="AU538" s="21" t="s">
        <v>81</v>
      </c>
    </row>
    <row r="539" spans="1:65" s="2" customFormat="1" ht="11.25">
      <c r="A539" s="38"/>
      <c r="B539" s="39"/>
      <c r="C539" s="40"/>
      <c r="D539" s="200" t="s">
        <v>180</v>
      </c>
      <c r="E539" s="40"/>
      <c r="F539" s="201" t="s">
        <v>698</v>
      </c>
      <c r="G539" s="40"/>
      <c r="H539" s="40"/>
      <c r="I539" s="197"/>
      <c r="J539" s="40"/>
      <c r="K539" s="40"/>
      <c r="L539" s="43"/>
      <c r="M539" s="198"/>
      <c r="N539" s="199"/>
      <c r="O539" s="68"/>
      <c r="P539" s="68"/>
      <c r="Q539" s="68"/>
      <c r="R539" s="68"/>
      <c r="S539" s="68"/>
      <c r="T539" s="69"/>
      <c r="U539" s="38"/>
      <c r="V539" s="38"/>
      <c r="W539" s="38"/>
      <c r="X539" s="38"/>
      <c r="Y539" s="38"/>
      <c r="Z539" s="38"/>
      <c r="AA539" s="38"/>
      <c r="AB539" s="38"/>
      <c r="AC539" s="38"/>
      <c r="AD539" s="38"/>
      <c r="AE539" s="38"/>
      <c r="AT539" s="21" t="s">
        <v>180</v>
      </c>
      <c r="AU539" s="21" t="s">
        <v>81</v>
      </c>
    </row>
    <row r="540" spans="1:65" s="13" customFormat="1" ht="11.25">
      <c r="B540" s="202"/>
      <c r="C540" s="203"/>
      <c r="D540" s="195" t="s">
        <v>182</v>
      </c>
      <c r="E540" s="204" t="s">
        <v>19</v>
      </c>
      <c r="F540" s="205" t="s">
        <v>1995</v>
      </c>
      <c r="G540" s="203"/>
      <c r="H540" s="206">
        <v>1.9279999999999999</v>
      </c>
      <c r="I540" s="207"/>
      <c r="J540" s="203"/>
      <c r="K540" s="203"/>
      <c r="L540" s="208"/>
      <c r="M540" s="209"/>
      <c r="N540" s="210"/>
      <c r="O540" s="210"/>
      <c r="P540" s="210"/>
      <c r="Q540" s="210"/>
      <c r="R540" s="210"/>
      <c r="S540" s="210"/>
      <c r="T540" s="211"/>
      <c r="AT540" s="212" t="s">
        <v>182</v>
      </c>
      <c r="AU540" s="212" t="s">
        <v>81</v>
      </c>
      <c r="AV540" s="13" t="s">
        <v>81</v>
      </c>
      <c r="AW540" s="13" t="s">
        <v>33</v>
      </c>
      <c r="AX540" s="13" t="s">
        <v>72</v>
      </c>
      <c r="AY540" s="212" t="s">
        <v>168</v>
      </c>
    </row>
    <row r="541" spans="1:65" s="14" customFormat="1" ht="11.25">
      <c r="B541" s="213"/>
      <c r="C541" s="214"/>
      <c r="D541" s="195" t="s">
        <v>182</v>
      </c>
      <c r="E541" s="215" t="s">
        <v>19</v>
      </c>
      <c r="F541" s="216" t="s">
        <v>185</v>
      </c>
      <c r="G541" s="214"/>
      <c r="H541" s="217">
        <v>1.9279999999999999</v>
      </c>
      <c r="I541" s="218"/>
      <c r="J541" s="214"/>
      <c r="K541" s="214"/>
      <c r="L541" s="219"/>
      <c r="M541" s="220"/>
      <c r="N541" s="221"/>
      <c r="O541" s="221"/>
      <c r="P541" s="221"/>
      <c r="Q541" s="221"/>
      <c r="R541" s="221"/>
      <c r="S541" s="221"/>
      <c r="T541" s="222"/>
      <c r="AT541" s="223" t="s">
        <v>182</v>
      </c>
      <c r="AU541" s="223" t="s">
        <v>81</v>
      </c>
      <c r="AV541" s="14" t="s">
        <v>176</v>
      </c>
      <c r="AW541" s="14" t="s">
        <v>33</v>
      </c>
      <c r="AX541" s="14" t="s">
        <v>79</v>
      </c>
      <c r="AY541" s="223" t="s">
        <v>168</v>
      </c>
    </row>
    <row r="542" spans="1:65" s="2" customFormat="1" ht="24.2" customHeight="1">
      <c r="A542" s="38"/>
      <c r="B542" s="39"/>
      <c r="C542" s="182" t="s">
        <v>576</v>
      </c>
      <c r="D542" s="182" t="s">
        <v>171</v>
      </c>
      <c r="E542" s="183" t="s">
        <v>702</v>
      </c>
      <c r="F542" s="184" t="s">
        <v>703</v>
      </c>
      <c r="G542" s="185" t="s">
        <v>237</v>
      </c>
      <c r="H542" s="186">
        <v>10</v>
      </c>
      <c r="I542" s="187"/>
      <c r="J542" s="188">
        <f>ROUND(I542*H542,2)</f>
        <v>0</v>
      </c>
      <c r="K542" s="184" t="s">
        <v>175</v>
      </c>
      <c r="L542" s="43"/>
      <c r="M542" s="189" t="s">
        <v>19</v>
      </c>
      <c r="N542" s="190" t="s">
        <v>43</v>
      </c>
      <c r="O542" s="68"/>
      <c r="P542" s="191">
        <f>O542*H542</f>
        <v>0</v>
      </c>
      <c r="Q542" s="191">
        <v>0</v>
      </c>
      <c r="R542" s="191">
        <f>Q542*H542</f>
        <v>0</v>
      </c>
      <c r="S542" s="191">
        <v>1E-3</v>
      </c>
      <c r="T542" s="192">
        <f>S542*H542</f>
        <v>0.01</v>
      </c>
      <c r="U542" s="38"/>
      <c r="V542" s="38"/>
      <c r="W542" s="38"/>
      <c r="X542" s="38"/>
      <c r="Y542" s="38"/>
      <c r="Z542" s="38"/>
      <c r="AA542" s="38"/>
      <c r="AB542" s="38"/>
      <c r="AC542" s="38"/>
      <c r="AD542" s="38"/>
      <c r="AE542" s="38"/>
      <c r="AR542" s="193" t="s">
        <v>176</v>
      </c>
      <c r="AT542" s="193" t="s">
        <v>171</v>
      </c>
      <c r="AU542" s="193" t="s">
        <v>81</v>
      </c>
      <c r="AY542" s="21" t="s">
        <v>168</v>
      </c>
      <c r="BE542" s="194">
        <f>IF(N542="základní",J542,0)</f>
        <v>0</v>
      </c>
      <c r="BF542" s="194">
        <f>IF(N542="snížená",J542,0)</f>
        <v>0</v>
      </c>
      <c r="BG542" s="194">
        <f>IF(N542="zákl. přenesená",J542,0)</f>
        <v>0</v>
      </c>
      <c r="BH542" s="194">
        <f>IF(N542="sníž. přenesená",J542,0)</f>
        <v>0</v>
      </c>
      <c r="BI542" s="194">
        <f>IF(N542="nulová",J542,0)</f>
        <v>0</v>
      </c>
      <c r="BJ542" s="21" t="s">
        <v>79</v>
      </c>
      <c r="BK542" s="194">
        <f>ROUND(I542*H542,2)</f>
        <v>0</v>
      </c>
      <c r="BL542" s="21" t="s">
        <v>176</v>
      </c>
      <c r="BM542" s="193" t="s">
        <v>1996</v>
      </c>
    </row>
    <row r="543" spans="1:65" s="2" customFormat="1" ht="29.25">
      <c r="A543" s="38"/>
      <c r="B543" s="39"/>
      <c r="C543" s="40"/>
      <c r="D543" s="195" t="s">
        <v>178</v>
      </c>
      <c r="E543" s="40"/>
      <c r="F543" s="196" t="s">
        <v>705</v>
      </c>
      <c r="G543" s="40"/>
      <c r="H543" s="40"/>
      <c r="I543" s="197"/>
      <c r="J543" s="40"/>
      <c r="K543" s="40"/>
      <c r="L543" s="43"/>
      <c r="M543" s="198"/>
      <c r="N543" s="199"/>
      <c r="O543" s="68"/>
      <c r="P543" s="68"/>
      <c r="Q543" s="68"/>
      <c r="R543" s="68"/>
      <c r="S543" s="68"/>
      <c r="T543" s="69"/>
      <c r="U543" s="38"/>
      <c r="V543" s="38"/>
      <c r="W543" s="38"/>
      <c r="X543" s="38"/>
      <c r="Y543" s="38"/>
      <c r="Z543" s="38"/>
      <c r="AA543" s="38"/>
      <c r="AB543" s="38"/>
      <c r="AC543" s="38"/>
      <c r="AD543" s="38"/>
      <c r="AE543" s="38"/>
      <c r="AT543" s="21" t="s">
        <v>178</v>
      </c>
      <c r="AU543" s="21" t="s">
        <v>81</v>
      </c>
    </row>
    <row r="544" spans="1:65" s="2" customFormat="1" ht="11.25">
      <c r="A544" s="38"/>
      <c r="B544" s="39"/>
      <c r="C544" s="40"/>
      <c r="D544" s="200" t="s">
        <v>180</v>
      </c>
      <c r="E544" s="40"/>
      <c r="F544" s="201" t="s">
        <v>706</v>
      </c>
      <c r="G544" s="40"/>
      <c r="H544" s="40"/>
      <c r="I544" s="197"/>
      <c r="J544" s="40"/>
      <c r="K544" s="40"/>
      <c r="L544" s="43"/>
      <c r="M544" s="198"/>
      <c r="N544" s="199"/>
      <c r="O544" s="68"/>
      <c r="P544" s="68"/>
      <c r="Q544" s="68"/>
      <c r="R544" s="68"/>
      <c r="S544" s="68"/>
      <c r="T544" s="69"/>
      <c r="U544" s="38"/>
      <c r="V544" s="38"/>
      <c r="W544" s="38"/>
      <c r="X544" s="38"/>
      <c r="Y544" s="38"/>
      <c r="Z544" s="38"/>
      <c r="AA544" s="38"/>
      <c r="AB544" s="38"/>
      <c r="AC544" s="38"/>
      <c r="AD544" s="38"/>
      <c r="AE544" s="38"/>
      <c r="AT544" s="21" t="s">
        <v>180</v>
      </c>
      <c r="AU544" s="21" t="s">
        <v>81</v>
      </c>
    </row>
    <row r="545" spans="1:65" s="2" customFormat="1" ht="24.2" customHeight="1">
      <c r="A545" s="38"/>
      <c r="B545" s="39"/>
      <c r="C545" s="182" t="s">
        <v>556</v>
      </c>
      <c r="D545" s="182" t="s">
        <v>171</v>
      </c>
      <c r="E545" s="183" t="s">
        <v>708</v>
      </c>
      <c r="F545" s="184" t="s">
        <v>709</v>
      </c>
      <c r="G545" s="185" t="s">
        <v>237</v>
      </c>
      <c r="H545" s="186">
        <v>10</v>
      </c>
      <c r="I545" s="187"/>
      <c r="J545" s="188">
        <f>ROUND(I545*H545,2)</f>
        <v>0</v>
      </c>
      <c r="K545" s="184" t="s">
        <v>175</v>
      </c>
      <c r="L545" s="43"/>
      <c r="M545" s="189" t="s">
        <v>19</v>
      </c>
      <c r="N545" s="190" t="s">
        <v>43</v>
      </c>
      <c r="O545" s="68"/>
      <c r="P545" s="191">
        <f>O545*H545</f>
        <v>0</v>
      </c>
      <c r="Q545" s="191">
        <v>0</v>
      </c>
      <c r="R545" s="191">
        <f>Q545*H545</f>
        <v>0</v>
      </c>
      <c r="S545" s="191">
        <v>8.9999999999999993E-3</v>
      </c>
      <c r="T545" s="192">
        <f>S545*H545</f>
        <v>0.09</v>
      </c>
      <c r="U545" s="38"/>
      <c r="V545" s="38"/>
      <c r="W545" s="38"/>
      <c r="X545" s="38"/>
      <c r="Y545" s="38"/>
      <c r="Z545" s="38"/>
      <c r="AA545" s="38"/>
      <c r="AB545" s="38"/>
      <c r="AC545" s="38"/>
      <c r="AD545" s="38"/>
      <c r="AE545" s="38"/>
      <c r="AR545" s="193" t="s">
        <v>176</v>
      </c>
      <c r="AT545" s="193" t="s">
        <v>171</v>
      </c>
      <c r="AU545" s="193" t="s">
        <v>81</v>
      </c>
      <c r="AY545" s="21" t="s">
        <v>168</v>
      </c>
      <c r="BE545" s="194">
        <f>IF(N545="základní",J545,0)</f>
        <v>0</v>
      </c>
      <c r="BF545" s="194">
        <f>IF(N545="snížená",J545,0)</f>
        <v>0</v>
      </c>
      <c r="BG545" s="194">
        <f>IF(N545="zákl. přenesená",J545,0)</f>
        <v>0</v>
      </c>
      <c r="BH545" s="194">
        <f>IF(N545="sníž. přenesená",J545,0)</f>
        <v>0</v>
      </c>
      <c r="BI545" s="194">
        <f>IF(N545="nulová",J545,0)</f>
        <v>0</v>
      </c>
      <c r="BJ545" s="21" t="s">
        <v>79</v>
      </c>
      <c r="BK545" s="194">
        <f>ROUND(I545*H545,2)</f>
        <v>0</v>
      </c>
      <c r="BL545" s="21" t="s">
        <v>176</v>
      </c>
      <c r="BM545" s="193" t="s">
        <v>1997</v>
      </c>
    </row>
    <row r="546" spans="1:65" s="2" customFormat="1" ht="29.25">
      <c r="A546" s="38"/>
      <c r="B546" s="39"/>
      <c r="C546" s="40"/>
      <c r="D546" s="195" t="s">
        <v>178</v>
      </c>
      <c r="E546" s="40"/>
      <c r="F546" s="196" t="s">
        <v>711</v>
      </c>
      <c r="G546" s="40"/>
      <c r="H546" s="40"/>
      <c r="I546" s="197"/>
      <c r="J546" s="40"/>
      <c r="K546" s="40"/>
      <c r="L546" s="43"/>
      <c r="M546" s="198"/>
      <c r="N546" s="199"/>
      <c r="O546" s="68"/>
      <c r="P546" s="68"/>
      <c r="Q546" s="68"/>
      <c r="R546" s="68"/>
      <c r="S546" s="68"/>
      <c r="T546" s="69"/>
      <c r="U546" s="38"/>
      <c r="V546" s="38"/>
      <c r="W546" s="38"/>
      <c r="X546" s="38"/>
      <c r="Y546" s="38"/>
      <c r="Z546" s="38"/>
      <c r="AA546" s="38"/>
      <c r="AB546" s="38"/>
      <c r="AC546" s="38"/>
      <c r="AD546" s="38"/>
      <c r="AE546" s="38"/>
      <c r="AT546" s="21" t="s">
        <v>178</v>
      </c>
      <c r="AU546" s="21" t="s">
        <v>81</v>
      </c>
    </row>
    <row r="547" spans="1:65" s="2" customFormat="1" ht="11.25">
      <c r="A547" s="38"/>
      <c r="B547" s="39"/>
      <c r="C547" s="40"/>
      <c r="D547" s="200" t="s">
        <v>180</v>
      </c>
      <c r="E547" s="40"/>
      <c r="F547" s="201" t="s">
        <v>712</v>
      </c>
      <c r="G547" s="40"/>
      <c r="H547" s="40"/>
      <c r="I547" s="197"/>
      <c r="J547" s="40"/>
      <c r="K547" s="40"/>
      <c r="L547" s="43"/>
      <c r="M547" s="198"/>
      <c r="N547" s="199"/>
      <c r="O547" s="68"/>
      <c r="P547" s="68"/>
      <c r="Q547" s="68"/>
      <c r="R547" s="68"/>
      <c r="S547" s="68"/>
      <c r="T547" s="69"/>
      <c r="U547" s="38"/>
      <c r="V547" s="38"/>
      <c r="W547" s="38"/>
      <c r="X547" s="38"/>
      <c r="Y547" s="38"/>
      <c r="Z547" s="38"/>
      <c r="AA547" s="38"/>
      <c r="AB547" s="38"/>
      <c r="AC547" s="38"/>
      <c r="AD547" s="38"/>
      <c r="AE547" s="38"/>
      <c r="AT547" s="21" t="s">
        <v>180</v>
      </c>
      <c r="AU547" s="21" t="s">
        <v>81</v>
      </c>
    </row>
    <row r="548" spans="1:65" s="2" customFormat="1" ht="37.9" customHeight="1">
      <c r="A548" s="38"/>
      <c r="B548" s="39"/>
      <c r="C548" s="182" t="s">
        <v>570</v>
      </c>
      <c r="D548" s="182" t="s">
        <v>171</v>
      </c>
      <c r="E548" s="183" t="s">
        <v>720</v>
      </c>
      <c r="F548" s="184" t="s">
        <v>721</v>
      </c>
      <c r="G548" s="185" t="s">
        <v>281</v>
      </c>
      <c r="H548" s="186">
        <v>202.94900000000001</v>
      </c>
      <c r="I548" s="187"/>
      <c r="J548" s="188">
        <f>ROUND(I548*H548,2)</f>
        <v>0</v>
      </c>
      <c r="K548" s="184" t="s">
        <v>175</v>
      </c>
      <c r="L548" s="43"/>
      <c r="M548" s="189" t="s">
        <v>19</v>
      </c>
      <c r="N548" s="190" t="s">
        <v>43</v>
      </c>
      <c r="O548" s="68"/>
      <c r="P548" s="191">
        <f>O548*H548</f>
        <v>0</v>
      </c>
      <c r="Q548" s="191">
        <v>0</v>
      </c>
      <c r="R548" s="191">
        <f>Q548*H548</f>
        <v>0</v>
      </c>
      <c r="S548" s="191">
        <v>4.5999999999999999E-2</v>
      </c>
      <c r="T548" s="192">
        <f>S548*H548</f>
        <v>9.3356539999999999</v>
      </c>
      <c r="U548" s="38"/>
      <c r="V548" s="38"/>
      <c r="W548" s="38"/>
      <c r="X548" s="38"/>
      <c r="Y548" s="38"/>
      <c r="Z548" s="38"/>
      <c r="AA548" s="38"/>
      <c r="AB548" s="38"/>
      <c r="AC548" s="38"/>
      <c r="AD548" s="38"/>
      <c r="AE548" s="38"/>
      <c r="AR548" s="193" t="s">
        <v>176</v>
      </c>
      <c r="AT548" s="193" t="s">
        <v>171</v>
      </c>
      <c r="AU548" s="193" t="s">
        <v>81</v>
      </c>
      <c r="AY548" s="21" t="s">
        <v>168</v>
      </c>
      <c r="BE548" s="194">
        <f>IF(N548="základní",J548,0)</f>
        <v>0</v>
      </c>
      <c r="BF548" s="194">
        <f>IF(N548="snížená",J548,0)</f>
        <v>0</v>
      </c>
      <c r="BG548" s="194">
        <f>IF(N548="zákl. přenesená",J548,0)</f>
        <v>0</v>
      </c>
      <c r="BH548" s="194">
        <f>IF(N548="sníž. přenesená",J548,0)</f>
        <v>0</v>
      </c>
      <c r="BI548" s="194">
        <f>IF(N548="nulová",J548,0)</f>
        <v>0</v>
      </c>
      <c r="BJ548" s="21" t="s">
        <v>79</v>
      </c>
      <c r="BK548" s="194">
        <f>ROUND(I548*H548,2)</f>
        <v>0</v>
      </c>
      <c r="BL548" s="21" t="s">
        <v>176</v>
      </c>
      <c r="BM548" s="193" t="s">
        <v>1998</v>
      </c>
    </row>
    <row r="549" spans="1:65" s="2" customFormat="1" ht="29.25">
      <c r="A549" s="38"/>
      <c r="B549" s="39"/>
      <c r="C549" s="40"/>
      <c r="D549" s="195" t="s">
        <v>178</v>
      </c>
      <c r="E549" s="40"/>
      <c r="F549" s="196" t="s">
        <v>723</v>
      </c>
      <c r="G549" s="40"/>
      <c r="H549" s="40"/>
      <c r="I549" s="197"/>
      <c r="J549" s="40"/>
      <c r="K549" s="40"/>
      <c r="L549" s="43"/>
      <c r="M549" s="198"/>
      <c r="N549" s="199"/>
      <c r="O549" s="68"/>
      <c r="P549" s="68"/>
      <c r="Q549" s="68"/>
      <c r="R549" s="68"/>
      <c r="S549" s="68"/>
      <c r="T549" s="69"/>
      <c r="U549" s="38"/>
      <c r="V549" s="38"/>
      <c r="W549" s="38"/>
      <c r="X549" s="38"/>
      <c r="Y549" s="38"/>
      <c r="Z549" s="38"/>
      <c r="AA549" s="38"/>
      <c r="AB549" s="38"/>
      <c r="AC549" s="38"/>
      <c r="AD549" s="38"/>
      <c r="AE549" s="38"/>
      <c r="AT549" s="21" t="s">
        <v>178</v>
      </c>
      <c r="AU549" s="21" t="s">
        <v>81</v>
      </c>
    </row>
    <row r="550" spans="1:65" s="2" customFormat="1" ht="11.25">
      <c r="A550" s="38"/>
      <c r="B550" s="39"/>
      <c r="C550" s="40"/>
      <c r="D550" s="200" t="s">
        <v>180</v>
      </c>
      <c r="E550" s="40"/>
      <c r="F550" s="201" t="s">
        <v>724</v>
      </c>
      <c r="G550" s="40"/>
      <c r="H550" s="40"/>
      <c r="I550" s="197"/>
      <c r="J550" s="40"/>
      <c r="K550" s="40"/>
      <c r="L550" s="43"/>
      <c r="M550" s="198"/>
      <c r="N550" s="199"/>
      <c r="O550" s="68"/>
      <c r="P550" s="68"/>
      <c r="Q550" s="68"/>
      <c r="R550" s="68"/>
      <c r="S550" s="68"/>
      <c r="T550" s="69"/>
      <c r="U550" s="38"/>
      <c r="V550" s="38"/>
      <c r="W550" s="38"/>
      <c r="X550" s="38"/>
      <c r="Y550" s="38"/>
      <c r="Z550" s="38"/>
      <c r="AA550" s="38"/>
      <c r="AB550" s="38"/>
      <c r="AC550" s="38"/>
      <c r="AD550" s="38"/>
      <c r="AE550" s="38"/>
      <c r="AT550" s="21" t="s">
        <v>180</v>
      </c>
      <c r="AU550" s="21" t="s">
        <v>81</v>
      </c>
    </row>
    <row r="551" spans="1:65" s="13" customFormat="1" ht="11.25">
      <c r="B551" s="202"/>
      <c r="C551" s="203"/>
      <c r="D551" s="195" t="s">
        <v>182</v>
      </c>
      <c r="E551" s="204" t="s">
        <v>19</v>
      </c>
      <c r="F551" s="205" t="s">
        <v>1807</v>
      </c>
      <c r="G551" s="203"/>
      <c r="H551" s="206">
        <v>111.99</v>
      </c>
      <c r="I551" s="207"/>
      <c r="J551" s="203"/>
      <c r="K551" s="203"/>
      <c r="L551" s="208"/>
      <c r="M551" s="209"/>
      <c r="N551" s="210"/>
      <c r="O551" s="210"/>
      <c r="P551" s="210"/>
      <c r="Q551" s="210"/>
      <c r="R551" s="210"/>
      <c r="S551" s="210"/>
      <c r="T551" s="211"/>
      <c r="AT551" s="212" t="s">
        <v>182</v>
      </c>
      <c r="AU551" s="212" t="s">
        <v>81</v>
      </c>
      <c r="AV551" s="13" t="s">
        <v>81</v>
      </c>
      <c r="AW551" s="13" t="s">
        <v>33</v>
      </c>
      <c r="AX551" s="13" t="s">
        <v>72</v>
      </c>
      <c r="AY551" s="212" t="s">
        <v>168</v>
      </c>
    </row>
    <row r="552" spans="1:65" s="13" customFormat="1" ht="11.25">
      <c r="B552" s="202"/>
      <c r="C552" s="203"/>
      <c r="D552" s="195" t="s">
        <v>182</v>
      </c>
      <c r="E552" s="204" t="s">
        <v>19</v>
      </c>
      <c r="F552" s="205" t="s">
        <v>1808</v>
      </c>
      <c r="G552" s="203"/>
      <c r="H552" s="206">
        <v>-4.7E-2</v>
      </c>
      <c r="I552" s="207"/>
      <c r="J552" s="203"/>
      <c r="K552" s="203"/>
      <c r="L552" s="208"/>
      <c r="M552" s="209"/>
      <c r="N552" s="210"/>
      <c r="O552" s="210"/>
      <c r="P552" s="210"/>
      <c r="Q552" s="210"/>
      <c r="R552" s="210"/>
      <c r="S552" s="210"/>
      <c r="T552" s="211"/>
      <c r="AT552" s="212" t="s">
        <v>182</v>
      </c>
      <c r="AU552" s="212" t="s">
        <v>81</v>
      </c>
      <c r="AV552" s="13" t="s">
        <v>81</v>
      </c>
      <c r="AW552" s="13" t="s">
        <v>33</v>
      </c>
      <c r="AX552" s="13" t="s">
        <v>72</v>
      </c>
      <c r="AY552" s="212" t="s">
        <v>168</v>
      </c>
    </row>
    <row r="553" spans="1:65" s="13" customFormat="1" ht="11.25">
      <c r="B553" s="202"/>
      <c r="C553" s="203"/>
      <c r="D553" s="195" t="s">
        <v>182</v>
      </c>
      <c r="E553" s="204" t="s">
        <v>19</v>
      </c>
      <c r="F553" s="205" t="s">
        <v>1809</v>
      </c>
      <c r="G553" s="203"/>
      <c r="H553" s="206">
        <v>96.84</v>
      </c>
      <c r="I553" s="207"/>
      <c r="J553" s="203"/>
      <c r="K553" s="203"/>
      <c r="L553" s="208"/>
      <c r="M553" s="209"/>
      <c r="N553" s="210"/>
      <c r="O553" s="210"/>
      <c r="P553" s="210"/>
      <c r="Q553" s="210"/>
      <c r="R553" s="210"/>
      <c r="S553" s="210"/>
      <c r="T553" s="211"/>
      <c r="AT553" s="212" t="s">
        <v>182</v>
      </c>
      <c r="AU553" s="212" t="s">
        <v>81</v>
      </c>
      <c r="AV553" s="13" t="s">
        <v>81</v>
      </c>
      <c r="AW553" s="13" t="s">
        <v>33</v>
      </c>
      <c r="AX553" s="13" t="s">
        <v>72</v>
      </c>
      <c r="AY553" s="212" t="s">
        <v>168</v>
      </c>
    </row>
    <row r="554" spans="1:65" s="13" customFormat="1" ht="11.25">
      <c r="B554" s="202"/>
      <c r="C554" s="203"/>
      <c r="D554" s="195" t="s">
        <v>182</v>
      </c>
      <c r="E554" s="204" t="s">
        <v>19</v>
      </c>
      <c r="F554" s="205" t="s">
        <v>1810</v>
      </c>
      <c r="G554" s="203"/>
      <c r="H554" s="206">
        <v>-2.274</v>
      </c>
      <c r="I554" s="207"/>
      <c r="J554" s="203"/>
      <c r="K554" s="203"/>
      <c r="L554" s="208"/>
      <c r="M554" s="209"/>
      <c r="N554" s="210"/>
      <c r="O554" s="210"/>
      <c r="P554" s="210"/>
      <c r="Q554" s="210"/>
      <c r="R554" s="210"/>
      <c r="S554" s="210"/>
      <c r="T554" s="211"/>
      <c r="AT554" s="212" t="s">
        <v>182</v>
      </c>
      <c r="AU554" s="212" t="s">
        <v>81</v>
      </c>
      <c r="AV554" s="13" t="s">
        <v>81</v>
      </c>
      <c r="AW554" s="13" t="s">
        <v>33</v>
      </c>
      <c r="AX554" s="13" t="s">
        <v>72</v>
      </c>
      <c r="AY554" s="212" t="s">
        <v>168</v>
      </c>
    </row>
    <row r="555" spans="1:65" s="13" customFormat="1" ht="11.25">
      <c r="B555" s="202"/>
      <c r="C555" s="203"/>
      <c r="D555" s="195" t="s">
        <v>182</v>
      </c>
      <c r="E555" s="204" t="s">
        <v>19</v>
      </c>
      <c r="F555" s="205" t="s">
        <v>1811</v>
      </c>
      <c r="G555" s="203"/>
      <c r="H555" s="206">
        <v>-3.56</v>
      </c>
      <c r="I555" s="207"/>
      <c r="J555" s="203"/>
      <c r="K555" s="203"/>
      <c r="L555" s="208"/>
      <c r="M555" s="209"/>
      <c r="N555" s="210"/>
      <c r="O555" s="210"/>
      <c r="P555" s="210"/>
      <c r="Q555" s="210"/>
      <c r="R555" s="210"/>
      <c r="S555" s="210"/>
      <c r="T555" s="211"/>
      <c r="AT555" s="212" t="s">
        <v>182</v>
      </c>
      <c r="AU555" s="212" t="s">
        <v>81</v>
      </c>
      <c r="AV555" s="13" t="s">
        <v>81</v>
      </c>
      <c r="AW555" s="13" t="s">
        <v>33</v>
      </c>
      <c r="AX555" s="13" t="s">
        <v>72</v>
      </c>
      <c r="AY555" s="212" t="s">
        <v>168</v>
      </c>
    </row>
    <row r="556" spans="1:65" s="14" customFormat="1" ht="11.25">
      <c r="B556" s="213"/>
      <c r="C556" s="214"/>
      <c r="D556" s="195" t="s">
        <v>182</v>
      </c>
      <c r="E556" s="215" t="s">
        <v>19</v>
      </c>
      <c r="F556" s="216" t="s">
        <v>185</v>
      </c>
      <c r="G556" s="214"/>
      <c r="H556" s="217">
        <v>202.94900000000001</v>
      </c>
      <c r="I556" s="218"/>
      <c r="J556" s="214"/>
      <c r="K556" s="214"/>
      <c r="L556" s="219"/>
      <c r="M556" s="220"/>
      <c r="N556" s="221"/>
      <c r="O556" s="221"/>
      <c r="P556" s="221"/>
      <c r="Q556" s="221"/>
      <c r="R556" s="221"/>
      <c r="S556" s="221"/>
      <c r="T556" s="222"/>
      <c r="AT556" s="223" t="s">
        <v>182</v>
      </c>
      <c r="AU556" s="223" t="s">
        <v>81</v>
      </c>
      <c r="AV556" s="14" t="s">
        <v>176</v>
      </c>
      <c r="AW556" s="14" t="s">
        <v>33</v>
      </c>
      <c r="AX556" s="14" t="s">
        <v>79</v>
      </c>
      <c r="AY556" s="223" t="s">
        <v>168</v>
      </c>
    </row>
    <row r="557" spans="1:65" s="2" customFormat="1" ht="37.9" customHeight="1">
      <c r="A557" s="38"/>
      <c r="B557" s="39"/>
      <c r="C557" s="182" t="s">
        <v>1999</v>
      </c>
      <c r="D557" s="182" t="s">
        <v>171</v>
      </c>
      <c r="E557" s="183" t="s">
        <v>726</v>
      </c>
      <c r="F557" s="184" t="s">
        <v>727</v>
      </c>
      <c r="G557" s="185" t="s">
        <v>281</v>
      </c>
      <c r="H557" s="186">
        <v>92.650999999999996</v>
      </c>
      <c r="I557" s="187"/>
      <c r="J557" s="188">
        <f>ROUND(I557*H557,2)</f>
        <v>0</v>
      </c>
      <c r="K557" s="184" t="s">
        <v>175</v>
      </c>
      <c r="L557" s="43"/>
      <c r="M557" s="189" t="s">
        <v>19</v>
      </c>
      <c r="N557" s="190" t="s">
        <v>43</v>
      </c>
      <c r="O557" s="68"/>
      <c r="P557" s="191">
        <f>O557*H557</f>
        <v>0</v>
      </c>
      <c r="Q557" s="191">
        <v>0</v>
      </c>
      <c r="R557" s="191">
        <f>Q557*H557</f>
        <v>0</v>
      </c>
      <c r="S557" s="191">
        <v>5.8999999999999997E-2</v>
      </c>
      <c r="T557" s="192">
        <f>S557*H557</f>
        <v>5.4664089999999996</v>
      </c>
      <c r="U557" s="38"/>
      <c r="V557" s="38"/>
      <c r="W557" s="38"/>
      <c r="X557" s="38"/>
      <c r="Y557" s="38"/>
      <c r="Z557" s="38"/>
      <c r="AA557" s="38"/>
      <c r="AB557" s="38"/>
      <c r="AC557" s="38"/>
      <c r="AD557" s="38"/>
      <c r="AE557" s="38"/>
      <c r="AR557" s="193" t="s">
        <v>176</v>
      </c>
      <c r="AT557" s="193" t="s">
        <v>171</v>
      </c>
      <c r="AU557" s="193" t="s">
        <v>81</v>
      </c>
      <c r="AY557" s="21" t="s">
        <v>168</v>
      </c>
      <c r="BE557" s="194">
        <f>IF(N557="základní",J557,0)</f>
        <v>0</v>
      </c>
      <c r="BF557" s="194">
        <f>IF(N557="snížená",J557,0)</f>
        <v>0</v>
      </c>
      <c r="BG557" s="194">
        <f>IF(N557="zákl. přenesená",J557,0)</f>
        <v>0</v>
      </c>
      <c r="BH557" s="194">
        <f>IF(N557="sníž. přenesená",J557,0)</f>
        <v>0</v>
      </c>
      <c r="BI557" s="194">
        <f>IF(N557="nulová",J557,0)</f>
        <v>0</v>
      </c>
      <c r="BJ557" s="21" t="s">
        <v>79</v>
      </c>
      <c r="BK557" s="194">
        <f>ROUND(I557*H557,2)</f>
        <v>0</v>
      </c>
      <c r="BL557" s="21" t="s">
        <v>176</v>
      </c>
      <c r="BM557" s="193" t="s">
        <v>2000</v>
      </c>
    </row>
    <row r="558" spans="1:65" s="2" customFormat="1" ht="29.25">
      <c r="A558" s="38"/>
      <c r="B558" s="39"/>
      <c r="C558" s="40"/>
      <c r="D558" s="195" t="s">
        <v>178</v>
      </c>
      <c r="E558" s="40"/>
      <c r="F558" s="196" t="s">
        <v>729</v>
      </c>
      <c r="G558" s="40"/>
      <c r="H558" s="40"/>
      <c r="I558" s="197"/>
      <c r="J558" s="40"/>
      <c r="K558" s="40"/>
      <c r="L558" s="43"/>
      <c r="M558" s="198"/>
      <c r="N558" s="199"/>
      <c r="O558" s="68"/>
      <c r="P558" s="68"/>
      <c r="Q558" s="68"/>
      <c r="R558" s="68"/>
      <c r="S558" s="68"/>
      <c r="T558" s="69"/>
      <c r="U558" s="38"/>
      <c r="V558" s="38"/>
      <c r="W558" s="38"/>
      <c r="X558" s="38"/>
      <c r="Y558" s="38"/>
      <c r="Z558" s="38"/>
      <c r="AA558" s="38"/>
      <c r="AB558" s="38"/>
      <c r="AC558" s="38"/>
      <c r="AD558" s="38"/>
      <c r="AE558" s="38"/>
      <c r="AT558" s="21" t="s">
        <v>178</v>
      </c>
      <c r="AU558" s="21" t="s">
        <v>81</v>
      </c>
    </row>
    <row r="559" spans="1:65" s="2" customFormat="1" ht="11.25">
      <c r="A559" s="38"/>
      <c r="B559" s="39"/>
      <c r="C559" s="40"/>
      <c r="D559" s="200" t="s">
        <v>180</v>
      </c>
      <c r="E559" s="40"/>
      <c r="F559" s="201" t="s">
        <v>730</v>
      </c>
      <c r="G559" s="40"/>
      <c r="H559" s="40"/>
      <c r="I559" s="197"/>
      <c r="J559" s="40"/>
      <c r="K559" s="40"/>
      <c r="L559" s="43"/>
      <c r="M559" s="198"/>
      <c r="N559" s="199"/>
      <c r="O559" s="68"/>
      <c r="P559" s="68"/>
      <c r="Q559" s="68"/>
      <c r="R559" s="68"/>
      <c r="S559" s="68"/>
      <c r="T559" s="69"/>
      <c r="U559" s="38"/>
      <c r="V559" s="38"/>
      <c r="W559" s="38"/>
      <c r="X559" s="38"/>
      <c r="Y559" s="38"/>
      <c r="Z559" s="38"/>
      <c r="AA559" s="38"/>
      <c r="AB559" s="38"/>
      <c r="AC559" s="38"/>
      <c r="AD559" s="38"/>
      <c r="AE559" s="38"/>
      <c r="AT559" s="21" t="s">
        <v>180</v>
      </c>
      <c r="AU559" s="21" t="s">
        <v>81</v>
      </c>
    </row>
    <row r="560" spans="1:65" s="13" customFormat="1" ht="11.25">
      <c r="B560" s="202"/>
      <c r="C560" s="203"/>
      <c r="D560" s="195" t="s">
        <v>182</v>
      </c>
      <c r="E560" s="204" t="s">
        <v>19</v>
      </c>
      <c r="F560" s="205" t="s">
        <v>2001</v>
      </c>
      <c r="G560" s="203"/>
      <c r="H560" s="206">
        <v>92.650999999999996</v>
      </c>
      <c r="I560" s="207"/>
      <c r="J560" s="203"/>
      <c r="K560" s="203"/>
      <c r="L560" s="208"/>
      <c r="M560" s="209"/>
      <c r="N560" s="210"/>
      <c r="O560" s="210"/>
      <c r="P560" s="210"/>
      <c r="Q560" s="210"/>
      <c r="R560" s="210"/>
      <c r="S560" s="210"/>
      <c r="T560" s="211"/>
      <c r="AT560" s="212" t="s">
        <v>182</v>
      </c>
      <c r="AU560" s="212" t="s">
        <v>81</v>
      </c>
      <c r="AV560" s="13" t="s">
        <v>81</v>
      </c>
      <c r="AW560" s="13" t="s">
        <v>33</v>
      </c>
      <c r="AX560" s="13" t="s">
        <v>72</v>
      </c>
      <c r="AY560" s="212" t="s">
        <v>168</v>
      </c>
    </row>
    <row r="561" spans="1:65" s="14" customFormat="1" ht="11.25">
      <c r="B561" s="213"/>
      <c r="C561" s="214"/>
      <c r="D561" s="195" t="s">
        <v>182</v>
      </c>
      <c r="E561" s="215" t="s">
        <v>19</v>
      </c>
      <c r="F561" s="216" t="s">
        <v>185</v>
      </c>
      <c r="G561" s="214"/>
      <c r="H561" s="217">
        <v>92.650999999999996</v>
      </c>
      <c r="I561" s="218"/>
      <c r="J561" s="214"/>
      <c r="K561" s="214"/>
      <c r="L561" s="219"/>
      <c r="M561" s="220"/>
      <c r="N561" s="221"/>
      <c r="O561" s="221"/>
      <c r="P561" s="221"/>
      <c r="Q561" s="221"/>
      <c r="R561" s="221"/>
      <c r="S561" s="221"/>
      <c r="T561" s="222"/>
      <c r="AT561" s="223" t="s">
        <v>182</v>
      </c>
      <c r="AU561" s="223" t="s">
        <v>81</v>
      </c>
      <c r="AV561" s="14" t="s">
        <v>176</v>
      </c>
      <c r="AW561" s="14" t="s">
        <v>33</v>
      </c>
      <c r="AX561" s="14" t="s">
        <v>79</v>
      </c>
      <c r="AY561" s="223" t="s">
        <v>168</v>
      </c>
    </row>
    <row r="562" spans="1:65" s="12" customFormat="1" ht="22.9" customHeight="1">
      <c r="B562" s="166"/>
      <c r="C562" s="167"/>
      <c r="D562" s="168" t="s">
        <v>71</v>
      </c>
      <c r="E562" s="180" t="s">
        <v>731</v>
      </c>
      <c r="F562" s="180" t="s">
        <v>732</v>
      </c>
      <c r="G562" s="167"/>
      <c r="H562" s="167"/>
      <c r="I562" s="170"/>
      <c r="J562" s="181">
        <f>BK562</f>
        <v>0</v>
      </c>
      <c r="K562" s="167"/>
      <c r="L562" s="172"/>
      <c r="M562" s="173"/>
      <c r="N562" s="174"/>
      <c r="O562" s="174"/>
      <c r="P562" s="175">
        <f>SUM(P563:P576)</f>
        <v>0</v>
      </c>
      <c r="Q562" s="174"/>
      <c r="R562" s="175">
        <f>SUM(R563:R576)</f>
        <v>0</v>
      </c>
      <c r="S562" s="174"/>
      <c r="T562" s="176">
        <f>SUM(T563:T576)</f>
        <v>0</v>
      </c>
      <c r="AR562" s="177" t="s">
        <v>79</v>
      </c>
      <c r="AT562" s="178" t="s">
        <v>71</v>
      </c>
      <c r="AU562" s="178" t="s">
        <v>79</v>
      </c>
      <c r="AY562" s="177" t="s">
        <v>168</v>
      </c>
      <c r="BK562" s="179">
        <f>SUM(BK563:BK576)</f>
        <v>0</v>
      </c>
    </row>
    <row r="563" spans="1:65" s="2" customFormat="1" ht="24.2" customHeight="1">
      <c r="A563" s="38"/>
      <c r="B563" s="39"/>
      <c r="C563" s="182" t="s">
        <v>2002</v>
      </c>
      <c r="D563" s="182" t="s">
        <v>171</v>
      </c>
      <c r="E563" s="183" t="s">
        <v>734</v>
      </c>
      <c r="F563" s="184" t="s">
        <v>735</v>
      </c>
      <c r="G563" s="185" t="s">
        <v>220</v>
      </c>
      <c r="H563" s="186">
        <v>76.763000000000005</v>
      </c>
      <c r="I563" s="187"/>
      <c r="J563" s="188">
        <f>ROUND(I563*H563,2)</f>
        <v>0</v>
      </c>
      <c r="K563" s="184" t="s">
        <v>175</v>
      </c>
      <c r="L563" s="43"/>
      <c r="M563" s="189" t="s">
        <v>19</v>
      </c>
      <c r="N563" s="190" t="s">
        <v>43</v>
      </c>
      <c r="O563" s="68"/>
      <c r="P563" s="191">
        <f>O563*H563</f>
        <v>0</v>
      </c>
      <c r="Q563" s="191">
        <v>0</v>
      </c>
      <c r="R563" s="191">
        <f>Q563*H563</f>
        <v>0</v>
      </c>
      <c r="S563" s="191">
        <v>0</v>
      </c>
      <c r="T563" s="192">
        <f>S563*H563</f>
        <v>0</v>
      </c>
      <c r="U563" s="38"/>
      <c r="V563" s="38"/>
      <c r="W563" s="38"/>
      <c r="X563" s="38"/>
      <c r="Y563" s="38"/>
      <c r="Z563" s="38"/>
      <c r="AA563" s="38"/>
      <c r="AB563" s="38"/>
      <c r="AC563" s="38"/>
      <c r="AD563" s="38"/>
      <c r="AE563" s="38"/>
      <c r="AR563" s="193" t="s">
        <v>176</v>
      </c>
      <c r="AT563" s="193" t="s">
        <v>171</v>
      </c>
      <c r="AU563" s="193" t="s">
        <v>81</v>
      </c>
      <c r="AY563" s="21" t="s">
        <v>168</v>
      </c>
      <c r="BE563" s="194">
        <f>IF(N563="základní",J563,0)</f>
        <v>0</v>
      </c>
      <c r="BF563" s="194">
        <f>IF(N563="snížená",J563,0)</f>
        <v>0</v>
      </c>
      <c r="BG563" s="194">
        <f>IF(N563="zákl. přenesená",J563,0)</f>
        <v>0</v>
      </c>
      <c r="BH563" s="194">
        <f>IF(N563="sníž. přenesená",J563,0)</f>
        <v>0</v>
      </c>
      <c r="BI563" s="194">
        <f>IF(N563="nulová",J563,0)</f>
        <v>0</v>
      </c>
      <c r="BJ563" s="21" t="s">
        <v>79</v>
      </c>
      <c r="BK563" s="194">
        <f>ROUND(I563*H563,2)</f>
        <v>0</v>
      </c>
      <c r="BL563" s="21" t="s">
        <v>176</v>
      </c>
      <c r="BM563" s="193" t="s">
        <v>2003</v>
      </c>
    </row>
    <row r="564" spans="1:65" s="2" customFormat="1" ht="19.5">
      <c r="A564" s="38"/>
      <c r="B564" s="39"/>
      <c r="C564" s="40"/>
      <c r="D564" s="195" t="s">
        <v>178</v>
      </c>
      <c r="E564" s="40"/>
      <c r="F564" s="196" t="s">
        <v>737</v>
      </c>
      <c r="G564" s="40"/>
      <c r="H564" s="40"/>
      <c r="I564" s="197"/>
      <c r="J564" s="40"/>
      <c r="K564" s="40"/>
      <c r="L564" s="43"/>
      <c r="M564" s="198"/>
      <c r="N564" s="199"/>
      <c r="O564" s="68"/>
      <c r="P564" s="68"/>
      <c r="Q564" s="68"/>
      <c r="R564" s="68"/>
      <c r="S564" s="68"/>
      <c r="T564" s="69"/>
      <c r="U564" s="38"/>
      <c r="V564" s="38"/>
      <c r="W564" s="38"/>
      <c r="X564" s="38"/>
      <c r="Y564" s="38"/>
      <c r="Z564" s="38"/>
      <c r="AA564" s="38"/>
      <c r="AB564" s="38"/>
      <c r="AC564" s="38"/>
      <c r="AD564" s="38"/>
      <c r="AE564" s="38"/>
      <c r="AT564" s="21" t="s">
        <v>178</v>
      </c>
      <c r="AU564" s="21" t="s">
        <v>81</v>
      </c>
    </row>
    <row r="565" spans="1:65" s="2" customFormat="1" ht="11.25">
      <c r="A565" s="38"/>
      <c r="B565" s="39"/>
      <c r="C565" s="40"/>
      <c r="D565" s="200" t="s">
        <v>180</v>
      </c>
      <c r="E565" s="40"/>
      <c r="F565" s="201" t="s">
        <v>738</v>
      </c>
      <c r="G565" s="40"/>
      <c r="H565" s="40"/>
      <c r="I565" s="197"/>
      <c r="J565" s="40"/>
      <c r="K565" s="40"/>
      <c r="L565" s="43"/>
      <c r="M565" s="198"/>
      <c r="N565" s="199"/>
      <c r="O565" s="68"/>
      <c r="P565" s="68"/>
      <c r="Q565" s="68"/>
      <c r="R565" s="68"/>
      <c r="S565" s="68"/>
      <c r="T565" s="69"/>
      <c r="U565" s="38"/>
      <c r="V565" s="38"/>
      <c r="W565" s="38"/>
      <c r="X565" s="38"/>
      <c r="Y565" s="38"/>
      <c r="Z565" s="38"/>
      <c r="AA565" s="38"/>
      <c r="AB565" s="38"/>
      <c r="AC565" s="38"/>
      <c r="AD565" s="38"/>
      <c r="AE565" s="38"/>
      <c r="AT565" s="21" t="s">
        <v>180</v>
      </c>
      <c r="AU565" s="21" t="s">
        <v>81</v>
      </c>
    </row>
    <row r="566" spans="1:65" s="2" customFormat="1" ht="24.2" customHeight="1">
      <c r="A566" s="38"/>
      <c r="B566" s="39"/>
      <c r="C566" s="182" t="s">
        <v>2004</v>
      </c>
      <c r="D566" s="182" t="s">
        <v>171</v>
      </c>
      <c r="E566" s="183" t="s">
        <v>740</v>
      </c>
      <c r="F566" s="184" t="s">
        <v>741</v>
      </c>
      <c r="G566" s="185" t="s">
        <v>220</v>
      </c>
      <c r="H566" s="186">
        <v>76.763000000000005</v>
      </c>
      <c r="I566" s="187"/>
      <c r="J566" s="188">
        <f>ROUND(I566*H566,2)</f>
        <v>0</v>
      </c>
      <c r="K566" s="184" t="s">
        <v>175</v>
      </c>
      <c r="L566" s="43"/>
      <c r="M566" s="189" t="s">
        <v>19</v>
      </c>
      <c r="N566" s="190" t="s">
        <v>43</v>
      </c>
      <c r="O566" s="68"/>
      <c r="P566" s="191">
        <f>O566*H566</f>
        <v>0</v>
      </c>
      <c r="Q566" s="191">
        <v>0</v>
      </c>
      <c r="R566" s="191">
        <f>Q566*H566</f>
        <v>0</v>
      </c>
      <c r="S566" s="191">
        <v>0</v>
      </c>
      <c r="T566" s="192">
        <f>S566*H566</f>
        <v>0</v>
      </c>
      <c r="U566" s="38"/>
      <c r="V566" s="38"/>
      <c r="W566" s="38"/>
      <c r="X566" s="38"/>
      <c r="Y566" s="38"/>
      <c r="Z566" s="38"/>
      <c r="AA566" s="38"/>
      <c r="AB566" s="38"/>
      <c r="AC566" s="38"/>
      <c r="AD566" s="38"/>
      <c r="AE566" s="38"/>
      <c r="AR566" s="193" t="s">
        <v>176</v>
      </c>
      <c r="AT566" s="193" t="s">
        <v>171</v>
      </c>
      <c r="AU566" s="193" t="s">
        <v>81</v>
      </c>
      <c r="AY566" s="21" t="s">
        <v>168</v>
      </c>
      <c r="BE566" s="194">
        <f>IF(N566="základní",J566,0)</f>
        <v>0</v>
      </c>
      <c r="BF566" s="194">
        <f>IF(N566="snížená",J566,0)</f>
        <v>0</v>
      </c>
      <c r="BG566" s="194">
        <f>IF(N566="zákl. přenesená",J566,0)</f>
        <v>0</v>
      </c>
      <c r="BH566" s="194">
        <f>IF(N566="sníž. přenesená",J566,0)</f>
        <v>0</v>
      </c>
      <c r="BI566" s="194">
        <f>IF(N566="nulová",J566,0)</f>
        <v>0</v>
      </c>
      <c r="BJ566" s="21" t="s">
        <v>79</v>
      </c>
      <c r="BK566" s="194">
        <f>ROUND(I566*H566,2)</f>
        <v>0</v>
      </c>
      <c r="BL566" s="21" t="s">
        <v>176</v>
      </c>
      <c r="BM566" s="193" t="s">
        <v>2005</v>
      </c>
    </row>
    <row r="567" spans="1:65" s="2" customFormat="1" ht="19.5">
      <c r="A567" s="38"/>
      <c r="B567" s="39"/>
      <c r="C567" s="40"/>
      <c r="D567" s="195" t="s">
        <v>178</v>
      </c>
      <c r="E567" s="40"/>
      <c r="F567" s="196" t="s">
        <v>743</v>
      </c>
      <c r="G567" s="40"/>
      <c r="H567" s="40"/>
      <c r="I567" s="197"/>
      <c r="J567" s="40"/>
      <c r="K567" s="40"/>
      <c r="L567" s="43"/>
      <c r="M567" s="198"/>
      <c r="N567" s="199"/>
      <c r="O567" s="68"/>
      <c r="P567" s="68"/>
      <c r="Q567" s="68"/>
      <c r="R567" s="68"/>
      <c r="S567" s="68"/>
      <c r="T567" s="69"/>
      <c r="U567" s="38"/>
      <c r="V567" s="38"/>
      <c r="W567" s="38"/>
      <c r="X567" s="38"/>
      <c r="Y567" s="38"/>
      <c r="Z567" s="38"/>
      <c r="AA567" s="38"/>
      <c r="AB567" s="38"/>
      <c r="AC567" s="38"/>
      <c r="AD567" s="38"/>
      <c r="AE567" s="38"/>
      <c r="AT567" s="21" t="s">
        <v>178</v>
      </c>
      <c r="AU567" s="21" t="s">
        <v>81</v>
      </c>
    </row>
    <row r="568" spans="1:65" s="2" customFormat="1" ht="11.25">
      <c r="A568" s="38"/>
      <c r="B568" s="39"/>
      <c r="C568" s="40"/>
      <c r="D568" s="200" t="s">
        <v>180</v>
      </c>
      <c r="E568" s="40"/>
      <c r="F568" s="201" t="s">
        <v>744</v>
      </c>
      <c r="G568" s="40"/>
      <c r="H568" s="40"/>
      <c r="I568" s="197"/>
      <c r="J568" s="40"/>
      <c r="K568" s="40"/>
      <c r="L568" s="43"/>
      <c r="M568" s="198"/>
      <c r="N568" s="199"/>
      <c r="O568" s="68"/>
      <c r="P568" s="68"/>
      <c r="Q568" s="68"/>
      <c r="R568" s="68"/>
      <c r="S568" s="68"/>
      <c r="T568" s="69"/>
      <c r="U568" s="38"/>
      <c r="V568" s="38"/>
      <c r="W568" s="38"/>
      <c r="X568" s="38"/>
      <c r="Y568" s="38"/>
      <c r="Z568" s="38"/>
      <c r="AA568" s="38"/>
      <c r="AB568" s="38"/>
      <c r="AC568" s="38"/>
      <c r="AD568" s="38"/>
      <c r="AE568" s="38"/>
      <c r="AT568" s="21" t="s">
        <v>180</v>
      </c>
      <c r="AU568" s="21" t="s">
        <v>81</v>
      </c>
    </row>
    <row r="569" spans="1:65" s="2" customFormat="1" ht="24.2" customHeight="1">
      <c r="A569" s="38"/>
      <c r="B569" s="39"/>
      <c r="C569" s="182" t="s">
        <v>2006</v>
      </c>
      <c r="D569" s="182" t="s">
        <v>171</v>
      </c>
      <c r="E569" s="183" t="s">
        <v>746</v>
      </c>
      <c r="F569" s="184" t="s">
        <v>747</v>
      </c>
      <c r="G569" s="185" t="s">
        <v>220</v>
      </c>
      <c r="H569" s="186">
        <v>2172.09</v>
      </c>
      <c r="I569" s="187"/>
      <c r="J569" s="188">
        <f>ROUND(I569*H569,2)</f>
        <v>0</v>
      </c>
      <c r="K569" s="184" t="s">
        <v>175</v>
      </c>
      <c r="L569" s="43"/>
      <c r="M569" s="189" t="s">
        <v>19</v>
      </c>
      <c r="N569" s="190" t="s">
        <v>43</v>
      </c>
      <c r="O569" s="68"/>
      <c r="P569" s="191">
        <f>O569*H569</f>
        <v>0</v>
      </c>
      <c r="Q569" s="191">
        <v>0</v>
      </c>
      <c r="R569" s="191">
        <f>Q569*H569</f>
        <v>0</v>
      </c>
      <c r="S569" s="191">
        <v>0</v>
      </c>
      <c r="T569" s="192">
        <f>S569*H569</f>
        <v>0</v>
      </c>
      <c r="U569" s="38"/>
      <c r="V569" s="38"/>
      <c r="W569" s="38"/>
      <c r="X569" s="38"/>
      <c r="Y569" s="38"/>
      <c r="Z569" s="38"/>
      <c r="AA569" s="38"/>
      <c r="AB569" s="38"/>
      <c r="AC569" s="38"/>
      <c r="AD569" s="38"/>
      <c r="AE569" s="38"/>
      <c r="AR569" s="193" t="s">
        <v>176</v>
      </c>
      <c r="AT569" s="193" t="s">
        <v>171</v>
      </c>
      <c r="AU569" s="193" t="s">
        <v>81</v>
      </c>
      <c r="AY569" s="21" t="s">
        <v>168</v>
      </c>
      <c r="BE569" s="194">
        <f>IF(N569="základní",J569,0)</f>
        <v>0</v>
      </c>
      <c r="BF569" s="194">
        <f>IF(N569="snížená",J569,0)</f>
        <v>0</v>
      </c>
      <c r="BG569" s="194">
        <f>IF(N569="zákl. přenesená",J569,0)</f>
        <v>0</v>
      </c>
      <c r="BH569" s="194">
        <f>IF(N569="sníž. přenesená",J569,0)</f>
        <v>0</v>
      </c>
      <c r="BI569" s="194">
        <f>IF(N569="nulová",J569,0)</f>
        <v>0</v>
      </c>
      <c r="BJ569" s="21" t="s">
        <v>79</v>
      </c>
      <c r="BK569" s="194">
        <f>ROUND(I569*H569,2)</f>
        <v>0</v>
      </c>
      <c r="BL569" s="21" t="s">
        <v>176</v>
      </c>
      <c r="BM569" s="193" t="s">
        <v>2007</v>
      </c>
    </row>
    <row r="570" spans="1:65" s="2" customFormat="1" ht="29.25">
      <c r="A570" s="38"/>
      <c r="B570" s="39"/>
      <c r="C570" s="40"/>
      <c r="D570" s="195" t="s">
        <v>178</v>
      </c>
      <c r="E570" s="40"/>
      <c r="F570" s="196" t="s">
        <v>749</v>
      </c>
      <c r="G570" s="40"/>
      <c r="H570" s="40"/>
      <c r="I570" s="197"/>
      <c r="J570" s="40"/>
      <c r="K570" s="40"/>
      <c r="L570" s="43"/>
      <c r="M570" s="198"/>
      <c r="N570" s="199"/>
      <c r="O570" s="68"/>
      <c r="P570" s="68"/>
      <c r="Q570" s="68"/>
      <c r="R570" s="68"/>
      <c r="S570" s="68"/>
      <c r="T570" s="69"/>
      <c r="U570" s="38"/>
      <c r="V570" s="38"/>
      <c r="W570" s="38"/>
      <c r="X570" s="38"/>
      <c r="Y570" s="38"/>
      <c r="Z570" s="38"/>
      <c r="AA570" s="38"/>
      <c r="AB570" s="38"/>
      <c r="AC570" s="38"/>
      <c r="AD570" s="38"/>
      <c r="AE570" s="38"/>
      <c r="AT570" s="21" t="s">
        <v>178</v>
      </c>
      <c r="AU570" s="21" t="s">
        <v>81</v>
      </c>
    </row>
    <row r="571" spans="1:65" s="2" customFormat="1" ht="11.25">
      <c r="A571" s="38"/>
      <c r="B571" s="39"/>
      <c r="C571" s="40"/>
      <c r="D571" s="200" t="s">
        <v>180</v>
      </c>
      <c r="E571" s="40"/>
      <c r="F571" s="201" t="s">
        <v>750</v>
      </c>
      <c r="G571" s="40"/>
      <c r="H571" s="40"/>
      <c r="I571" s="197"/>
      <c r="J571" s="40"/>
      <c r="K571" s="40"/>
      <c r="L571" s="43"/>
      <c r="M571" s="198"/>
      <c r="N571" s="199"/>
      <c r="O571" s="68"/>
      <c r="P571" s="68"/>
      <c r="Q571" s="68"/>
      <c r="R571" s="68"/>
      <c r="S571" s="68"/>
      <c r="T571" s="69"/>
      <c r="U571" s="38"/>
      <c r="V571" s="38"/>
      <c r="W571" s="38"/>
      <c r="X571" s="38"/>
      <c r="Y571" s="38"/>
      <c r="Z571" s="38"/>
      <c r="AA571" s="38"/>
      <c r="AB571" s="38"/>
      <c r="AC571" s="38"/>
      <c r="AD571" s="38"/>
      <c r="AE571" s="38"/>
      <c r="AT571" s="21" t="s">
        <v>180</v>
      </c>
      <c r="AU571" s="21" t="s">
        <v>81</v>
      </c>
    </row>
    <row r="572" spans="1:65" s="13" customFormat="1" ht="11.25">
      <c r="B572" s="202"/>
      <c r="C572" s="203"/>
      <c r="D572" s="195" t="s">
        <v>182</v>
      </c>
      <c r="E572" s="204" t="s">
        <v>19</v>
      </c>
      <c r="F572" s="205" t="s">
        <v>2008</v>
      </c>
      <c r="G572" s="203"/>
      <c r="H572" s="206">
        <v>2172.09</v>
      </c>
      <c r="I572" s="207"/>
      <c r="J572" s="203"/>
      <c r="K572" s="203"/>
      <c r="L572" s="208"/>
      <c r="M572" s="209"/>
      <c r="N572" s="210"/>
      <c r="O572" s="210"/>
      <c r="P572" s="210"/>
      <c r="Q572" s="210"/>
      <c r="R572" s="210"/>
      <c r="S572" s="210"/>
      <c r="T572" s="211"/>
      <c r="AT572" s="212" t="s">
        <v>182</v>
      </c>
      <c r="AU572" s="212" t="s">
        <v>81</v>
      </c>
      <c r="AV572" s="13" t="s">
        <v>81</v>
      </c>
      <c r="AW572" s="13" t="s">
        <v>33</v>
      </c>
      <c r="AX572" s="13" t="s">
        <v>72</v>
      </c>
      <c r="AY572" s="212" t="s">
        <v>168</v>
      </c>
    </row>
    <row r="573" spans="1:65" s="14" customFormat="1" ht="11.25">
      <c r="B573" s="213"/>
      <c r="C573" s="214"/>
      <c r="D573" s="195" t="s">
        <v>182</v>
      </c>
      <c r="E573" s="215" t="s">
        <v>19</v>
      </c>
      <c r="F573" s="216" t="s">
        <v>185</v>
      </c>
      <c r="G573" s="214"/>
      <c r="H573" s="217">
        <v>2172.09</v>
      </c>
      <c r="I573" s="218"/>
      <c r="J573" s="214"/>
      <c r="K573" s="214"/>
      <c r="L573" s="219"/>
      <c r="M573" s="220"/>
      <c r="N573" s="221"/>
      <c r="O573" s="221"/>
      <c r="P573" s="221"/>
      <c r="Q573" s="221"/>
      <c r="R573" s="221"/>
      <c r="S573" s="221"/>
      <c r="T573" s="222"/>
      <c r="AT573" s="223" t="s">
        <v>182</v>
      </c>
      <c r="AU573" s="223" t="s">
        <v>81</v>
      </c>
      <c r="AV573" s="14" t="s">
        <v>176</v>
      </c>
      <c r="AW573" s="14" t="s">
        <v>33</v>
      </c>
      <c r="AX573" s="14" t="s">
        <v>79</v>
      </c>
      <c r="AY573" s="223" t="s">
        <v>168</v>
      </c>
    </row>
    <row r="574" spans="1:65" s="2" customFormat="1" ht="33" customHeight="1">
      <c r="A574" s="38"/>
      <c r="B574" s="39"/>
      <c r="C574" s="182" t="s">
        <v>2009</v>
      </c>
      <c r="D574" s="182" t="s">
        <v>171</v>
      </c>
      <c r="E574" s="183" t="s">
        <v>753</v>
      </c>
      <c r="F574" s="184" t="s">
        <v>754</v>
      </c>
      <c r="G574" s="185" t="s">
        <v>220</v>
      </c>
      <c r="H574" s="186">
        <v>73.388999999999996</v>
      </c>
      <c r="I574" s="187"/>
      <c r="J574" s="188">
        <f>ROUND(I574*H574,2)</f>
        <v>0</v>
      </c>
      <c r="K574" s="184" t="s">
        <v>175</v>
      </c>
      <c r="L574" s="43"/>
      <c r="M574" s="189" t="s">
        <v>19</v>
      </c>
      <c r="N574" s="190" t="s">
        <v>43</v>
      </c>
      <c r="O574" s="68"/>
      <c r="P574" s="191">
        <f>O574*H574</f>
        <v>0</v>
      </c>
      <c r="Q574" s="191">
        <v>0</v>
      </c>
      <c r="R574" s="191">
        <f>Q574*H574</f>
        <v>0</v>
      </c>
      <c r="S574" s="191">
        <v>0</v>
      </c>
      <c r="T574" s="192">
        <f>S574*H574</f>
        <v>0</v>
      </c>
      <c r="U574" s="38"/>
      <c r="V574" s="38"/>
      <c r="W574" s="38"/>
      <c r="X574" s="38"/>
      <c r="Y574" s="38"/>
      <c r="Z574" s="38"/>
      <c r="AA574" s="38"/>
      <c r="AB574" s="38"/>
      <c r="AC574" s="38"/>
      <c r="AD574" s="38"/>
      <c r="AE574" s="38"/>
      <c r="AR574" s="193" t="s">
        <v>176</v>
      </c>
      <c r="AT574" s="193" t="s">
        <v>171</v>
      </c>
      <c r="AU574" s="193" t="s">
        <v>81</v>
      </c>
      <c r="AY574" s="21" t="s">
        <v>168</v>
      </c>
      <c r="BE574" s="194">
        <f>IF(N574="základní",J574,0)</f>
        <v>0</v>
      </c>
      <c r="BF574" s="194">
        <f>IF(N574="snížená",J574,0)</f>
        <v>0</v>
      </c>
      <c r="BG574" s="194">
        <f>IF(N574="zákl. přenesená",J574,0)</f>
        <v>0</v>
      </c>
      <c r="BH574" s="194">
        <f>IF(N574="sníž. přenesená",J574,0)</f>
        <v>0</v>
      </c>
      <c r="BI574" s="194">
        <f>IF(N574="nulová",J574,0)</f>
        <v>0</v>
      </c>
      <c r="BJ574" s="21" t="s">
        <v>79</v>
      </c>
      <c r="BK574" s="194">
        <f>ROUND(I574*H574,2)</f>
        <v>0</v>
      </c>
      <c r="BL574" s="21" t="s">
        <v>176</v>
      </c>
      <c r="BM574" s="193" t="s">
        <v>2010</v>
      </c>
    </row>
    <row r="575" spans="1:65" s="2" customFormat="1" ht="29.25">
      <c r="A575" s="38"/>
      <c r="B575" s="39"/>
      <c r="C575" s="40"/>
      <c r="D575" s="195" t="s">
        <v>178</v>
      </c>
      <c r="E575" s="40"/>
      <c r="F575" s="196" t="s">
        <v>756</v>
      </c>
      <c r="G575" s="40"/>
      <c r="H575" s="40"/>
      <c r="I575" s="197"/>
      <c r="J575" s="40"/>
      <c r="K575" s="40"/>
      <c r="L575" s="43"/>
      <c r="M575" s="198"/>
      <c r="N575" s="199"/>
      <c r="O575" s="68"/>
      <c r="P575" s="68"/>
      <c r="Q575" s="68"/>
      <c r="R575" s="68"/>
      <c r="S575" s="68"/>
      <c r="T575" s="69"/>
      <c r="U575" s="38"/>
      <c r="V575" s="38"/>
      <c r="W575" s="38"/>
      <c r="X575" s="38"/>
      <c r="Y575" s="38"/>
      <c r="Z575" s="38"/>
      <c r="AA575" s="38"/>
      <c r="AB575" s="38"/>
      <c r="AC575" s="38"/>
      <c r="AD575" s="38"/>
      <c r="AE575" s="38"/>
      <c r="AT575" s="21" t="s">
        <v>178</v>
      </c>
      <c r="AU575" s="21" t="s">
        <v>81</v>
      </c>
    </row>
    <row r="576" spans="1:65" s="2" customFormat="1" ht="11.25">
      <c r="A576" s="38"/>
      <c r="B576" s="39"/>
      <c r="C576" s="40"/>
      <c r="D576" s="200" t="s">
        <v>180</v>
      </c>
      <c r="E576" s="40"/>
      <c r="F576" s="201" t="s">
        <v>757</v>
      </c>
      <c r="G576" s="40"/>
      <c r="H576" s="40"/>
      <c r="I576" s="197"/>
      <c r="J576" s="40"/>
      <c r="K576" s="40"/>
      <c r="L576" s="43"/>
      <c r="M576" s="198"/>
      <c r="N576" s="199"/>
      <c r="O576" s="68"/>
      <c r="P576" s="68"/>
      <c r="Q576" s="68"/>
      <c r="R576" s="68"/>
      <c r="S576" s="68"/>
      <c r="T576" s="69"/>
      <c r="U576" s="38"/>
      <c r="V576" s="38"/>
      <c r="W576" s="38"/>
      <c r="X576" s="38"/>
      <c r="Y576" s="38"/>
      <c r="Z576" s="38"/>
      <c r="AA576" s="38"/>
      <c r="AB576" s="38"/>
      <c r="AC576" s="38"/>
      <c r="AD576" s="38"/>
      <c r="AE576" s="38"/>
      <c r="AT576" s="21" t="s">
        <v>180</v>
      </c>
      <c r="AU576" s="21" t="s">
        <v>81</v>
      </c>
    </row>
    <row r="577" spans="1:65" s="12" customFormat="1" ht="22.9" customHeight="1">
      <c r="B577" s="166"/>
      <c r="C577" s="167"/>
      <c r="D577" s="168" t="s">
        <v>71</v>
      </c>
      <c r="E577" s="180" t="s">
        <v>758</v>
      </c>
      <c r="F577" s="180" t="s">
        <v>759</v>
      </c>
      <c r="G577" s="167"/>
      <c r="H577" s="167"/>
      <c r="I577" s="170"/>
      <c r="J577" s="181">
        <f>BK577</f>
        <v>0</v>
      </c>
      <c r="K577" s="167"/>
      <c r="L577" s="172"/>
      <c r="M577" s="173"/>
      <c r="N577" s="174"/>
      <c r="O577" s="174"/>
      <c r="P577" s="175">
        <f>SUM(P578:P580)</f>
        <v>0</v>
      </c>
      <c r="Q577" s="174"/>
      <c r="R577" s="175">
        <f>SUM(R578:R580)</f>
        <v>0</v>
      </c>
      <c r="S577" s="174"/>
      <c r="T577" s="176">
        <f>SUM(T578:T580)</f>
        <v>0</v>
      </c>
      <c r="AR577" s="177" t="s">
        <v>79</v>
      </c>
      <c r="AT577" s="178" t="s">
        <v>71</v>
      </c>
      <c r="AU577" s="178" t="s">
        <v>79</v>
      </c>
      <c r="AY577" s="177" t="s">
        <v>168</v>
      </c>
      <c r="BK577" s="179">
        <f>SUM(BK578:BK580)</f>
        <v>0</v>
      </c>
    </row>
    <row r="578" spans="1:65" s="2" customFormat="1" ht="21.75" customHeight="1">
      <c r="A578" s="38"/>
      <c r="B578" s="39"/>
      <c r="C578" s="182" t="s">
        <v>2011</v>
      </c>
      <c r="D578" s="182" t="s">
        <v>171</v>
      </c>
      <c r="E578" s="183" t="s">
        <v>761</v>
      </c>
      <c r="F578" s="184" t="s">
        <v>762</v>
      </c>
      <c r="G578" s="185" t="s">
        <v>220</v>
      </c>
      <c r="H578" s="186">
        <v>76.763000000000005</v>
      </c>
      <c r="I578" s="187"/>
      <c r="J578" s="188">
        <f>ROUND(I578*H578,2)</f>
        <v>0</v>
      </c>
      <c r="K578" s="184" t="s">
        <v>175</v>
      </c>
      <c r="L578" s="43"/>
      <c r="M578" s="189" t="s">
        <v>19</v>
      </c>
      <c r="N578" s="190" t="s">
        <v>43</v>
      </c>
      <c r="O578" s="68"/>
      <c r="P578" s="191">
        <f>O578*H578</f>
        <v>0</v>
      </c>
      <c r="Q578" s="191">
        <v>0</v>
      </c>
      <c r="R578" s="191">
        <f>Q578*H578</f>
        <v>0</v>
      </c>
      <c r="S578" s="191">
        <v>0</v>
      </c>
      <c r="T578" s="192">
        <f>S578*H578</f>
        <v>0</v>
      </c>
      <c r="U578" s="38"/>
      <c r="V578" s="38"/>
      <c r="W578" s="38"/>
      <c r="X578" s="38"/>
      <c r="Y578" s="38"/>
      <c r="Z578" s="38"/>
      <c r="AA578" s="38"/>
      <c r="AB578" s="38"/>
      <c r="AC578" s="38"/>
      <c r="AD578" s="38"/>
      <c r="AE578" s="38"/>
      <c r="AR578" s="193" t="s">
        <v>176</v>
      </c>
      <c r="AT578" s="193" t="s">
        <v>171</v>
      </c>
      <c r="AU578" s="193" t="s">
        <v>81</v>
      </c>
      <c r="AY578" s="21" t="s">
        <v>168</v>
      </c>
      <c r="BE578" s="194">
        <f>IF(N578="základní",J578,0)</f>
        <v>0</v>
      </c>
      <c r="BF578" s="194">
        <f>IF(N578="snížená",J578,0)</f>
        <v>0</v>
      </c>
      <c r="BG578" s="194">
        <f>IF(N578="zákl. přenesená",J578,0)</f>
        <v>0</v>
      </c>
      <c r="BH578" s="194">
        <f>IF(N578="sníž. přenesená",J578,0)</f>
        <v>0</v>
      </c>
      <c r="BI578" s="194">
        <f>IF(N578="nulová",J578,0)</f>
        <v>0</v>
      </c>
      <c r="BJ578" s="21" t="s">
        <v>79</v>
      </c>
      <c r="BK578" s="194">
        <f>ROUND(I578*H578,2)</f>
        <v>0</v>
      </c>
      <c r="BL578" s="21" t="s">
        <v>176</v>
      </c>
      <c r="BM578" s="193" t="s">
        <v>2012</v>
      </c>
    </row>
    <row r="579" spans="1:65" s="2" customFormat="1" ht="39">
      <c r="A579" s="38"/>
      <c r="B579" s="39"/>
      <c r="C579" s="40"/>
      <c r="D579" s="195" t="s">
        <v>178</v>
      </c>
      <c r="E579" s="40"/>
      <c r="F579" s="196" t="s">
        <v>764</v>
      </c>
      <c r="G579" s="40"/>
      <c r="H579" s="40"/>
      <c r="I579" s="197"/>
      <c r="J579" s="40"/>
      <c r="K579" s="40"/>
      <c r="L579" s="43"/>
      <c r="M579" s="198"/>
      <c r="N579" s="199"/>
      <c r="O579" s="68"/>
      <c r="P579" s="68"/>
      <c r="Q579" s="68"/>
      <c r="R579" s="68"/>
      <c r="S579" s="68"/>
      <c r="T579" s="69"/>
      <c r="U579" s="38"/>
      <c r="V579" s="38"/>
      <c r="W579" s="38"/>
      <c r="X579" s="38"/>
      <c r="Y579" s="38"/>
      <c r="Z579" s="38"/>
      <c r="AA579" s="38"/>
      <c r="AB579" s="38"/>
      <c r="AC579" s="38"/>
      <c r="AD579" s="38"/>
      <c r="AE579" s="38"/>
      <c r="AT579" s="21" t="s">
        <v>178</v>
      </c>
      <c r="AU579" s="21" t="s">
        <v>81</v>
      </c>
    </row>
    <row r="580" spans="1:65" s="2" customFormat="1" ht="11.25">
      <c r="A580" s="38"/>
      <c r="B580" s="39"/>
      <c r="C580" s="40"/>
      <c r="D580" s="200" t="s">
        <v>180</v>
      </c>
      <c r="E580" s="40"/>
      <c r="F580" s="201" t="s">
        <v>765</v>
      </c>
      <c r="G580" s="40"/>
      <c r="H580" s="40"/>
      <c r="I580" s="197"/>
      <c r="J580" s="40"/>
      <c r="K580" s="40"/>
      <c r="L580" s="43"/>
      <c r="M580" s="198"/>
      <c r="N580" s="199"/>
      <c r="O580" s="68"/>
      <c r="P580" s="68"/>
      <c r="Q580" s="68"/>
      <c r="R580" s="68"/>
      <c r="S580" s="68"/>
      <c r="T580" s="69"/>
      <c r="U580" s="38"/>
      <c r="V580" s="38"/>
      <c r="W580" s="38"/>
      <c r="X580" s="38"/>
      <c r="Y580" s="38"/>
      <c r="Z580" s="38"/>
      <c r="AA580" s="38"/>
      <c r="AB580" s="38"/>
      <c r="AC580" s="38"/>
      <c r="AD580" s="38"/>
      <c r="AE580" s="38"/>
      <c r="AT580" s="21" t="s">
        <v>180</v>
      </c>
      <c r="AU580" s="21" t="s">
        <v>81</v>
      </c>
    </row>
    <row r="581" spans="1:65" s="12" customFormat="1" ht="25.9" customHeight="1">
      <c r="B581" s="166"/>
      <c r="C581" s="167"/>
      <c r="D581" s="168" t="s">
        <v>71</v>
      </c>
      <c r="E581" s="169" t="s">
        <v>766</v>
      </c>
      <c r="F581" s="169" t="s">
        <v>767</v>
      </c>
      <c r="G581" s="167"/>
      <c r="H581" s="167"/>
      <c r="I581" s="170"/>
      <c r="J581" s="171">
        <f>BK581</f>
        <v>0</v>
      </c>
      <c r="K581" s="167"/>
      <c r="L581" s="172"/>
      <c r="M581" s="173"/>
      <c r="N581" s="174"/>
      <c r="O581" s="174"/>
      <c r="P581" s="175">
        <f>P582+P625+P643+P685+P695+P701+P774+P804+P897+P942+P957+P1011+P1069+P1094</f>
        <v>0</v>
      </c>
      <c r="Q581" s="174"/>
      <c r="R581" s="175">
        <f>R582+R625+R643+R685+R695+R701+R774+R804+R897+R942+R957+R1011+R1069+R1094</f>
        <v>9.48309946</v>
      </c>
      <c r="S581" s="174"/>
      <c r="T581" s="176">
        <f>T582+T625+T643+T685+T695+T701+T774+T804+T897+T942+T957+T1011+T1069+T1094</f>
        <v>3.85290328</v>
      </c>
      <c r="AR581" s="177" t="s">
        <v>81</v>
      </c>
      <c r="AT581" s="178" t="s">
        <v>71</v>
      </c>
      <c r="AU581" s="178" t="s">
        <v>72</v>
      </c>
      <c r="AY581" s="177" t="s">
        <v>168</v>
      </c>
      <c r="BK581" s="179">
        <f>BK582+BK625+BK643+BK685+BK695+BK701+BK774+BK804+BK897+BK942+BK957+BK1011+BK1069+BK1094</f>
        <v>0</v>
      </c>
    </row>
    <row r="582" spans="1:65" s="12" customFormat="1" ht="22.9" customHeight="1">
      <c r="B582" s="166"/>
      <c r="C582" s="167"/>
      <c r="D582" s="168" t="s">
        <v>71</v>
      </c>
      <c r="E582" s="180" t="s">
        <v>768</v>
      </c>
      <c r="F582" s="180" t="s">
        <v>769</v>
      </c>
      <c r="G582" s="167"/>
      <c r="H582" s="167"/>
      <c r="I582" s="170"/>
      <c r="J582" s="181">
        <f>BK582</f>
        <v>0</v>
      </c>
      <c r="K582" s="167"/>
      <c r="L582" s="172"/>
      <c r="M582" s="173"/>
      <c r="N582" s="174"/>
      <c r="O582" s="174"/>
      <c r="P582" s="175">
        <f>SUM(P583:P624)</f>
        <v>0</v>
      </c>
      <c r="Q582" s="174"/>
      <c r="R582" s="175">
        <f>SUM(R583:R624)</f>
        <v>0.79434618000000001</v>
      </c>
      <c r="S582" s="174"/>
      <c r="T582" s="176">
        <f>SUM(T583:T624)</f>
        <v>0</v>
      </c>
      <c r="AR582" s="177" t="s">
        <v>81</v>
      </c>
      <c r="AT582" s="178" t="s">
        <v>71</v>
      </c>
      <c r="AU582" s="178" t="s">
        <v>79</v>
      </c>
      <c r="AY582" s="177" t="s">
        <v>168</v>
      </c>
      <c r="BK582" s="179">
        <f>SUM(BK583:BK624)</f>
        <v>0</v>
      </c>
    </row>
    <row r="583" spans="1:65" s="2" customFormat="1" ht="24.2" customHeight="1">
      <c r="A583" s="38"/>
      <c r="B583" s="39"/>
      <c r="C583" s="182" t="s">
        <v>2013</v>
      </c>
      <c r="D583" s="182" t="s">
        <v>171</v>
      </c>
      <c r="E583" s="183" t="s">
        <v>771</v>
      </c>
      <c r="F583" s="184" t="s">
        <v>772</v>
      </c>
      <c r="G583" s="185" t="s">
        <v>281</v>
      </c>
      <c r="H583" s="186">
        <v>50.97</v>
      </c>
      <c r="I583" s="187"/>
      <c r="J583" s="188">
        <f>ROUND(I583*H583,2)</f>
        <v>0</v>
      </c>
      <c r="K583" s="184" t="s">
        <v>175</v>
      </c>
      <c r="L583" s="43"/>
      <c r="M583" s="189" t="s">
        <v>19</v>
      </c>
      <c r="N583" s="190" t="s">
        <v>43</v>
      </c>
      <c r="O583" s="68"/>
      <c r="P583" s="191">
        <f>O583*H583</f>
        <v>0</v>
      </c>
      <c r="Q583" s="191">
        <v>0</v>
      </c>
      <c r="R583" s="191">
        <f>Q583*H583</f>
        <v>0</v>
      </c>
      <c r="S583" s="191">
        <v>0</v>
      </c>
      <c r="T583" s="192">
        <f>S583*H583</f>
        <v>0</v>
      </c>
      <c r="U583" s="38"/>
      <c r="V583" s="38"/>
      <c r="W583" s="38"/>
      <c r="X583" s="38"/>
      <c r="Y583" s="38"/>
      <c r="Z583" s="38"/>
      <c r="AA583" s="38"/>
      <c r="AB583" s="38"/>
      <c r="AC583" s="38"/>
      <c r="AD583" s="38"/>
      <c r="AE583" s="38"/>
      <c r="AR583" s="193" t="s">
        <v>278</v>
      </c>
      <c r="AT583" s="193" t="s">
        <v>171</v>
      </c>
      <c r="AU583" s="193" t="s">
        <v>81</v>
      </c>
      <c r="AY583" s="21" t="s">
        <v>168</v>
      </c>
      <c r="BE583" s="194">
        <f>IF(N583="základní",J583,0)</f>
        <v>0</v>
      </c>
      <c r="BF583" s="194">
        <f>IF(N583="snížená",J583,0)</f>
        <v>0</v>
      </c>
      <c r="BG583" s="194">
        <f>IF(N583="zákl. přenesená",J583,0)</f>
        <v>0</v>
      </c>
      <c r="BH583" s="194">
        <f>IF(N583="sníž. přenesená",J583,0)</f>
        <v>0</v>
      </c>
      <c r="BI583" s="194">
        <f>IF(N583="nulová",J583,0)</f>
        <v>0</v>
      </c>
      <c r="BJ583" s="21" t="s">
        <v>79</v>
      </c>
      <c r="BK583" s="194">
        <f>ROUND(I583*H583,2)</f>
        <v>0</v>
      </c>
      <c r="BL583" s="21" t="s">
        <v>278</v>
      </c>
      <c r="BM583" s="193" t="s">
        <v>2014</v>
      </c>
    </row>
    <row r="584" spans="1:65" s="2" customFormat="1" ht="19.5">
      <c r="A584" s="38"/>
      <c r="B584" s="39"/>
      <c r="C584" s="40"/>
      <c r="D584" s="195" t="s">
        <v>178</v>
      </c>
      <c r="E584" s="40"/>
      <c r="F584" s="196" t="s">
        <v>774</v>
      </c>
      <c r="G584" s="40"/>
      <c r="H584" s="40"/>
      <c r="I584" s="197"/>
      <c r="J584" s="40"/>
      <c r="K584" s="40"/>
      <c r="L584" s="43"/>
      <c r="M584" s="198"/>
      <c r="N584" s="199"/>
      <c r="O584" s="68"/>
      <c r="P584" s="68"/>
      <c r="Q584" s="68"/>
      <c r="R584" s="68"/>
      <c r="S584" s="68"/>
      <c r="T584" s="69"/>
      <c r="U584" s="38"/>
      <c r="V584" s="38"/>
      <c r="W584" s="38"/>
      <c r="X584" s="38"/>
      <c r="Y584" s="38"/>
      <c r="Z584" s="38"/>
      <c r="AA584" s="38"/>
      <c r="AB584" s="38"/>
      <c r="AC584" s="38"/>
      <c r="AD584" s="38"/>
      <c r="AE584" s="38"/>
      <c r="AT584" s="21" t="s">
        <v>178</v>
      </c>
      <c r="AU584" s="21" t="s">
        <v>81</v>
      </c>
    </row>
    <row r="585" spans="1:65" s="2" customFormat="1" ht="11.25">
      <c r="A585" s="38"/>
      <c r="B585" s="39"/>
      <c r="C585" s="40"/>
      <c r="D585" s="200" t="s">
        <v>180</v>
      </c>
      <c r="E585" s="40"/>
      <c r="F585" s="201" t="s">
        <v>775</v>
      </c>
      <c r="G585" s="40"/>
      <c r="H585" s="40"/>
      <c r="I585" s="197"/>
      <c r="J585" s="40"/>
      <c r="K585" s="40"/>
      <c r="L585" s="43"/>
      <c r="M585" s="198"/>
      <c r="N585" s="199"/>
      <c r="O585" s="68"/>
      <c r="P585" s="68"/>
      <c r="Q585" s="68"/>
      <c r="R585" s="68"/>
      <c r="S585" s="68"/>
      <c r="T585" s="69"/>
      <c r="U585" s="38"/>
      <c r="V585" s="38"/>
      <c r="W585" s="38"/>
      <c r="X585" s="38"/>
      <c r="Y585" s="38"/>
      <c r="Z585" s="38"/>
      <c r="AA585" s="38"/>
      <c r="AB585" s="38"/>
      <c r="AC585" s="38"/>
      <c r="AD585" s="38"/>
      <c r="AE585" s="38"/>
      <c r="AT585" s="21" t="s">
        <v>180</v>
      </c>
      <c r="AU585" s="21" t="s">
        <v>81</v>
      </c>
    </row>
    <row r="586" spans="1:65" s="13" customFormat="1" ht="11.25">
      <c r="B586" s="202"/>
      <c r="C586" s="203"/>
      <c r="D586" s="195" t="s">
        <v>182</v>
      </c>
      <c r="E586" s="204" t="s">
        <v>19</v>
      </c>
      <c r="F586" s="205" t="s">
        <v>2015</v>
      </c>
      <c r="G586" s="203"/>
      <c r="H586" s="206">
        <v>50.97</v>
      </c>
      <c r="I586" s="207"/>
      <c r="J586" s="203"/>
      <c r="K586" s="203"/>
      <c r="L586" s="208"/>
      <c r="M586" s="209"/>
      <c r="N586" s="210"/>
      <c r="O586" s="210"/>
      <c r="P586" s="210"/>
      <c r="Q586" s="210"/>
      <c r="R586" s="210"/>
      <c r="S586" s="210"/>
      <c r="T586" s="211"/>
      <c r="AT586" s="212" t="s">
        <v>182</v>
      </c>
      <c r="AU586" s="212" t="s">
        <v>81</v>
      </c>
      <c r="AV586" s="13" t="s">
        <v>81</v>
      </c>
      <c r="AW586" s="13" t="s">
        <v>33</v>
      </c>
      <c r="AX586" s="13" t="s">
        <v>72</v>
      </c>
      <c r="AY586" s="212" t="s">
        <v>168</v>
      </c>
    </row>
    <row r="587" spans="1:65" s="14" customFormat="1" ht="11.25">
      <c r="B587" s="213"/>
      <c r="C587" s="214"/>
      <c r="D587" s="195" t="s">
        <v>182</v>
      </c>
      <c r="E587" s="215" t="s">
        <v>19</v>
      </c>
      <c r="F587" s="216" t="s">
        <v>185</v>
      </c>
      <c r="G587" s="214"/>
      <c r="H587" s="217">
        <v>50.97</v>
      </c>
      <c r="I587" s="218"/>
      <c r="J587" s="214"/>
      <c r="K587" s="214"/>
      <c r="L587" s="219"/>
      <c r="M587" s="220"/>
      <c r="N587" s="221"/>
      <c r="O587" s="221"/>
      <c r="P587" s="221"/>
      <c r="Q587" s="221"/>
      <c r="R587" s="221"/>
      <c r="S587" s="221"/>
      <c r="T587" s="222"/>
      <c r="AT587" s="223" t="s">
        <v>182</v>
      </c>
      <c r="AU587" s="223" t="s">
        <v>81</v>
      </c>
      <c r="AV587" s="14" t="s">
        <v>176</v>
      </c>
      <c r="AW587" s="14" t="s">
        <v>33</v>
      </c>
      <c r="AX587" s="14" t="s">
        <v>79</v>
      </c>
      <c r="AY587" s="223" t="s">
        <v>168</v>
      </c>
    </row>
    <row r="588" spans="1:65" s="2" customFormat="1" ht="24.2" customHeight="1">
      <c r="A588" s="38"/>
      <c r="B588" s="39"/>
      <c r="C588" s="182" t="s">
        <v>2016</v>
      </c>
      <c r="D588" s="182" t="s">
        <v>171</v>
      </c>
      <c r="E588" s="183" t="s">
        <v>778</v>
      </c>
      <c r="F588" s="184" t="s">
        <v>779</v>
      </c>
      <c r="G588" s="185" t="s">
        <v>281</v>
      </c>
      <c r="H588" s="186">
        <v>27.782</v>
      </c>
      <c r="I588" s="187"/>
      <c r="J588" s="188">
        <f>ROUND(I588*H588,2)</f>
        <v>0</v>
      </c>
      <c r="K588" s="184" t="s">
        <v>175</v>
      </c>
      <c r="L588" s="43"/>
      <c r="M588" s="189" t="s">
        <v>19</v>
      </c>
      <c r="N588" s="190" t="s">
        <v>43</v>
      </c>
      <c r="O588" s="68"/>
      <c r="P588" s="191">
        <f>O588*H588</f>
        <v>0</v>
      </c>
      <c r="Q588" s="191">
        <v>0</v>
      </c>
      <c r="R588" s="191">
        <f>Q588*H588</f>
        <v>0</v>
      </c>
      <c r="S588" s="191">
        <v>0</v>
      </c>
      <c r="T588" s="192">
        <f>S588*H588</f>
        <v>0</v>
      </c>
      <c r="U588" s="38"/>
      <c r="V588" s="38"/>
      <c r="W588" s="38"/>
      <c r="X588" s="38"/>
      <c r="Y588" s="38"/>
      <c r="Z588" s="38"/>
      <c r="AA588" s="38"/>
      <c r="AB588" s="38"/>
      <c r="AC588" s="38"/>
      <c r="AD588" s="38"/>
      <c r="AE588" s="38"/>
      <c r="AR588" s="193" t="s">
        <v>278</v>
      </c>
      <c r="AT588" s="193" t="s">
        <v>171</v>
      </c>
      <c r="AU588" s="193" t="s">
        <v>81</v>
      </c>
      <c r="AY588" s="21" t="s">
        <v>168</v>
      </c>
      <c r="BE588" s="194">
        <f>IF(N588="základní",J588,0)</f>
        <v>0</v>
      </c>
      <c r="BF588" s="194">
        <f>IF(N588="snížená",J588,0)</f>
        <v>0</v>
      </c>
      <c r="BG588" s="194">
        <f>IF(N588="zákl. přenesená",J588,0)</f>
        <v>0</v>
      </c>
      <c r="BH588" s="194">
        <f>IF(N588="sníž. přenesená",J588,0)</f>
        <v>0</v>
      </c>
      <c r="BI588" s="194">
        <f>IF(N588="nulová",J588,0)</f>
        <v>0</v>
      </c>
      <c r="BJ588" s="21" t="s">
        <v>79</v>
      </c>
      <c r="BK588" s="194">
        <f>ROUND(I588*H588,2)</f>
        <v>0</v>
      </c>
      <c r="BL588" s="21" t="s">
        <v>278</v>
      </c>
      <c r="BM588" s="193" t="s">
        <v>2017</v>
      </c>
    </row>
    <row r="589" spans="1:65" s="2" customFormat="1" ht="19.5">
      <c r="A589" s="38"/>
      <c r="B589" s="39"/>
      <c r="C589" s="40"/>
      <c r="D589" s="195" t="s">
        <v>178</v>
      </c>
      <c r="E589" s="40"/>
      <c r="F589" s="196" t="s">
        <v>781</v>
      </c>
      <c r="G589" s="40"/>
      <c r="H589" s="40"/>
      <c r="I589" s="197"/>
      <c r="J589" s="40"/>
      <c r="K589" s="40"/>
      <c r="L589" s="43"/>
      <c r="M589" s="198"/>
      <c r="N589" s="199"/>
      <c r="O589" s="68"/>
      <c r="P589" s="68"/>
      <c r="Q589" s="68"/>
      <c r="R589" s="68"/>
      <c r="S589" s="68"/>
      <c r="T589" s="69"/>
      <c r="U589" s="38"/>
      <c r="V589" s="38"/>
      <c r="W589" s="38"/>
      <c r="X589" s="38"/>
      <c r="Y589" s="38"/>
      <c r="Z589" s="38"/>
      <c r="AA589" s="38"/>
      <c r="AB589" s="38"/>
      <c r="AC589" s="38"/>
      <c r="AD589" s="38"/>
      <c r="AE589" s="38"/>
      <c r="AT589" s="21" t="s">
        <v>178</v>
      </c>
      <c r="AU589" s="21" t="s">
        <v>81</v>
      </c>
    </row>
    <row r="590" spans="1:65" s="2" customFormat="1" ht="11.25">
      <c r="A590" s="38"/>
      <c r="B590" s="39"/>
      <c r="C590" s="40"/>
      <c r="D590" s="200" t="s">
        <v>180</v>
      </c>
      <c r="E590" s="40"/>
      <c r="F590" s="201" t="s">
        <v>782</v>
      </c>
      <c r="G590" s="40"/>
      <c r="H590" s="40"/>
      <c r="I590" s="197"/>
      <c r="J590" s="40"/>
      <c r="K590" s="40"/>
      <c r="L590" s="43"/>
      <c r="M590" s="198"/>
      <c r="N590" s="199"/>
      <c r="O590" s="68"/>
      <c r="P590" s="68"/>
      <c r="Q590" s="68"/>
      <c r="R590" s="68"/>
      <c r="S590" s="68"/>
      <c r="T590" s="69"/>
      <c r="U590" s="38"/>
      <c r="V590" s="38"/>
      <c r="W590" s="38"/>
      <c r="X590" s="38"/>
      <c r="Y590" s="38"/>
      <c r="Z590" s="38"/>
      <c r="AA590" s="38"/>
      <c r="AB590" s="38"/>
      <c r="AC590" s="38"/>
      <c r="AD590" s="38"/>
      <c r="AE590" s="38"/>
      <c r="AT590" s="21" t="s">
        <v>180</v>
      </c>
      <c r="AU590" s="21" t="s">
        <v>81</v>
      </c>
    </row>
    <row r="591" spans="1:65" s="13" customFormat="1" ht="11.25">
      <c r="B591" s="202"/>
      <c r="C591" s="203"/>
      <c r="D591" s="195" t="s">
        <v>182</v>
      </c>
      <c r="E591" s="204" t="s">
        <v>19</v>
      </c>
      <c r="F591" s="205" t="s">
        <v>1836</v>
      </c>
      <c r="G591" s="203"/>
      <c r="H591" s="206">
        <v>27.782</v>
      </c>
      <c r="I591" s="207"/>
      <c r="J591" s="203"/>
      <c r="K591" s="203"/>
      <c r="L591" s="208"/>
      <c r="M591" s="209"/>
      <c r="N591" s="210"/>
      <c r="O591" s="210"/>
      <c r="P591" s="210"/>
      <c r="Q591" s="210"/>
      <c r="R591" s="210"/>
      <c r="S591" s="210"/>
      <c r="T591" s="211"/>
      <c r="AT591" s="212" t="s">
        <v>182</v>
      </c>
      <c r="AU591" s="212" t="s">
        <v>81</v>
      </c>
      <c r="AV591" s="13" t="s">
        <v>81</v>
      </c>
      <c r="AW591" s="13" t="s">
        <v>33</v>
      </c>
      <c r="AX591" s="13" t="s">
        <v>72</v>
      </c>
      <c r="AY591" s="212" t="s">
        <v>168</v>
      </c>
    </row>
    <row r="592" spans="1:65" s="14" customFormat="1" ht="11.25">
      <c r="B592" s="213"/>
      <c r="C592" s="214"/>
      <c r="D592" s="195" t="s">
        <v>182</v>
      </c>
      <c r="E592" s="215" t="s">
        <v>19</v>
      </c>
      <c r="F592" s="216" t="s">
        <v>185</v>
      </c>
      <c r="G592" s="214"/>
      <c r="H592" s="217">
        <v>27.782</v>
      </c>
      <c r="I592" s="218"/>
      <c r="J592" s="214"/>
      <c r="K592" s="214"/>
      <c r="L592" s="219"/>
      <c r="M592" s="220"/>
      <c r="N592" s="221"/>
      <c r="O592" s="221"/>
      <c r="P592" s="221"/>
      <c r="Q592" s="221"/>
      <c r="R592" s="221"/>
      <c r="S592" s="221"/>
      <c r="T592" s="222"/>
      <c r="AT592" s="223" t="s">
        <v>182</v>
      </c>
      <c r="AU592" s="223" t="s">
        <v>81</v>
      </c>
      <c r="AV592" s="14" t="s">
        <v>176</v>
      </c>
      <c r="AW592" s="14" t="s">
        <v>33</v>
      </c>
      <c r="AX592" s="14" t="s">
        <v>79</v>
      </c>
      <c r="AY592" s="223" t="s">
        <v>168</v>
      </c>
    </row>
    <row r="593" spans="1:65" s="2" customFormat="1" ht="16.5" customHeight="1">
      <c r="A593" s="38"/>
      <c r="B593" s="39"/>
      <c r="C593" s="225" t="s">
        <v>2018</v>
      </c>
      <c r="D593" s="225" t="s">
        <v>234</v>
      </c>
      <c r="E593" s="226" t="s">
        <v>784</v>
      </c>
      <c r="F593" s="227" t="s">
        <v>785</v>
      </c>
      <c r="G593" s="228" t="s">
        <v>220</v>
      </c>
      <c r="H593" s="229">
        <v>3.2000000000000001E-2</v>
      </c>
      <c r="I593" s="230"/>
      <c r="J593" s="231">
        <f>ROUND(I593*H593,2)</f>
        <v>0</v>
      </c>
      <c r="K593" s="227" t="s">
        <v>175</v>
      </c>
      <c r="L593" s="232"/>
      <c r="M593" s="233" t="s">
        <v>19</v>
      </c>
      <c r="N593" s="234" t="s">
        <v>43</v>
      </c>
      <c r="O593" s="68"/>
      <c r="P593" s="191">
        <f>O593*H593</f>
        <v>0</v>
      </c>
      <c r="Q593" s="191">
        <v>1</v>
      </c>
      <c r="R593" s="191">
        <f>Q593*H593</f>
        <v>3.2000000000000001E-2</v>
      </c>
      <c r="S593" s="191">
        <v>0</v>
      </c>
      <c r="T593" s="192">
        <f>S593*H593</f>
        <v>0</v>
      </c>
      <c r="U593" s="38"/>
      <c r="V593" s="38"/>
      <c r="W593" s="38"/>
      <c r="X593" s="38"/>
      <c r="Y593" s="38"/>
      <c r="Z593" s="38"/>
      <c r="AA593" s="38"/>
      <c r="AB593" s="38"/>
      <c r="AC593" s="38"/>
      <c r="AD593" s="38"/>
      <c r="AE593" s="38"/>
      <c r="AR593" s="193" t="s">
        <v>786</v>
      </c>
      <c r="AT593" s="193" t="s">
        <v>234</v>
      </c>
      <c r="AU593" s="193" t="s">
        <v>81</v>
      </c>
      <c r="AY593" s="21" t="s">
        <v>168</v>
      </c>
      <c r="BE593" s="194">
        <f>IF(N593="základní",J593,0)</f>
        <v>0</v>
      </c>
      <c r="BF593" s="194">
        <f>IF(N593="snížená",J593,0)</f>
        <v>0</v>
      </c>
      <c r="BG593" s="194">
        <f>IF(N593="zákl. přenesená",J593,0)</f>
        <v>0</v>
      </c>
      <c r="BH593" s="194">
        <f>IF(N593="sníž. přenesená",J593,0)</f>
        <v>0</v>
      </c>
      <c r="BI593" s="194">
        <f>IF(N593="nulová",J593,0)</f>
        <v>0</v>
      </c>
      <c r="BJ593" s="21" t="s">
        <v>79</v>
      </c>
      <c r="BK593" s="194">
        <f>ROUND(I593*H593,2)</f>
        <v>0</v>
      </c>
      <c r="BL593" s="21" t="s">
        <v>278</v>
      </c>
      <c r="BM593" s="193" t="s">
        <v>2019</v>
      </c>
    </row>
    <row r="594" spans="1:65" s="2" customFormat="1" ht="11.25">
      <c r="A594" s="38"/>
      <c r="B594" s="39"/>
      <c r="C594" s="40"/>
      <c r="D594" s="195" t="s">
        <v>178</v>
      </c>
      <c r="E594" s="40"/>
      <c r="F594" s="196" t="s">
        <v>785</v>
      </c>
      <c r="G594" s="40"/>
      <c r="H594" s="40"/>
      <c r="I594" s="197"/>
      <c r="J594" s="40"/>
      <c r="K594" s="40"/>
      <c r="L594" s="43"/>
      <c r="M594" s="198"/>
      <c r="N594" s="199"/>
      <c r="O594" s="68"/>
      <c r="P594" s="68"/>
      <c r="Q594" s="68"/>
      <c r="R594" s="68"/>
      <c r="S594" s="68"/>
      <c r="T594" s="69"/>
      <c r="U594" s="38"/>
      <c r="V594" s="38"/>
      <c r="W594" s="38"/>
      <c r="X594" s="38"/>
      <c r="Y594" s="38"/>
      <c r="Z594" s="38"/>
      <c r="AA594" s="38"/>
      <c r="AB594" s="38"/>
      <c r="AC594" s="38"/>
      <c r="AD594" s="38"/>
      <c r="AE594" s="38"/>
      <c r="AT594" s="21" t="s">
        <v>178</v>
      </c>
      <c r="AU594" s="21" t="s">
        <v>81</v>
      </c>
    </row>
    <row r="595" spans="1:65" s="13" customFormat="1" ht="11.25">
      <c r="B595" s="202"/>
      <c r="C595" s="203"/>
      <c r="D595" s="195" t="s">
        <v>182</v>
      </c>
      <c r="E595" s="204" t="s">
        <v>19</v>
      </c>
      <c r="F595" s="205" t="s">
        <v>2020</v>
      </c>
      <c r="G595" s="203"/>
      <c r="H595" s="206">
        <v>31.501000000000001</v>
      </c>
      <c r="I595" s="207"/>
      <c r="J595" s="203"/>
      <c r="K595" s="203"/>
      <c r="L595" s="208"/>
      <c r="M595" s="209"/>
      <c r="N595" s="210"/>
      <c r="O595" s="210"/>
      <c r="P595" s="210"/>
      <c r="Q595" s="210"/>
      <c r="R595" s="210"/>
      <c r="S595" s="210"/>
      <c r="T595" s="211"/>
      <c r="AT595" s="212" t="s">
        <v>182</v>
      </c>
      <c r="AU595" s="212" t="s">
        <v>81</v>
      </c>
      <c r="AV595" s="13" t="s">
        <v>81</v>
      </c>
      <c r="AW595" s="13" t="s">
        <v>33</v>
      </c>
      <c r="AX595" s="13" t="s">
        <v>72</v>
      </c>
      <c r="AY595" s="212" t="s">
        <v>168</v>
      </c>
    </row>
    <row r="596" spans="1:65" s="16" customFormat="1" ht="11.25">
      <c r="B596" s="245"/>
      <c r="C596" s="246"/>
      <c r="D596" s="195" t="s">
        <v>182</v>
      </c>
      <c r="E596" s="247" t="s">
        <v>19</v>
      </c>
      <c r="F596" s="248" t="s">
        <v>789</v>
      </c>
      <c r="G596" s="246"/>
      <c r="H596" s="249">
        <v>31.501000000000001</v>
      </c>
      <c r="I596" s="250"/>
      <c r="J596" s="246"/>
      <c r="K596" s="246"/>
      <c r="L596" s="251"/>
      <c r="M596" s="252"/>
      <c r="N596" s="253"/>
      <c r="O596" s="253"/>
      <c r="P596" s="253"/>
      <c r="Q596" s="253"/>
      <c r="R596" s="253"/>
      <c r="S596" s="253"/>
      <c r="T596" s="254"/>
      <c r="AT596" s="255" t="s">
        <v>182</v>
      </c>
      <c r="AU596" s="255" t="s">
        <v>81</v>
      </c>
      <c r="AV596" s="16" t="s">
        <v>268</v>
      </c>
      <c r="AW596" s="16" t="s">
        <v>33</v>
      </c>
      <c r="AX596" s="16" t="s">
        <v>72</v>
      </c>
      <c r="AY596" s="255" t="s">
        <v>168</v>
      </c>
    </row>
    <row r="597" spans="1:65" s="13" customFormat="1" ht="11.25">
      <c r="B597" s="202"/>
      <c r="C597" s="203"/>
      <c r="D597" s="195" t="s">
        <v>182</v>
      </c>
      <c r="E597" s="204" t="s">
        <v>19</v>
      </c>
      <c r="F597" s="205" t="s">
        <v>2021</v>
      </c>
      <c r="G597" s="203"/>
      <c r="H597" s="206">
        <v>3.2000000000000001E-2</v>
      </c>
      <c r="I597" s="207"/>
      <c r="J597" s="203"/>
      <c r="K597" s="203"/>
      <c r="L597" s="208"/>
      <c r="M597" s="209"/>
      <c r="N597" s="210"/>
      <c r="O597" s="210"/>
      <c r="P597" s="210"/>
      <c r="Q597" s="210"/>
      <c r="R597" s="210"/>
      <c r="S597" s="210"/>
      <c r="T597" s="211"/>
      <c r="AT597" s="212" t="s">
        <v>182</v>
      </c>
      <c r="AU597" s="212" t="s">
        <v>81</v>
      </c>
      <c r="AV597" s="13" t="s">
        <v>81</v>
      </c>
      <c r="AW597" s="13" t="s">
        <v>33</v>
      </c>
      <c r="AX597" s="13" t="s">
        <v>79</v>
      </c>
      <c r="AY597" s="212" t="s">
        <v>168</v>
      </c>
    </row>
    <row r="598" spans="1:65" s="2" customFormat="1" ht="24.2" customHeight="1">
      <c r="A598" s="38"/>
      <c r="B598" s="39"/>
      <c r="C598" s="182" t="s">
        <v>2022</v>
      </c>
      <c r="D598" s="182" t="s">
        <v>171</v>
      </c>
      <c r="E598" s="183" t="s">
        <v>792</v>
      </c>
      <c r="F598" s="184" t="s">
        <v>793</v>
      </c>
      <c r="G598" s="185" t="s">
        <v>281</v>
      </c>
      <c r="H598" s="186">
        <v>101.94</v>
      </c>
      <c r="I598" s="187"/>
      <c r="J598" s="188">
        <f>ROUND(I598*H598,2)</f>
        <v>0</v>
      </c>
      <c r="K598" s="184" t="s">
        <v>175</v>
      </c>
      <c r="L598" s="43"/>
      <c r="M598" s="189" t="s">
        <v>19</v>
      </c>
      <c r="N598" s="190" t="s">
        <v>43</v>
      </c>
      <c r="O598" s="68"/>
      <c r="P598" s="191">
        <f>O598*H598</f>
        <v>0</v>
      </c>
      <c r="Q598" s="191">
        <v>4.0000000000000002E-4</v>
      </c>
      <c r="R598" s="191">
        <f>Q598*H598</f>
        <v>4.0776E-2</v>
      </c>
      <c r="S598" s="191">
        <v>0</v>
      </c>
      <c r="T598" s="192">
        <f>S598*H598</f>
        <v>0</v>
      </c>
      <c r="U598" s="38"/>
      <c r="V598" s="38"/>
      <c r="W598" s="38"/>
      <c r="X598" s="38"/>
      <c r="Y598" s="38"/>
      <c r="Z598" s="38"/>
      <c r="AA598" s="38"/>
      <c r="AB598" s="38"/>
      <c r="AC598" s="38"/>
      <c r="AD598" s="38"/>
      <c r="AE598" s="38"/>
      <c r="AR598" s="193" t="s">
        <v>278</v>
      </c>
      <c r="AT598" s="193" t="s">
        <v>171</v>
      </c>
      <c r="AU598" s="193" t="s">
        <v>81</v>
      </c>
      <c r="AY598" s="21" t="s">
        <v>168</v>
      </c>
      <c r="BE598" s="194">
        <f>IF(N598="základní",J598,0)</f>
        <v>0</v>
      </c>
      <c r="BF598" s="194">
        <f>IF(N598="snížená",J598,0)</f>
        <v>0</v>
      </c>
      <c r="BG598" s="194">
        <f>IF(N598="zákl. přenesená",J598,0)</f>
        <v>0</v>
      </c>
      <c r="BH598" s="194">
        <f>IF(N598="sníž. přenesená",J598,0)</f>
        <v>0</v>
      </c>
      <c r="BI598" s="194">
        <f>IF(N598="nulová",J598,0)</f>
        <v>0</v>
      </c>
      <c r="BJ598" s="21" t="s">
        <v>79</v>
      </c>
      <c r="BK598" s="194">
        <f>ROUND(I598*H598,2)</f>
        <v>0</v>
      </c>
      <c r="BL598" s="21" t="s">
        <v>278</v>
      </c>
      <c r="BM598" s="193" t="s">
        <v>2023</v>
      </c>
    </row>
    <row r="599" spans="1:65" s="2" customFormat="1" ht="19.5">
      <c r="A599" s="38"/>
      <c r="B599" s="39"/>
      <c r="C599" s="40"/>
      <c r="D599" s="195" t="s">
        <v>178</v>
      </c>
      <c r="E599" s="40"/>
      <c r="F599" s="196" t="s">
        <v>795</v>
      </c>
      <c r="G599" s="40"/>
      <c r="H599" s="40"/>
      <c r="I599" s="197"/>
      <c r="J599" s="40"/>
      <c r="K599" s="40"/>
      <c r="L599" s="43"/>
      <c r="M599" s="198"/>
      <c r="N599" s="199"/>
      <c r="O599" s="68"/>
      <c r="P599" s="68"/>
      <c r="Q599" s="68"/>
      <c r="R599" s="68"/>
      <c r="S599" s="68"/>
      <c r="T599" s="69"/>
      <c r="U599" s="38"/>
      <c r="V599" s="38"/>
      <c r="W599" s="38"/>
      <c r="X599" s="38"/>
      <c r="Y599" s="38"/>
      <c r="Z599" s="38"/>
      <c r="AA599" s="38"/>
      <c r="AB599" s="38"/>
      <c r="AC599" s="38"/>
      <c r="AD599" s="38"/>
      <c r="AE599" s="38"/>
      <c r="AT599" s="21" t="s">
        <v>178</v>
      </c>
      <c r="AU599" s="21" t="s">
        <v>81</v>
      </c>
    </row>
    <row r="600" spans="1:65" s="2" customFormat="1" ht="11.25">
      <c r="A600" s="38"/>
      <c r="B600" s="39"/>
      <c r="C600" s="40"/>
      <c r="D600" s="200" t="s">
        <v>180</v>
      </c>
      <c r="E600" s="40"/>
      <c r="F600" s="201" t="s">
        <v>796</v>
      </c>
      <c r="G600" s="40"/>
      <c r="H600" s="40"/>
      <c r="I600" s="197"/>
      <c r="J600" s="40"/>
      <c r="K600" s="40"/>
      <c r="L600" s="43"/>
      <c r="M600" s="198"/>
      <c r="N600" s="199"/>
      <c r="O600" s="68"/>
      <c r="P600" s="68"/>
      <c r="Q600" s="68"/>
      <c r="R600" s="68"/>
      <c r="S600" s="68"/>
      <c r="T600" s="69"/>
      <c r="U600" s="38"/>
      <c r="V600" s="38"/>
      <c r="W600" s="38"/>
      <c r="X600" s="38"/>
      <c r="Y600" s="38"/>
      <c r="Z600" s="38"/>
      <c r="AA600" s="38"/>
      <c r="AB600" s="38"/>
      <c r="AC600" s="38"/>
      <c r="AD600" s="38"/>
      <c r="AE600" s="38"/>
      <c r="AT600" s="21" t="s">
        <v>180</v>
      </c>
      <c r="AU600" s="21" t="s">
        <v>81</v>
      </c>
    </row>
    <row r="601" spans="1:65" s="13" customFormat="1" ht="11.25">
      <c r="B601" s="202"/>
      <c r="C601" s="203"/>
      <c r="D601" s="195" t="s">
        <v>182</v>
      </c>
      <c r="E601" s="204" t="s">
        <v>19</v>
      </c>
      <c r="F601" s="205" t="s">
        <v>2024</v>
      </c>
      <c r="G601" s="203"/>
      <c r="H601" s="206">
        <v>101.94</v>
      </c>
      <c r="I601" s="207"/>
      <c r="J601" s="203"/>
      <c r="K601" s="203"/>
      <c r="L601" s="208"/>
      <c r="M601" s="209"/>
      <c r="N601" s="210"/>
      <c r="O601" s="210"/>
      <c r="P601" s="210"/>
      <c r="Q601" s="210"/>
      <c r="R601" s="210"/>
      <c r="S601" s="210"/>
      <c r="T601" s="211"/>
      <c r="AT601" s="212" t="s">
        <v>182</v>
      </c>
      <c r="AU601" s="212" t="s">
        <v>81</v>
      </c>
      <c r="AV601" s="13" t="s">
        <v>81</v>
      </c>
      <c r="AW601" s="13" t="s">
        <v>33</v>
      </c>
      <c r="AX601" s="13" t="s">
        <v>72</v>
      </c>
      <c r="AY601" s="212" t="s">
        <v>168</v>
      </c>
    </row>
    <row r="602" spans="1:65" s="14" customFormat="1" ht="11.25">
      <c r="B602" s="213"/>
      <c r="C602" s="214"/>
      <c r="D602" s="195" t="s">
        <v>182</v>
      </c>
      <c r="E602" s="215" t="s">
        <v>19</v>
      </c>
      <c r="F602" s="216" t="s">
        <v>185</v>
      </c>
      <c r="G602" s="214"/>
      <c r="H602" s="217">
        <v>101.94</v>
      </c>
      <c r="I602" s="218"/>
      <c r="J602" s="214"/>
      <c r="K602" s="214"/>
      <c r="L602" s="219"/>
      <c r="M602" s="220"/>
      <c r="N602" s="221"/>
      <c r="O602" s="221"/>
      <c r="P602" s="221"/>
      <c r="Q602" s="221"/>
      <c r="R602" s="221"/>
      <c r="S602" s="221"/>
      <c r="T602" s="222"/>
      <c r="AT602" s="223" t="s">
        <v>182</v>
      </c>
      <c r="AU602" s="223" t="s">
        <v>81</v>
      </c>
      <c r="AV602" s="14" t="s">
        <v>176</v>
      </c>
      <c r="AW602" s="14" t="s">
        <v>33</v>
      </c>
      <c r="AX602" s="14" t="s">
        <v>79</v>
      </c>
      <c r="AY602" s="223" t="s">
        <v>168</v>
      </c>
    </row>
    <row r="603" spans="1:65" s="2" customFormat="1" ht="24.2" customHeight="1">
      <c r="A603" s="38"/>
      <c r="B603" s="39"/>
      <c r="C603" s="182" t="s">
        <v>1367</v>
      </c>
      <c r="D603" s="182" t="s">
        <v>171</v>
      </c>
      <c r="E603" s="183" t="s">
        <v>799</v>
      </c>
      <c r="F603" s="184" t="s">
        <v>800</v>
      </c>
      <c r="G603" s="185" t="s">
        <v>281</v>
      </c>
      <c r="H603" s="186">
        <v>27.782</v>
      </c>
      <c r="I603" s="187"/>
      <c r="J603" s="188">
        <f>ROUND(I603*H603,2)</f>
        <v>0</v>
      </c>
      <c r="K603" s="184" t="s">
        <v>175</v>
      </c>
      <c r="L603" s="43"/>
      <c r="M603" s="189" t="s">
        <v>19</v>
      </c>
      <c r="N603" s="190" t="s">
        <v>43</v>
      </c>
      <c r="O603" s="68"/>
      <c r="P603" s="191">
        <f>O603*H603</f>
        <v>0</v>
      </c>
      <c r="Q603" s="191">
        <v>4.0000000000000002E-4</v>
      </c>
      <c r="R603" s="191">
        <f>Q603*H603</f>
        <v>1.1112800000000001E-2</v>
      </c>
      <c r="S603" s="191">
        <v>0</v>
      </c>
      <c r="T603" s="192">
        <f>S603*H603</f>
        <v>0</v>
      </c>
      <c r="U603" s="38"/>
      <c r="V603" s="38"/>
      <c r="W603" s="38"/>
      <c r="X603" s="38"/>
      <c r="Y603" s="38"/>
      <c r="Z603" s="38"/>
      <c r="AA603" s="38"/>
      <c r="AB603" s="38"/>
      <c r="AC603" s="38"/>
      <c r="AD603" s="38"/>
      <c r="AE603" s="38"/>
      <c r="AR603" s="193" t="s">
        <v>278</v>
      </c>
      <c r="AT603" s="193" t="s">
        <v>171</v>
      </c>
      <c r="AU603" s="193" t="s">
        <v>81</v>
      </c>
      <c r="AY603" s="21" t="s">
        <v>168</v>
      </c>
      <c r="BE603" s="194">
        <f>IF(N603="základní",J603,0)</f>
        <v>0</v>
      </c>
      <c r="BF603" s="194">
        <f>IF(N603="snížená",J603,0)</f>
        <v>0</v>
      </c>
      <c r="BG603" s="194">
        <f>IF(N603="zákl. přenesená",J603,0)</f>
        <v>0</v>
      </c>
      <c r="BH603" s="194">
        <f>IF(N603="sníž. přenesená",J603,0)</f>
        <v>0</v>
      </c>
      <c r="BI603" s="194">
        <f>IF(N603="nulová",J603,0)</f>
        <v>0</v>
      </c>
      <c r="BJ603" s="21" t="s">
        <v>79</v>
      </c>
      <c r="BK603" s="194">
        <f>ROUND(I603*H603,2)</f>
        <v>0</v>
      </c>
      <c r="BL603" s="21" t="s">
        <v>278</v>
      </c>
      <c r="BM603" s="193" t="s">
        <v>2025</v>
      </c>
    </row>
    <row r="604" spans="1:65" s="2" customFormat="1" ht="19.5">
      <c r="A604" s="38"/>
      <c r="B604" s="39"/>
      <c r="C604" s="40"/>
      <c r="D604" s="195" t="s">
        <v>178</v>
      </c>
      <c r="E604" s="40"/>
      <c r="F604" s="196" t="s">
        <v>802</v>
      </c>
      <c r="G604" s="40"/>
      <c r="H604" s="40"/>
      <c r="I604" s="197"/>
      <c r="J604" s="40"/>
      <c r="K604" s="40"/>
      <c r="L604" s="43"/>
      <c r="M604" s="198"/>
      <c r="N604" s="199"/>
      <c r="O604" s="68"/>
      <c r="P604" s="68"/>
      <c r="Q604" s="68"/>
      <c r="R604" s="68"/>
      <c r="S604" s="68"/>
      <c r="T604" s="69"/>
      <c r="U604" s="38"/>
      <c r="V604" s="38"/>
      <c r="W604" s="38"/>
      <c r="X604" s="38"/>
      <c r="Y604" s="38"/>
      <c r="Z604" s="38"/>
      <c r="AA604" s="38"/>
      <c r="AB604" s="38"/>
      <c r="AC604" s="38"/>
      <c r="AD604" s="38"/>
      <c r="AE604" s="38"/>
      <c r="AT604" s="21" t="s">
        <v>178</v>
      </c>
      <c r="AU604" s="21" t="s">
        <v>81</v>
      </c>
    </row>
    <row r="605" spans="1:65" s="2" customFormat="1" ht="11.25">
      <c r="A605" s="38"/>
      <c r="B605" s="39"/>
      <c r="C605" s="40"/>
      <c r="D605" s="200" t="s">
        <v>180</v>
      </c>
      <c r="E605" s="40"/>
      <c r="F605" s="201" t="s">
        <v>803</v>
      </c>
      <c r="G605" s="40"/>
      <c r="H605" s="40"/>
      <c r="I605" s="197"/>
      <c r="J605" s="40"/>
      <c r="K605" s="40"/>
      <c r="L605" s="43"/>
      <c r="M605" s="198"/>
      <c r="N605" s="199"/>
      <c r="O605" s="68"/>
      <c r="P605" s="68"/>
      <c r="Q605" s="68"/>
      <c r="R605" s="68"/>
      <c r="S605" s="68"/>
      <c r="T605" s="69"/>
      <c r="U605" s="38"/>
      <c r="V605" s="38"/>
      <c r="W605" s="38"/>
      <c r="X605" s="38"/>
      <c r="Y605" s="38"/>
      <c r="Z605" s="38"/>
      <c r="AA605" s="38"/>
      <c r="AB605" s="38"/>
      <c r="AC605" s="38"/>
      <c r="AD605" s="38"/>
      <c r="AE605" s="38"/>
      <c r="AT605" s="21" t="s">
        <v>180</v>
      </c>
      <c r="AU605" s="21" t="s">
        <v>81</v>
      </c>
    </row>
    <row r="606" spans="1:65" s="13" customFormat="1" ht="11.25">
      <c r="B606" s="202"/>
      <c r="C606" s="203"/>
      <c r="D606" s="195" t="s">
        <v>182</v>
      </c>
      <c r="E606" s="204" t="s">
        <v>19</v>
      </c>
      <c r="F606" s="205" t="s">
        <v>1836</v>
      </c>
      <c r="G606" s="203"/>
      <c r="H606" s="206">
        <v>27.782</v>
      </c>
      <c r="I606" s="207"/>
      <c r="J606" s="203"/>
      <c r="K606" s="203"/>
      <c r="L606" s="208"/>
      <c r="M606" s="209"/>
      <c r="N606" s="210"/>
      <c r="O606" s="210"/>
      <c r="P606" s="210"/>
      <c r="Q606" s="210"/>
      <c r="R606" s="210"/>
      <c r="S606" s="210"/>
      <c r="T606" s="211"/>
      <c r="AT606" s="212" t="s">
        <v>182</v>
      </c>
      <c r="AU606" s="212" t="s">
        <v>81</v>
      </c>
      <c r="AV606" s="13" t="s">
        <v>81</v>
      </c>
      <c r="AW606" s="13" t="s">
        <v>33</v>
      </c>
      <c r="AX606" s="13" t="s">
        <v>72</v>
      </c>
      <c r="AY606" s="212" t="s">
        <v>168</v>
      </c>
    </row>
    <row r="607" spans="1:65" s="14" customFormat="1" ht="11.25">
      <c r="B607" s="213"/>
      <c r="C607" s="214"/>
      <c r="D607" s="195" t="s">
        <v>182</v>
      </c>
      <c r="E607" s="215" t="s">
        <v>19</v>
      </c>
      <c r="F607" s="216" t="s">
        <v>185</v>
      </c>
      <c r="G607" s="214"/>
      <c r="H607" s="217">
        <v>27.782</v>
      </c>
      <c r="I607" s="218"/>
      <c r="J607" s="214"/>
      <c r="K607" s="214"/>
      <c r="L607" s="219"/>
      <c r="M607" s="220"/>
      <c r="N607" s="221"/>
      <c r="O607" s="221"/>
      <c r="P607" s="221"/>
      <c r="Q607" s="221"/>
      <c r="R607" s="221"/>
      <c r="S607" s="221"/>
      <c r="T607" s="222"/>
      <c r="AT607" s="223" t="s">
        <v>182</v>
      </c>
      <c r="AU607" s="223" t="s">
        <v>81</v>
      </c>
      <c r="AV607" s="14" t="s">
        <v>176</v>
      </c>
      <c r="AW607" s="14" t="s">
        <v>33</v>
      </c>
      <c r="AX607" s="14" t="s">
        <v>79</v>
      </c>
      <c r="AY607" s="223" t="s">
        <v>168</v>
      </c>
    </row>
    <row r="608" spans="1:65" s="2" customFormat="1" ht="49.15" customHeight="1">
      <c r="A608" s="38"/>
      <c r="B608" s="39"/>
      <c r="C608" s="225" t="s">
        <v>791</v>
      </c>
      <c r="D608" s="225" t="s">
        <v>234</v>
      </c>
      <c r="E608" s="226" t="s">
        <v>805</v>
      </c>
      <c r="F608" s="227" t="s">
        <v>806</v>
      </c>
      <c r="G608" s="228" t="s">
        <v>281</v>
      </c>
      <c r="H608" s="229">
        <v>158.39099999999999</v>
      </c>
      <c r="I608" s="230"/>
      <c r="J608" s="231">
        <f>ROUND(I608*H608,2)</f>
        <v>0</v>
      </c>
      <c r="K608" s="227" t="s">
        <v>175</v>
      </c>
      <c r="L608" s="232"/>
      <c r="M608" s="233" t="s">
        <v>19</v>
      </c>
      <c r="N608" s="234" t="s">
        <v>43</v>
      </c>
      <c r="O608" s="68"/>
      <c r="P608" s="191">
        <f>O608*H608</f>
        <v>0</v>
      </c>
      <c r="Q608" s="191">
        <v>4.4000000000000003E-3</v>
      </c>
      <c r="R608" s="191">
        <f>Q608*H608</f>
        <v>0.6969204</v>
      </c>
      <c r="S608" s="191">
        <v>0</v>
      </c>
      <c r="T608" s="192">
        <f>S608*H608</f>
        <v>0</v>
      </c>
      <c r="U608" s="38"/>
      <c r="V608" s="38"/>
      <c r="W608" s="38"/>
      <c r="X608" s="38"/>
      <c r="Y608" s="38"/>
      <c r="Z608" s="38"/>
      <c r="AA608" s="38"/>
      <c r="AB608" s="38"/>
      <c r="AC608" s="38"/>
      <c r="AD608" s="38"/>
      <c r="AE608" s="38"/>
      <c r="AR608" s="193" t="s">
        <v>786</v>
      </c>
      <c r="AT608" s="193" t="s">
        <v>234</v>
      </c>
      <c r="AU608" s="193" t="s">
        <v>81</v>
      </c>
      <c r="AY608" s="21" t="s">
        <v>168</v>
      </c>
      <c r="BE608" s="194">
        <f>IF(N608="základní",J608,0)</f>
        <v>0</v>
      </c>
      <c r="BF608" s="194">
        <f>IF(N608="snížená",J608,0)</f>
        <v>0</v>
      </c>
      <c r="BG608" s="194">
        <f>IF(N608="zákl. přenesená",J608,0)</f>
        <v>0</v>
      </c>
      <c r="BH608" s="194">
        <f>IF(N608="sníž. přenesená",J608,0)</f>
        <v>0</v>
      </c>
      <c r="BI608" s="194">
        <f>IF(N608="nulová",J608,0)</f>
        <v>0</v>
      </c>
      <c r="BJ608" s="21" t="s">
        <v>79</v>
      </c>
      <c r="BK608" s="194">
        <f>ROUND(I608*H608,2)</f>
        <v>0</v>
      </c>
      <c r="BL608" s="21" t="s">
        <v>278</v>
      </c>
      <c r="BM608" s="193" t="s">
        <v>2026</v>
      </c>
    </row>
    <row r="609" spans="1:65" s="2" customFormat="1" ht="29.25">
      <c r="A609" s="38"/>
      <c r="B609" s="39"/>
      <c r="C609" s="40"/>
      <c r="D609" s="195" t="s">
        <v>178</v>
      </c>
      <c r="E609" s="40"/>
      <c r="F609" s="196" t="s">
        <v>806</v>
      </c>
      <c r="G609" s="40"/>
      <c r="H609" s="40"/>
      <c r="I609" s="197"/>
      <c r="J609" s="40"/>
      <c r="K609" s="40"/>
      <c r="L609" s="43"/>
      <c r="M609" s="198"/>
      <c r="N609" s="199"/>
      <c r="O609" s="68"/>
      <c r="P609" s="68"/>
      <c r="Q609" s="68"/>
      <c r="R609" s="68"/>
      <c r="S609" s="68"/>
      <c r="T609" s="69"/>
      <c r="U609" s="38"/>
      <c r="V609" s="38"/>
      <c r="W609" s="38"/>
      <c r="X609" s="38"/>
      <c r="Y609" s="38"/>
      <c r="Z609" s="38"/>
      <c r="AA609" s="38"/>
      <c r="AB609" s="38"/>
      <c r="AC609" s="38"/>
      <c r="AD609" s="38"/>
      <c r="AE609" s="38"/>
      <c r="AT609" s="21" t="s">
        <v>178</v>
      </c>
      <c r="AU609" s="21" t="s">
        <v>81</v>
      </c>
    </row>
    <row r="610" spans="1:65" s="13" customFormat="1" ht="11.25">
      <c r="B610" s="202"/>
      <c r="C610" s="203"/>
      <c r="D610" s="195" t="s">
        <v>182</v>
      </c>
      <c r="E610" s="204" t="s">
        <v>19</v>
      </c>
      <c r="F610" s="205" t="s">
        <v>2027</v>
      </c>
      <c r="G610" s="203"/>
      <c r="H610" s="206">
        <v>129.72200000000001</v>
      </c>
      <c r="I610" s="207"/>
      <c r="J610" s="203"/>
      <c r="K610" s="203"/>
      <c r="L610" s="208"/>
      <c r="M610" s="209"/>
      <c r="N610" s="210"/>
      <c r="O610" s="210"/>
      <c r="P610" s="210"/>
      <c r="Q610" s="210"/>
      <c r="R610" s="210"/>
      <c r="S610" s="210"/>
      <c r="T610" s="211"/>
      <c r="AT610" s="212" t="s">
        <v>182</v>
      </c>
      <c r="AU610" s="212" t="s">
        <v>81</v>
      </c>
      <c r="AV610" s="13" t="s">
        <v>81</v>
      </c>
      <c r="AW610" s="13" t="s">
        <v>33</v>
      </c>
      <c r="AX610" s="13" t="s">
        <v>72</v>
      </c>
      <c r="AY610" s="212" t="s">
        <v>168</v>
      </c>
    </row>
    <row r="611" spans="1:65" s="14" customFormat="1" ht="11.25">
      <c r="B611" s="213"/>
      <c r="C611" s="214"/>
      <c r="D611" s="195" t="s">
        <v>182</v>
      </c>
      <c r="E611" s="215" t="s">
        <v>19</v>
      </c>
      <c r="F611" s="216" t="s">
        <v>185</v>
      </c>
      <c r="G611" s="214"/>
      <c r="H611" s="217">
        <v>129.72200000000001</v>
      </c>
      <c r="I611" s="218"/>
      <c r="J611" s="214"/>
      <c r="K611" s="214"/>
      <c r="L611" s="219"/>
      <c r="M611" s="220"/>
      <c r="N611" s="221"/>
      <c r="O611" s="221"/>
      <c r="P611" s="221"/>
      <c r="Q611" s="221"/>
      <c r="R611" s="221"/>
      <c r="S611" s="221"/>
      <c r="T611" s="222"/>
      <c r="AT611" s="223" t="s">
        <v>182</v>
      </c>
      <c r="AU611" s="223" t="s">
        <v>81</v>
      </c>
      <c r="AV611" s="14" t="s">
        <v>176</v>
      </c>
      <c r="AW611" s="14" t="s">
        <v>33</v>
      </c>
      <c r="AX611" s="14" t="s">
        <v>79</v>
      </c>
      <c r="AY611" s="223" t="s">
        <v>168</v>
      </c>
    </row>
    <row r="612" spans="1:65" s="13" customFormat="1" ht="11.25">
      <c r="B612" s="202"/>
      <c r="C612" s="203"/>
      <c r="D612" s="195" t="s">
        <v>182</v>
      </c>
      <c r="E612" s="203"/>
      <c r="F612" s="205" t="s">
        <v>2028</v>
      </c>
      <c r="G612" s="203"/>
      <c r="H612" s="206">
        <v>158.39099999999999</v>
      </c>
      <c r="I612" s="207"/>
      <c r="J612" s="203"/>
      <c r="K612" s="203"/>
      <c r="L612" s="208"/>
      <c r="M612" s="209"/>
      <c r="N612" s="210"/>
      <c r="O612" s="210"/>
      <c r="P612" s="210"/>
      <c r="Q612" s="210"/>
      <c r="R612" s="210"/>
      <c r="S612" s="210"/>
      <c r="T612" s="211"/>
      <c r="AT612" s="212" t="s">
        <v>182</v>
      </c>
      <c r="AU612" s="212" t="s">
        <v>81</v>
      </c>
      <c r="AV612" s="13" t="s">
        <v>81</v>
      </c>
      <c r="AW612" s="13" t="s">
        <v>4</v>
      </c>
      <c r="AX612" s="13" t="s">
        <v>79</v>
      </c>
      <c r="AY612" s="212" t="s">
        <v>168</v>
      </c>
    </row>
    <row r="613" spans="1:65" s="2" customFormat="1" ht="24.2" customHeight="1">
      <c r="A613" s="38"/>
      <c r="B613" s="39"/>
      <c r="C613" s="182" t="s">
        <v>804</v>
      </c>
      <c r="D613" s="182" t="s">
        <v>171</v>
      </c>
      <c r="E613" s="183" t="s">
        <v>811</v>
      </c>
      <c r="F613" s="184" t="s">
        <v>812</v>
      </c>
      <c r="G613" s="185" t="s">
        <v>281</v>
      </c>
      <c r="H613" s="186">
        <v>27.782</v>
      </c>
      <c r="I613" s="187"/>
      <c r="J613" s="188">
        <f>ROUND(I613*H613,2)</f>
        <v>0</v>
      </c>
      <c r="K613" s="184" t="s">
        <v>175</v>
      </c>
      <c r="L613" s="43"/>
      <c r="M613" s="189" t="s">
        <v>19</v>
      </c>
      <c r="N613" s="190" t="s">
        <v>43</v>
      </c>
      <c r="O613" s="68"/>
      <c r="P613" s="191">
        <f>O613*H613</f>
        <v>0</v>
      </c>
      <c r="Q613" s="191">
        <v>4.0000000000000003E-5</v>
      </c>
      <c r="R613" s="191">
        <f>Q613*H613</f>
        <v>1.1112800000000001E-3</v>
      </c>
      <c r="S613" s="191">
        <v>0</v>
      </c>
      <c r="T613" s="192">
        <f>S613*H613</f>
        <v>0</v>
      </c>
      <c r="U613" s="38"/>
      <c r="V613" s="38"/>
      <c r="W613" s="38"/>
      <c r="X613" s="38"/>
      <c r="Y613" s="38"/>
      <c r="Z613" s="38"/>
      <c r="AA613" s="38"/>
      <c r="AB613" s="38"/>
      <c r="AC613" s="38"/>
      <c r="AD613" s="38"/>
      <c r="AE613" s="38"/>
      <c r="AR613" s="193" t="s">
        <v>278</v>
      </c>
      <c r="AT613" s="193" t="s">
        <v>171</v>
      </c>
      <c r="AU613" s="193" t="s">
        <v>81</v>
      </c>
      <c r="AY613" s="21" t="s">
        <v>168</v>
      </c>
      <c r="BE613" s="194">
        <f>IF(N613="základní",J613,0)</f>
        <v>0</v>
      </c>
      <c r="BF613" s="194">
        <f>IF(N613="snížená",J613,0)</f>
        <v>0</v>
      </c>
      <c r="BG613" s="194">
        <f>IF(N613="zákl. přenesená",J613,0)</f>
        <v>0</v>
      </c>
      <c r="BH613" s="194">
        <f>IF(N613="sníž. přenesená",J613,0)</f>
        <v>0</v>
      </c>
      <c r="BI613" s="194">
        <f>IF(N613="nulová",J613,0)</f>
        <v>0</v>
      </c>
      <c r="BJ613" s="21" t="s">
        <v>79</v>
      </c>
      <c r="BK613" s="194">
        <f>ROUND(I613*H613,2)</f>
        <v>0</v>
      </c>
      <c r="BL613" s="21" t="s">
        <v>278</v>
      </c>
      <c r="BM613" s="193" t="s">
        <v>2029</v>
      </c>
    </row>
    <row r="614" spans="1:65" s="2" customFormat="1" ht="19.5">
      <c r="A614" s="38"/>
      <c r="B614" s="39"/>
      <c r="C614" s="40"/>
      <c r="D614" s="195" t="s">
        <v>178</v>
      </c>
      <c r="E614" s="40"/>
      <c r="F614" s="196" t="s">
        <v>814</v>
      </c>
      <c r="G614" s="40"/>
      <c r="H614" s="40"/>
      <c r="I614" s="197"/>
      <c r="J614" s="40"/>
      <c r="K614" s="40"/>
      <c r="L614" s="43"/>
      <c r="M614" s="198"/>
      <c r="N614" s="199"/>
      <c r="O614" s="68"/>
      <c r="P614" s="68"/>
      <c r="Q614" s="68"/>
      <c r="R614" s="68"/>
      <c r="S614" s="68"/>
      <c r="T614" s="69"/>
      <c r="U614" s="38"/>
      <c r="V614" s="38"/>
      <c r="W614" s="38"/>
      <c r="X614" s="38"/>
      <c r="Y614" s="38"/>
      <c r="Z614" s="38"/>
      <c r="AA614" s="38"/>
      <c r="AB614" s="38"/>
      <c r="AC614" s="38"/>
      <c r="AD614" s="38"/>
      <c r="AE614" s="38"/>
      <c r="AT614" s="21" t="s">
        <v>178</v>
      </c>
      <c r="AU614" s="21" t="s">
        <v>81</v>
      </c>
    </row>
    <row r="615" spans="1:65" s="2" customFormat="1" ht="11.25">
      <c r="A615" s="38"/>
      <c r="B615" s="39"/>
      <c r="C615" s="40"/>
      <c r="D615" s="200" t="s">
        <v>180</v>
      </c>
      <c r="E615" s="40"/>
      <c r="F615" s="201" t="s">
        <v>815</v>
      </c>
      <c r="G615" s="40"/>
      <c r="H615" s="40"/>
      <c r="I615" s="197"/>
      <c r="J615" s="40"/>
      <c r="K615" s="40"/>
      <c r="L615" s="43"/>
      <c r="M615" s="198"/>
      <c r="N615" s="199"/>
      <c r="O615" s="68"/>
      <c r="P615" s="68"/>
      <c r="Q615" s="68"/>
      <c r="R615" s="68"/>
      <c r="S615" s="68"/>
      <c r="T615" s="69"/>
      <c r="U615" s="38"/>
      <c r="V615" s="38"/>
      <c r="W615" s="38"/>
      <c r="X615" s="38"/>
      <c r="Y615" s="38"/>
      <c r="Z615" s="38"/>
      <c r="AA615" s="38"/>
      <c r="AB615" s="38"/>
      <c r="AC615" s="38"/>
      <c r="AD615" s="38"/>
      <c r="AE615" s="38"/>
      <c r="AT615" s="21" t="s">
        <v>180</v>
      </c>
      <c r="AU615" s="21" t="s">
        <v>81</v>
      </c>
    </row>
    <row r="616" spans="1:65" s="13" customFormat="1" ht="11.25">
      <c r="B616" s="202"/>
      <c r="C616" s="203"/>
      <c r="D616" s="195" t="s">
        <v>182</v>
      </c>
      <c r="E616" s="204" t="s">
        <v>19</v>
      </c>
      <c r="F616" s="205" t="s">
        <v>1836</v>
      </c>
      <c r="G616" s="203"/>
      <c r="H616" s="206">
        <v>27.782</v>
      </c>
      <c r="I616" s="207"/>
      <c r="J616" s="203"/>
      <c r="K616" s="203"/>
      <c r="L616" s="208"/>
      <c r="M616" s="209"/>
      <c r="N616" s="210"/>
      <c r="O616" s="210"/>
      <c r="P616" s="210"/>
      <c r="Q616" s="210"/>
      <c r="R616" s="210"/>
      <c r="S616" s="210"/>
      <c r="T616" s="211"/>
      <c r="AT616" s="212" t="s">
        <v>182</v>
      </c>
      <c r="AU616" s="212" t="s">
        <v>81</v>
      </c>
      <c r="AV616" s="13" t="s">
        <v>81</v>
      </c>
      <c r="AW616" s="13" t="s">
        <v>33</v>
      </c>
      <c r="AX616" s="13" t="s">
        <v>72</v>
      </c>
      <c r="AY616" s="212" t="s">
        <v>168</v>
      </c>
    </row>
    <row r="617" spans="1:65" s="14" customFormat="1" ht="11.25">
      <c r="B617" s="213"/>
      <c r="C617" s="214"/>
      <c r="D617" s="195" t="s">
        <v>182</v>
      </c>
      <c r="E617" s="215" t="s">
        <v>19</v>
      </c>
      <c r="F617" s="216" t="s">
        <v>185</v>
      </c>
      <c r="G617" s="214"/>
      <c r="H617" s="217">
        <v>27.782</v>
      </c>
      <c r="I617" s="218"/>
      <c r="J617" s="214"/>
      <c r="K617" s="214"/>
      <c r="L617" s="219"/>
      <c r="M617" s="220"/>
      <c r="N617" s="221"/>
      <c r="O617" s="221"/>
      <c r="P617" s="221"/>
      <c r="Q617" s="221"/>
      <c r="R617" s="221"/>
      <c r="S617" s="221"/>
      <c r="T617" s="222"/>
      <c r="AT617" s="223" t="s">
        <v>182</v>
      </c>
      <c r="AU617" s="223" t="s">
        <v>81</v>
      </c>
      <c r="AV617" s="14" t="s">
        <v>176</v>
      </c>
      <c r="AW617" s="14" t="s">
        <v>33</v>
      </c>
      <c r="AX617" s="14" t="s">
        <v>79</v>
      </c>
      <c r="AY617" s="223" t="s">
        <v>168</v>
      </c>
    </row>
    <row r="618" spans="1:65" s="2" customFormat="1" ht="24.2" customHeight="1">
      <c r="A618" s="38"/>
      <c r="B618" s="39"/>
      <c r="C618" s="225" t="s">
        <v>2030</v>
      </c>
      <c r="D618" s="225" t="s">
        <v>234</v>
      </c>
      <c r="E618" s="226" t="s">
        <v>817</v>
      </c>
      <c r="F618" s="227" t="s">
        <v>818</v>
      </c>
      <c r="G618" s="228" t="s">
        <v>281</v>
      </c>
      <c r="H618" s="229">
        <v>41.418999999999997</v>
      </c>
      <c r="I618" s="230"/>
      <c r="J618" s="231">
        <f>ROUND(I618*H618,2)</f>
        <v>0</v>
      </c>
      <c r="K618" s="227" t="s">
        <v>175</v>
      </c>
      <c r="L618" s="232"/>
      <c r="M618" s="233" t="s">
        <v>19</v>
      </c>
      <c r="N618" s="234" t="s">
        <v>43</v>
      </c>
      <c r="O618" s="68"/>
      <c r="P618" s="191">
        <f>O618*H618</f>
        <v>0</v>
      </c>
      <c r="Q618" s="191">
        <v>2.9999999999999997E-4</v>
      </c>
      <c r="R618" s="191">
        <f>Q618*H618</f>
        <v>1.2425699999999998E-2</v>
      </c>
      <c r="S618" s="191">
        <v>0</v>
      </c>
      <c r="T618" s="192">
        <f>S618*H618</f>
        <v>0</v>
      </c>
      <c r="U618" s="38"/>
      <c r="V618" s="38"/>
      <c r="W618" s="38"/>
      <c r="X618" s="38"/>
      <c r="Y618" s="38"/>
      <c r="Z618" s="38"/>
      <c r="AA618" s="38"/>
      <c r="AB618" s="38"/>
      <c r="AC618" s="38"/>
      <c r="AD618" s="38"/>
      <c r="AE618" s="38"/>
      <c r="AR618" s="193" t="s">
        <v>786</v>
      </c>
      <c r="AT618" s="193" t="s">
        <v>234</v>
      </c>
      <c r="AU618" s="193" t="s">
        <v>81</v>
      </c>
      <c r="AY618" s="21" t="s">
        <v>168</v>
      </c>
      <c r="BE618" s="194">
        <f>IF(N618="základní",J618,0)</f>
        <v>0</v>
      </c>
      <c r="BF618" s="194">
        <f>IF(N618="snížená",J618,0)</f>
        <v>0</v>
      </c>
      <c r="BG618" s="194">
        <f>IF(N618="zákl. přenesená",J618,0)</f>
        <v>0</v>
      </c>
      <c r="BH618" s="194">
        <f>IF(N618="sníž. přenesená",J618,0)</f>
        <v>0</v>
      </c>
      <c r="BI618" s="194">
        <f>IF(N618="nulová",J618,0)</f>
        <v>0</v>
      </c>
      <c r="BJ618" s="21" t="s">
        <v>79</v>
      </c>
      <c r="BK618" s="194">
        <f>ROUND(I618*H618,2)</f>
        <v>0</v>
      </c>
      <c r="BL618" s="21" t="s">
        <v>278</v>
      </c>
      <c r="BM618" s="193" t="s">
        <v>2031</v>
      </c>
    </row>
    <row r="619" spans="1:65" s="2" customFormat="1" ht="11.25">
      <c r="A619" s="38"/>
      <c r="B619" s="39"/>
      <c r="C619" s="40"/>
      <c r="D619" s="195" t="s">
        <v>178</v>
      </c>
      <c r="E619" s="40"/>
      <c r="F619" s="196" t="s">
        <v>818</v>
      </c>
      <c r="G619" s="40"/>
      <c r="H619" s="40"/>
      <c r="I619" s="197"/>
      <c r="J619" s="40"/>
      <c r="K619" s="40"/>
      <c r="L619" s="43"/>
      <c r="M619" s="198"/>
      <c r="N619" s="199"/>
      <c r="O619" s="68"/>
      <c r="P619" s="68"/>
      <c r="Q619" s="68"/>
      <c r="R619" s="68"/>
      <c r="S619" s="68"/>
      <c r="T619" s="69"/>
      <c r="U619" s="38"/>
      <c r="V619" s="38"/>
      <c r="W619" s="38"/>
      <c r="X619" s="38"/>
      <c r="Y619" s="38"/>
      <c r="Z619" s="38"/>
      <c r="AA619" s="38"/>
      <c r="AB619" s="38"/>
      <c r="AC619" s="38"/>
      <c r="AD619" s="38"/>
      <c r="AE619" s="38"/>
      <c r="AT619" s="21" t="s">
        <v>178</v>
      </c>
      <c r="AU619" s="21" t="s">
        <v>81</v>
      </c>
    </row>
    <row r="620" spans="1:65" s="13" customFormat="1" ht="11.25">
      <c r="B620" s="202"/>
      <c r="C620" s="203"/>
      <c r="D620" s="195" t="s">
        <v>182</v>
      </c>
      <c r="E620" s="204" t="s">
        <v>19</v>
      </c>
      <c r="F620" s="205" t="s">
        <v>2032</v>
      </c>
      <c r="G620" s="203"/>
      <c r="H620" s="206">
        <v>33.921999999999997</v>
      </c>
      <c r="I620" s="207"/>
      <c r="J620" s="203"/>
      <c r="K620" s="203"/>
      <c r="L620" s="208"/>
      <c r="M620" s="209"/>
      <c r="N620" s="210"/>
      <c r="O620" s="210"/>
      <c r="P620" s="210"/>
      <c r="Q620" s="210"/>
      <c r="R620" s="210"/>
      <c r="S620" s="210"/>
      <c r="T620" s="211"/>
      <c r="AT620" s="212" t="s">
        <v>182</v>
      </c>
      <c r="AU620" s="212" t="s">
        <v>81</v>
      </c>
      <c r="AV620" s="13" t="s">
        <v>81</v>
      </c>
      <c r="AW620" s="13" t="s">
        <v>33</v>
      </c>
      <c r="AX620" s="13" t="s">
        <v>79</v>
      </c>
      <c r="AY620" s="212" t="s">
        <v>168</v>
      </c>
    </row>
    <row r="621" spans="1:65" s="13" customFormat="1" ht="11.25">
      <c r="B621" s="202"/>
      <c r="C621" s="203"/>
      <c r="D621" s="195" t="s">
        <v>182</v>
      </c>
      <c r="E621" s="203"/>
      <c r="F621" s="205" t="s">
        <v>2033</v>
      </c>
      <c r="G621" s="203"/>
      <c r="H621" s="206">
        <v>41.418999999999997</v>
      </c>
      <c r="I621" s="207"/>
      <c r="J621" s="203"/>
      <c r="K621" s="203"/>
      <c r="L621" s="208"/>
      <c r="M621" s="209"/>
      <c r="N621" s="210"/>
      <c r="O621" s="210"/>
      <c r="P621" s="210"/>
      <c r="Q621" s="210"/>
      <c r="R621" s="210"/>
      <c r="S621" s="210"/>
      <c r="T621" s="211"/>
      <c r="AT621" s="212" t="s">
        <v>182</v>
      </c>
      <c r="AU621" s="212" t="s">
        <v>81</v>
      </c>
      <c r="AV621" s="13" t="s">
        <v>81</v>
      </c>
      <c r="AW621" s="13" t="s">
        <v>4</v>
      </c>
      <c r="AX621" s="13" t="s">
        <v>79</v>
      </c>
      <c r="AY621" s="212" t="s">
        <v>168</v>
      </c>
    </row>
    <row r="622" spans="1:65" s="2" customFormat="1" ht="24.2" customHeight="1">
      <c r="A622" s="38"/>
      <c r="B622" s="39"/>
      <c r="C622" s="182" t="s">
        <v>889</v>
      </c>
      <c r="D622" s="182" t="s">
        <v>171</v>
      </c>
      <c r="E622" s="183" t="s">
        <v>2034</v>
      </c>
      <c r="F622" s="184" t="s">
        <v>2035</v>
      </c>
      <c r="G622" s="185" t="s">
        <v>220</v>
      </c>
      <c r="H622" s="186">
        <v>0.72299999999999998</v>
      </c>
      <c r="I622" s="187"/>
      <c r="J622" s="188">
        <f>ROUND(I622*H622,2)</f>
        <v>0</v>
      </c>
      <c r="K622" s="184" t="s">
        <v>175</v>
      </c>
      <c r="L622" s="43"/>
      <c r="M622" s="189" t="s">
        <v>19</v>
      </c>
      <c r="N622" s="190" t="s">
        <v>43</v>
      </c>
      <c r="O622" s="68"/>
      <c r="P622" s="191">
        <f>O622*H622</f>
        <v>0</v>
      </c>
      <c r="Q622" s="191">
        <v>0</v>
      </c>
      <c r="R622" s="191">
        <f>Q622*H622</f>
        <v>0</v>
      </c>
      <c r="S622" s="191">
        <v>0</v>
      </c>
      <c r="T622" s="192">
        <f>S622*H622</f>
        <v>0</v>
      </c>
      <c r="U622" s="38"/>
      <c r="V622" s="38"/>
      <c r="W622" s="38"/>
      <c r="X622" s="38"/>
      <c r="Y622" s="38"/>
      <c r="Z622" s="38"/>
      <c r="AA622" s="38"/>
      <c r="AB622" s="38"/>
      <c r="AC622" s="38"/>
      <c r="AD622" s="38"/>
      <c r="AE622" s="38"/>
      <c r="AR622" s="193" t="s">
        <v>278</v>
      </c>
      <c r="AT622" s="193" t="s">
        <v>171</v>
      </c>
      <c r="AU622" s="193" t="s">
        <v>81</v>
      </c>
      <c r="AY622" s="21" t="s">
        <v>168</v>
      </c>
      <c r="BE622" s="194">
        <f>IF(N622="základní",J622,0)</f>
        <v>0</v>
      </c>
      <c r="BF622" s="194">
        <f>IF(N622="snížená",J622,0)</f>
        <v>0</v>
      </c>
      <c r="BG622" s="194">
        <f>IF(N622="zákl. přenesená",J622,0)</f>
        <v>0</v>
      </c>
      <c r="BH622" s="194">
        <f>IF(N622="sníž. přenesená",J622,0)</f>
        <v>0</v>
      </c>
      <c r="BI622" s="194">
        <f>IF(N622="nulová",J622,0)</f>
        <v>0</v>
      </c>
      <c r="BJ622" s="21" t="s">
        <v>79</v>
      </c>
      <c r="BK622" s="194">
        <f>ROUND(I622*H622,2)</f>
        <v>0</v>
      </c>
      <c r="BL622" s="21" t="s">
        <v>278</v>
      </c>
      <c r="BM622" s="193" t="s">
        <v>2036</v>
      </c>
    </row>
    <row r="623" spans="1:65" s="2" customFormat="1" ht="29.25">
      <c r="A623" s="38"/>
      <c r="B623" s="39"/>
      <c r="C623" s="40"/>
      <c r="D623" s="195" t="s">
        <v>178</v>
      </c>
      <c r="E623" s="40"/>
      <c r="F623" s="196" t="s">
        <v>2037</v>
      </c>
      <c r="G623" s="40"/>
      <c r="H623" s="40"/>
      <c r="I623" s="197"/>
      <c r="J623" s="40"/>
      <c r="K623" s="40"/>
      <c r="L623" s="43"/>
      <c r="M623" s="198"/>
      <c r="N623" s="199"/>
      <c r="O623" s="68"/>
      <c r="P623" s="68"/>
      <c r="Q623" s="68"/>
      <c r="R623" s="68"/>
      <c r="S623" s="68"/>
      <c r="T623" s="69"/>
      <c r="U623" s="38"/>
      <c r="V623" s="38"/>
      <c r="W623" s="38"/>
      <c r="X623" s="38"/>
      <c r="Y623" s="38"/>
      <c r="Z623" s="38"/>
      <c r="AA623" s="38"/>
      <c r="AB623" s="38"/>
      <c r="AC623" s="38"/>
      <c r="AD623" s="38"/>
      <c r="AE623" s="38"/>
      <c r="AT623" s="21" t="s">
        <v>178</v>
      </c>
      <c r="AU623" s="21" t="s">
        <v>81</v>
      </c>
    </row>
    <row r="624" spans="1:65" s="2" customFormat="1" ht="11.25">
      <c r="A624" s="38"/>
      <c r="B624" s="39"/>
      <c r="C624" s="40"/>
      <c r="D624" s="200" t="s">
        <v>180</v>
      </c>
      <c r="E624" s="40"/>
      <c r="F624" s="201" t="s">
        <v>2038</v>
      </c>
      <c r="G624" s="40"/>
      <c r="H624" s="40"/>
      <c r="I624" s="197"/>
      <c r="J624" s="40"/>
      <c r="K624" s="40"/>
      <c r="L624" s="43"/>
      <c r="M624" s="198"/>
      <c r="N624" s="199"/>
      <c r="O624" s="68"/>
      <c r="P624" s="68"/>
      <c r="Q624" s="68"/>
      <c r="R624" s="68"/>
      <c r="S624" s="68"/>
      <c r="T624" s="69"/>
      <c r="U624" s="38"/>
      <c r="V624" s="38"/>
      <c r="W624" s="38"/>
      <c r="X624" s="38"/>
      <c r="Y624" s="38"/>
      <c r="Z624" s="38"/>
      <c r="AA624" s="38"/>
      <c r="AB624" s="38"/>
      <c r="AC624" s="38"/>
      <c r="AD624" s="38"/>
      <c r="AE624" s="38"/>
      <c r="AT624" s="21" t="s">
        <v>180</v>
      </c>
      <c r="AU624" s="21" t="s">
        <v>81</v>
      </c>
    </row>
    <row r="625" spans="1:65" s="12" customFormat="1" ht="22.9" customHeight="1">
      <c r="B625" s="166"/>
      <c r="C625" s="167"/>
      <c r="D625" s="168" t="s">
        <v>71</v>
      </c>
      <c r="E625" s="180" t="s">
        <v>828</v>
      </c>
      <c r="F625" s="180" t="s">
        <v>829</v>
      </c>
      <c r="G625" s="167"/>
      <c r="H625" s="167"/>
      <c r="I625" s="170"/>
      <c r="J625" s="181">
        <f>BK625</f>
        <v>0</v>
      </c>
      <c r="K625" s="167"/>
      <c r="L625" s="172"/>
      <c r="M625" s="173"/>
      <c r="N625" s="174"/>
      <c r="O625" s="174"/>
      <c r="P625" s="175">
        <f>SUM(P626:P642)</f>
        <v>0</v>
      </c>
      <c r="Q625" s="174"/>
      <c r="R625" s="175">
        <f>SUM(R626:R642)</f>
        <v>0.48629359999999994</v>
      </c>
      <c r="S625" s="174"/>
      <c r="T625" s="176">
        <f>SUM(T626:T642)</f>
        <v>0.30668410000000002</v>
      </c>
      <c r="AR625" s="177" t="s">
        <v>81</v>
      </c>
      <c r="AT625" s="178" t="s">
        <v>71</v>
      </c>
      <c r="AU625" s="178" t="s">
        <v>79</v>
      </c>
      <c r="AY625" s="177" t="s">
        <v>168</v>
      </c>
      <c r="BK625" s="179">
        <f>SUM(BK626:BK642)</f>
        <v>0</v>
      </c>
    </row>
    <row r="626" spans="1:65" s="2" customFormat="1" ht="24.2" customHeight="1">
      <c r="A626" s="38"/>
      <c r="B626" s="39"/>
      <c r="C626" s="182" t="s">
        <v>531</v>
      </c>
      <c r="D626" s="182" t="s">
        <v>171</v>
      </c>
      <c r="E626" s="183" t="s">
        <v>2039</v>
      </c>
      <c r="F626" s="184" t="s">
        <v>2040</v>
      </c>
      <c r="G626" s="185" t="s">
        <v>281</v>
      </c>
      <c r="H626" s="186">
        <v>74.801000000000002</v>
      </c>
      <c r="I626" s="187"/>
      <c r="J626" s="188">
        <f>ROUND(I626*H626,2)</f>
        <v>0</v>
      </c>
      <c r="K626" s="184" t="s">
        <v>175</v>
      </c>
      <c r="L626" s="43"/>
      <c r="M626" s="189" t="s">
        <v>19</v>
      </c>
      <c r="N626" s="190" t="s">
        <v>43</v>
      </c>
      <c r="O626" s="68"/>
      <c r="P626" s="191">
        <f>O626*H626</f>
        <v>0</v>
      </c>
      <c r="Q626" s="191">
        <v>0</v>
      </c>
      <c r="R626" s="191">
        <f>Q626*H626</f>
        <v>0</v>
      </c>
      <c r="S626" s="191">
        <v>4.1000000000000003E-3</v>
      </c>
      <c r="T626" s="192">
        <f>S626*H626</f>
        <v>0.30668410000000002</v>
      </c>
      <c r="U626" s="38"/>
      <c r="V626" s="38"/>
      <c r="W626" s="38"/>
      <c r="X626" s="38"/>
      <c r="Y626" s="38"/>
      <c r="Z626" s="38"/>
      <c r="AA626" s="38"/>
      <c r="AB626" s="38"/>
      <c r="AC626" s="38"/>
      <c r="AD626" s="38"/>
      <c r="AE626" s="38"/>
      <c r="AR626" s="193" t="s">
        <v>278</v>
      </c>
      <c r="AT626" s="193" t="s">
        <v>171</v>
      </c>
      <c r="AU626" s="193" t="s">
        <v>81</v>
      </c>
      <c r="AY626" s="21" t="s">
        <v>168</v>
      </c>
      <c r="BE626" s="194">
        <f>IF(N626="základní",J626,0)</f>
        <v>0</v>
      </c>
      <c r="BF626" s="194">
        <f>IF(N626="snížená",J626,0)</f>
        <v>0</v>
      </c>
      <c r="BG626" s="194">
        <f>IF(N626="zákl. přenesená",J626,0)</f>
        <v>0</v>
      </c>
      <c r="BH626" s="194">
        <f>IF(N626="sníž. přenesená",J626,0)</f>
        <v>0</v>
      </c>
      <c r="BI626" s="194">
        <f>IF(N626="nulová",J626,0)</f>
        <v>0</v>
      </c>
      <c r="BJ626" s="21" t="s">
        <v>79</v>
      </c>
      <c r="BK626" s="194">
        <f>ROUND(I626*H626,2)</f>
        <v>0</v>
      </c>
      <c r="BL626" s="21" t="s">
        <v>278</v>
      </c>
      <c r="BM626" s="193" t="s">
        <v>2041</v>
      </c>
    </row>
    <row r="627" spans="1:65" s="2" customFormat="1" ht="29.25">
      <c r="A627" s="38"/>
      <c r="B627" s="39"/>
      <c r="C627" s="40"/>
      <c r="D627" s="195" t="s">
        <v>178</v>
      </c>
      <c r="E627" s="40"/>
      <c r="F627" s="196" t="s">
        <v>2042</v>
      </c>
      <c r="G627" s="40"/>
      <c r="H627" s="40"/>
      <c r="I627" s="197"/>
      <c r="J627" s="40"/>
      <c r="K627" s="40"/>
      <c r="L627" s="43"/>
      <c r="M627" s="198"/>
      <c r="N627" s="199"/>
      <c r="O627" s="68"/>
      <c r="P627" s="68"/>
      <c r="Q627" s="68"/>
      <c r="R627" s="68"/>
      <c r="S627" s="68"/>
      <c r="T627" s="69"/>
      <c r="U627" s="38"/>
      <c r="V627" s="38"/>
      <c r="W627" s="38"/>
      <c r="X627" s="38"/>
      <c r="Y627" s="38"/>
      <c r="Z627" s="38"/>
      <c r="AA627" s="38"/>
      <c r="AB627" s="38"/>
      <c r="AC627" s="38"/>
      <c r="AD627" s="38"/>
      <c r="AE627" s="38"/>
      <c r="AT627" s="21" t="s">
        <v>178</v>
      </c>
      <c r="AU627" s="21" t="s">
        <v>81</v>
      </c>
    </row>
    <row r="628" spans="1:65" s="2" customFormat="1" ht="11.25">
      <c r="A628" s="38"/>
      <c r="B628" s="39"/>
      <c r="C628" s="40"/>
      <c r="D628" s="200" t="s">
        <v>180</v>
      </c>
      <c r="E628" s="40"/>
      <c r="F628" s="201" t="s">
        <v>2043</v>
      </c>
      <c r="G628" s="40"/>
      <c r="H628" s="40"/>
      <c r="I628" s="197"/>
      <c r="J628" s="40"/>
      <c r="K628" s="40"/>
      <c r="L628" s="43"/>
      <c r="M628" s="198"/>
      <c r="N628" s="199"/>
      <c r="O628" s="68"/>
      <c r="P628" s="68"/>
      <c r="Q628" s="68"/>
      <c r="R628" s="68"/>
      <c r="S628" s="68"/>
      <c r="T628" s="69"/>
      <c r="U628" s="38"/>
      <c r="V628" s="38"/>
      <c r="W628" s="38"/>
      <c r="X628" s="38"/>
      <c r="Y628" s="38"/>
      <c r="Z628" s="38"/>
      <c r="AA628" s="38"/>
      <c r="AB628" s="38"/>
      <c r="AC628" s="38"/>
      <c r="AD628" s="38"/>
      <c r="AE628" s="38"/>
      <c r="AT628" s="21" t="s">
        <v>180</v>
      </c>
      <c r="AU628" s="21" t="s">
        <v>81</v>
      </c>
    </row>
    <row r="629" spans="1:65" s="13" customFormat="1" ht="11.25">
      <c r="B629" s="202"/>
      <c r="C629" s="203"/>
      <c r="D629" s="195" t="s">
        <v>182</v>
      </c>
      <c r="E629" s="204" t="s">
        <v>19</v>
      </c>
      <c r="F629" s="205" t="s">
        <v>2044</v>
      </c>
      <c r="G629" s="203"/>
      <c r="H629" s="206">
        <v>74.801000000000002</v>
      </c>
      <c r="I629" s="207"/>
      <c r="J629" s="203"/>
      <c r="K629" s="203"/>
      <c r="L629" s="208"/>
      <c r="M629" s="209"/>
      <c r="N629" s="210"/>
      <c r="O629" s="210"/>
      <c r="P629" s="210"/>
      <c r="Q629" s="210"/>
      <c r="R629" s="210"/>
      <c r="S629" s="210"/>
      <c r="T629" s="211"/>
      <c r="AT629" s="212" t="s">
        <v>182</v>
      </c>
      <c r="AU629" s="212" t="s">
        <v>81</v>
      </c>
      <c r="AV629" s="13" t="s">
        <v>81</v>
      </c>
      <c r="AW629" s="13" t="s">
        <v>33</v>
      </c>
      <c r="AX629" s="13" t="s">
        <v>72</v>
      </c>
      <c r="AY629" s="212" t="s">
        <v>168</v>
      </c>
    </row>
    <row r="630" spans="1:65" s="14" customFormat="1" ht="11.25">
      <c r="B630" s="213"/>
      <c r="C630" s="214"/>
      <c r="D630" s="195" t="s">
        <v>182</v>
      </c>
      <c r="E630" s="215" t="s">
        <v>19</v>
      </c>
      <c r="F630" s="216" t="s">
        <v>185</v>
      </c>
      <c r="G630" s="214"/>
      <c r="H630" s="217">
        <v>74.801000000000002</v>
      </c>
      <c r="I630" s="218"/>
      <c r="J630" s="214"/>
      <c r="K630" s="214"/>
      <c r="L630" s="219"/>
      <c r="M630" s="220"/>
      <c r="N630" s="221"/>
      <c r="O630" s="221"/>
      <c r="P630" s="221"/>
      <c r="Q630" s="221"/>
      <c r="R630" s="221"/>
      <c r="S630" s="221"/>
      <c r="T630" s="222"/>
      <c r="AT630" s="223" t="s">
        <v>182</v>
      </c>
      <c r="AU630" s="223" t="s">
        <v>81</v>
      </c>
      <c r="AV630" s="14" t="s">
        <v>176</v>
      </c>
      <c r="AW630" s="14" t="s">
        <v>33</v>
      </c>
      <c r="AX630" s="14" t="s">
        <v>79</v>
      </c>
      <c r="AY630" s="223" t="s">
        <v>168</v>
      </c>
    </row>
    <row r="631" spans="1:65" s="2" customFormat="1" ht="24.2" customHeight="1">
      <c r="A631" s="38"/>
      <c r="B631" s="39"/>
      <c r="C631" s="182" t="s">
        <v>2045</v>
      </c>
      <c r="D631" s="182" t="s">
        <v>171</v>
      </c>
      <c r="E631" s="183" t="s">
        <v>831</v>
      </c>
      <c r="F631" s="184" t="s">
        <v>832</v>
      </c>
      <c r="G631" s="185" t="s">
        <v>281</v>
      </c>
      <c r="H631" s="186">
        <v>149.71</v>
      </c>
      <c r="I631" s="187"/>
      <c r="J631" s="188">
        <f>ROUND(I631*H631,2)</f>
        <v>0</v>
      </c>
      <c r="K631" s="184" t="s">
        <v>175</v>
      </c>
      <c r="L631" s="43"/>
      <c r="M631" s="189" t="s">
        <v>19</v>
      </c>
      <c r="N631" s="190" t="s">
        <v>43</v>
      </c>
      <c r="O631" s="68"/>
      <c r="P631" s="191">
        <f>O631*H631</f>
        <v>0</v>
      </c>
      <c r="Q631" s="191">
        <v>0</v>
      </c>
      <c r="R631" s="191">
        <f>Q631*H631</f>
        <v>0</v>
      </c>
      <c r="S631" s="191">
        <v>0</v>
      </c>
      <c r="T631" s="192">
        <f>S631*H631</f>
        <v>0</v>
      </c>
      <c r="U631" s="38"/>
      <c r="V631" s="38"/>
      <c r="W631" s="38"/>
      <c r="X631" s="38"/>
      <c r="Y631" s="38"/>
      <c r="Z631" s="38"/>
      <c r="AA631" s="38"/>
      <c r="AB631" s="38"/>
      <c r="AC631" s="38"/>
      <c r="AD631" s="38"/>
      <c r="AE631" s="38"/>
      <c r="AR631" s="193" t="s">
        <v>278</v>
      </c>
      <c r="AT631" s="193" t="s">
        <v>171</v>
      </c>
      <c r="AU631" s="193" t="s">
        <v>81</v>
      </c>
      <c r="AY631" s="21" t="s">
        <v>168</v>
      </c>
      <c r="BE631" s="194">
        <f>IF(N631="základní",J631,0)</f>
        <v>0</v>
      </c>
      <c r="BF631" s="194">
        <f>IF(N631="snížená",J631,0)</f>
        <v>0</v>
      </c>
      <c r="BG631" s="194">
        <f>IF(N631="zákl. přenesená",J631,0)</f>
        <v>0</v>
      </c>
      <c r="BH631" s="194">
        <f>IF(N631="sníž. přenesená",J631,0)</f>
        <v>0</v>
      </c>
      <c r="BI631" s="194">
        <f>IF(N631="nulová",J631,0)</f>
        <v>0</v>
      </c>
      <c r="BJ631" s="21" t="s">
        <v>79</v>
      </c>
      <c r="BK631" s="194">
        <f>ROUND(I631*H631,2)</f>
        <v>0</v>
      </c>
      <c r="BL631" s="21" t="s">
        <v>278</v>
      </c>
      <c r="BM631" s="193" t="s">
        <v>2046</v>
      </c>
    </row>
    <row r="632" spans="1:65" s="2" customFormat="1" ht="29.25">
      <c r="A632" s="38"/>
      <c r="B632" s="39"/>
      <c r="C632" s="40"/>
      <c r="D632" s="195" t="s">
        <v>178</v>
      </c>
      <c r="E632" s="40"/>
      <c r="F632" s="196" t="s">
        <v>834</v>
      </c>
      <c r="G632" s="40"/>
      <c r="H632" s="40"/>
      <c r="I632" s="197"/>
      <c r="J632" s="40"/>
      <c r="K632" s="40"/>
      <c r="L632" s="43"/>
      <c r="M632" s="198"/>
      <c r="N632" s="199"/>
      <c r="O632" s="68"/>
      <c r="P632" s="68"/>
      <c r="Q632" s="68"/>
      <c r="R632" s="68"/>
      <c r="S632" s="68"/>
      <c r="T632" s="69"/>
      <c r="U632" s="38"/>
      <c r="V632" s="38"/>
      <c r="W632" s="38"/>
      <c r="X632" s="38"/>
      <c r="Y632" s="38"/>
      <c r="Z632" s="38"/>
      <c r="AA632" s="38"/>
      <c r="AB632" s="38"/>
      <c r="AC632" s="38"/>
      <c r="AD632" s="38"/>
      <c r="AE632" s="38"/>
      <c r="AT632" s="21" t="s">
        <v>178</v>
      </c>
      <c r="AU632" s="21" t="s">
        <v>81</v>
      </c>
    </row>
    <row r="633" spans="1:65" s="2" customFormat="1" ht="11.25">
      <c r="A633" s="38"/>
      <c r="B633" s="39"/>
      <c r="C633" s="40"/>
      <c r="D633" s="200" t="s">
        <v>180</v>
      </c>
      <c r="E633" s="40"/>
      <c r="F633" s="201" t="s">
        <v>835</v>
      </c>
      <c r="G633" s="40"/>
      <c r="H633" s="40"/>
      <c r="I633" s="197"/>
      <c r="J633" s="40"/>
      <c r="K633" s="40"/>
      <c r="L633" s="43"/>
      <c r="M633" s="198"/>
      <c r="N633" s="199"/>
      <c r="O633" s="68"/>
      <c r="P633" s="68"/>
      <c r="Q633" s="68"/>
      <c r="R633" s="68"/>
      <c r="S633" s="68"/>
      <c r="T633" s="69"/>
      <c r="U633" s="38"/>
      <c r="V633" s="38"/>
      <c r="W633" s="38"/>
      <c r="X633" s="38"/>
      <c r="Y633" s="38"/>
      <c r="Z633" s="38"/>
      <c r="AA633" s="38"/>
      <c r="AB633" s="38"/>
      <c r="AC633" s="38"/>
      <c r="AD633" s="38"/>
      <c r="AE633" s="38"/>
      <c r="AT633" s="21" t="s">
        <v>180</v>
      </c>
      <c r="AU633" s="21" t="s">
        <v>81</v>
      </c>
    </row>
    <row r="634" spans="1:65" s="13" customFormat="1" ht="11.25">
      <c r="B634" s="202"/>
      <c r="C634" s="203"/>
      <c r="D634" s="195" t="s">
        <v>182</v>
      </c>
      <c r="E634" s="204" t="s">
        <v>19</v>
      </c>
      <c r="F634" s="205" t="s">
        <v>2047</v>
      </c>
      <c r="G634" s="203"/>
      <c r="H634" s="206">
        <v>74.855000000000004</v>
      </c>
      <c r="I634" s="207"/>
      <c r="J634" s="203"/>
      <c r="K634" s="203"/>
      <c r="L634" s="208"/>
      <c r="M634" s="209"/>
      <c r="N634" s="210"/>
      <c r="O634" s="210"/>
      <c r="P634" s="210"/>
      <c r="Q634" s="210"/>
      <c r="R634" s="210"/>
      <c r="S634" s="210"/>
      <c r="T634" s="211"/>
      <c r="AT634" s="212" t="s">
        <v>182</v>
      </c>
      <c r="AU634" s="212" t="s">
        <v>81</v>
      </c>
      <c r="AV634" s="13" t="s">
        <v>81</v>
      </c>
      <c r="AW634" s="13" t="s">
        <v>33</v>
      </c>
      <c r="AX634" s="13" t="s">
        <v>72</v>
      </c>
      <c r="AY634" s="212" t="s">
        <v>168</v>
      </c>
    </row>
    <row r="635" spans="1:65" s="13" customFormat="1" ht="11.25">
      <c r="B635" s="202"/>
      <c r="C635" s="203"/>
      <c r="D635" s="195" t="s">
        <v>182</v>
      </c>
      <c r="E635" s="204" t="s">
        <v>19</v>
      </c>
      <c r="F635" s="205" t="s">
        <v>2048</v>
      </c>
      <c r="G635" s="203"/>
      <c r="H635" s="206">
        <v>74.855000000000004</v>
      </c>
      <c r="I635" s="207"/>
      <c r="J635" s="203"/>
      <c r="K635" s="203"/>
      <c r="L635" s="208"/>
      <c r="M635" s="209"/>
      <c r="N635" s="210"/>
      <c r="O635" s="210"/>
      <c r="P635" s="210"/>
      <c r="Q635" s="210"/>
      <c r="R635" s="210"/>
      <c r="S635" s="210"/>
      <c r="T635" s="211"/>
      <c r="AT635" s="212" t="s">
        <v>182</v>
      </c>
      <c r="AU635" s="212" t="s">
        <v>81</v>
      </c>
      <c r="AV635" s="13" t="s">
        <v>81</v>
      </c>
      <c r="AW635" s="13" t="s">
        <v>33</v>
      </c>
      <c r="AX635" s="13" t="s">
        <v>72</v>
      </c>
      <c r="AY635" s="212" t="s">
        <v>168</v>
      </c>
    </row>
    <row r="636" spans="1:65" s="14" customFormat="1" ht="11.25">
      <c r="B636" s="213"/>
      <c r="C636" s="214"/>
      <c r="D636" s="195" t="s">
        <v>182</v>
      </c>
      <c r="E636" s="215" t="s">
        <v>19</v>
      </c>
      <c r="F636" s="216" t="s">
        <v>185</v>
      </c>
      <c r="G636" s="214"/>
      <c r="H636" s="217">
        <v>149.71</v>
      </c>
      <c r="I636" s="218"/>
      <c r="J636" s="214"/>
      <c r="K636" s="214"/>
      <c r="L636" s="219"/>
      <c r="M636" s="220"/>
      <c r="N636" s="221"/>
      <c r="O636" s="221"/>
      <c r="P636" s="221"/>
      <c r="Q636" s="221"/>
      <c r="R636" s="221"/>
      <c r="S636" s="221"/>
      <c r="T636" s="222"/>
      <c r="AT636" s="223" t="s">
        <v>182</v>
      </c>
      <c r="AU636" s="223" t="s">
        <v>81</v>
      </c>
      <c r="AV636" s="14" t="s">
        <v>176</v>
      </c>
      <c r="AW636" s="14" t="s">
        <v>33</v>
      </c>
      <c r="AX636" s="14" t="s">
        <v>79</v>
      </c>
      <c r="AY636" s="223" t="s">
        <v>168</v>
      </c>
    </row>
    <row r="637" spans="1:65" s="2" customFormat="1" ht="24.2" customHeight="1">
      <c r="A637" s="38"/>
      <c r="B637" s="39"/>
      <c r="C637" s="225" t="s">
        <v>2049</v>
      </c>
      <c r="D637" s="225" t="s">
        <v>234</v>
      </c>
      <c r="E637" s="226" t="s">
        <v>839</v>
      </c>
      <c r="F637" s="227" t="s">
        <v>840</v>
      </c>
      <c r="G637" s="228" t="s">
        <v>281</v>
      </c>
      <c r="H637" s="229">
        <v>211.43199999999999</v>
      </c>
      <c r="I637" s="230"/>
      <c r="J637" s="231">
        <f>ROUND(I637*H637,2)</f>
        <v>0</v>
      </c>
      <c r="K637" s="227" t="s">
        <v>19</v>
      </c>
      <c r="L637" s="232"/>
      <c r="M637" s="233" t="s">
        <v>19</v>
      </c>
      <c r="N637" s="234" t="s">
        <v>43</v>
      </c>
      <c r="O637" s="68"/>
      <c r="P637" s="191">
        <f>O637*H637</f>
        <v>0</v>
      </c>
      <c r="Q637" s="191">
        <v>2.3E-3</v>
      </c>
      <c r="R637" s="191">
        <f>Q637*H637</f>
        <v>0.48629359999999994</v>
      </c>
      <c r="S637" s="191">
        <v>0</v>
      </c>
      <c r="T637" s="192">
        <f>S637*H637</f>
        <v>0</v>
      </c>
      <c r="U637" s="38"/>
      <c r="V637" s="38"/>
      <c r="W637" s="38"/>
      <c r="X637" s="38"/>
      <c r="Y637" s="38"/>
      <c r="Z637" s="38"/>
      <c r="AA637" s="38"/>
      <c r="AB637" s="38"/>
      <c r="AC637" s="38"/>
      <c r="AD637" s="38"/>
      <c r="AE637" s="38"/>
      <c r="AR637" s="193" t="s">
        <v>786</v>
      </c>
      <c r="AT637" s="193" t="s">
        <v>234</v>
      </c>
      <c r="AU637" s="193" t="s">
        <v>81</v>
      </c>
      <c r="AY637" s="21" t="s">
        <v>168</v>
      </c>
      <c r="BE637" s="194">
        <f>IF(N637="základní",J637,0)</f>
        <v>0</v>
      </c>
      <c r="BF637" s="194">
        <f>IF(N637="snížená",J637,0)</f>
        <v>0</v>
      </c>
      <c r="BG637" s="194">
        <f>IF(N637="zákl. přenesená",J637,0)</f>
        <v>0</v>
      </c>
      <c r="BH637" s="194">
        <f>IF(N637="sníž. přenesená",J637,0)</f>
        <v>0</v>
      </c>
      <c r="BI637" s="194">
        <f>IF(N637="nulová",J637,0)</f>
        <v>0</v>
      </c>
      <c r="BJ637" s="21" t="s">
        <v>79</v>
      </c>
      <c r="BK637" s="194">
        <f>ROUND(I637*H637,2)</f>
        <v>0</v>
      </c>
      <c r="BL637" s="21" t="s">
        <v>278</v>
      </c>
      <c r="BM637" s="193" t="s">
        <v>2050</v>
      </c>
    </row>
    <row r="638" spans="1:65" s="2" customFormat="1" ht="11.25">
      <c r="A638" s="38"/>
      <c r="B638" s="39"/>
      <c r="C638" s="40"/>
      <c r="D638" s="195" t="s">
        <v>178</v>
      </c>
      <c r="E638" s="40"/>
      <c r="F638" s="196" t="s">
        <v>840</v>
      </c>
      <c r="G638" s="40"/>
      <c r="H638" s="40"/>
      <c r="I638" s="197"/>
      <c r="J638" s="40"/>
      <c r="K638" s="40"/>
      <c r="L638" s="43"/>
      <c r="M638" s="198"/>
      <c r="N638" s="199"/>
      <c r="O638" s="68"/>
      <c r="P638" s="68"/>
      <c r="Q638" s="68"/>
      <c r="R638" s="68"/>
      <c r="S638" s="68"/>
      <c r="T638" s="69"/>
      <c r="U638" s="38"/>
      <c r="V638" s="38"/>
      <c r="W638" s="38"/>
      <c r="X638" s="38"/>
      <c r="Y638" s="38"/>
      <c r="Z638" s="38"/>
      <c r="AA638" s="38"/>
      <c r="AB638" s="38"/>
      <c r="AC638" s="38"/>
      <c r="AD638" s="38"/>
      <c r="AE638" s="38"/>
      <c r="AT638" s="21" t="s">
        <v>178</v>
      </c>
      <c r="AU638" s="21" t="s">
        <v>81</v>
      </c>
    </row>
    <row r="639" spans="1:65" s="13" customFormat="1" ht="11.25">
      <c r="B639" s="202"/>
      <c r="C639" s="203"/>
      <c r="D639" s="195" t="s">
        <v>182</v>
      </c>
      <c r="E639" s="203"/>
      <c r="F639" s="205" t="s">
        <v>2051</v>
      </c>
      <c r="G639" s="203"/>
      <c r="H639" s="206">
        <v>211.43199999999999</v>
      </c>
      <c r="I639" s="207"/>
      <c r="J639" s="203"/>
      <c r="K639" s="203"/>
      <c r="L639" s="208"/>
      <c r="M639" s="209"/>
      <c r="N639" s="210"/>
      <c r="O639" s="210"/>
      <c r="P639" s="210"/>
      <c r="Q639" s="210"/>
      <c r="R639" s="210"/>
      <c r="S639" s="210"/>
      <c r="T639" s="211"/>
      <c r="AT639" s="212" t="s">
        <v>182</v>
      </c>
      <c r="AU639" s="212" t="s">
        <v>81</v>
      </c>
      <c r="AV639" s="13" t="s">
        <v>81</v>
      </c>
      <c r="AW639" s="13" t="s">
        <v>4</v>
      </c>
      <c r="AX639" s="13" t="s">
        <v>79</v>
      </c>
      <c r="AY639" s="212" t="s">
        <v>168</v>
      </c>
    </row>
    <row r="640" spans="1:65" s="2" customFormat="1" ht="24.2" customHeight="1">
      <c r="A640" s="38"/>
      <c r="B640" s="39"/>
      <c r="C640" s="182" t="s">
        <v>798</v>
      </c>
      <c r="D640" s="182" t="s">
        <v>171</v>
      </c>
      <c r="E640" s="183" t="s">
        <v>2052</v>
      </c>
      <c r="F640" s="184" t="s">
        <v>2053</v>
      </c>
      <c r="G640" s="185" t="s">
        <v>220</v>
      </c>
      <c r="H640" s="186">
        <v>0.42299999999999999</v>
      </c>
      <c r="I640" s="187"/>
      <c r="J640" s="188">
        <f>ROUND(I640*H640,2)</f>
        <v>0</v>
      </c>
      <c r="K640" s="184" t="s">
        <v>175</v>
      </c>
      <c r="L640" s="43"/>
      <c r="M640" s="189" t="s">
        <v>19</v>
      </c>
      <c r="N640" s="190" t="s">
        <v>43</v>
      </c>
      <c r="O640" s="68"/>
      <c r="P640" s="191">
        <f>O640*H640</f>
        <v>0</v>
      </c>
      <c r="Q640" s="191">
        <v>0</v>
      </c>
      <c r="R640" s="191">
        <f>Q640*H640</f>
        <v>0</v>
      </c>
      <c r="S640" s="191">
        <v>0</v>
      </c>
      <c r="T640" s="192">
        <f>S640*H640</f>
        <v>0</v>
      </c>
      <c r="U640" s="38"/>
      <c r="V640" s="38"/>
      <c r="W640" s="38"/>
      <c r="X640" s="38"/>
      <c r="Y640" s="38"/>
      <c r="Z640" s="38"/>
      <c r="AA640" s="38"/>
      <c r="AB640" s="38"/>
      <c r="AC640" s="38"/>
      <c r="AD640" s="38"/>
      <c r="AE640" s="38"/>
      <c r="AR640" s="193" t="s">
        <v>278</v>
      </c>
      <c r="AT640" s="193" t="s">
        <v>171</v>
      </c>
      <c r="AU640" s="193" t="s">
        <v>81</v>
      </c>
      <c r="AY640" s="21" t="s">
        <v>168</v>
      </c>
      <c r="BE640" s="194">
        <f>IF(N640="základní",J640,0)</f>
        <v>0</v>
      </c>
      <c r="BF640" s="194">
        <f>IF(N640="snížená",J640,0)</f>
        <v>0</v>
      </c>
      <c r="BG640" s="194">
        <f>IF(N640="zákl. přenesená",J640,0)</f>
        <v>0</v>
      </c>
      <c r="BH640" s="194">
        <f>IF(N640="sníž. přenesená",J640,0)</f>
        <v>0</v>
      </c>
      <c r="BI640" s="194">
        <f>IF(N640="nulová",J640,0)</f>
        <v>0</v>
      </c>
      <c r="BJ640" s="21" t="s">
        <v>79</v>
      </c>
      <c r="BK640" s="194">
        <f>ROUND(I640*H640,2)</f>
        <v>0</v>
      </c>
      <c r="BL640" s="21" t="s">
        <v>278</v>
      </c>
      <c r="BM640" s="193" t="s">
        <v>2054</v>
      </c>
    </row>
    <row r="641" spans="1:65" s="2" customFormat="1" ht="29.25">
      <c r="A641" s="38"/>
      <c r="B641" s="39"/>
      <c r="C641" s="40"/>
      <c r="D641" s="195" t="s">
        <v>178</v>
      </c>
      <c r="E641" s="40"/>
      <c r="F641" s="196" t="s">
        <v>2055</v>
      </c>
      <c r="G641" s="40"/>
      <c r="H641" s="40"/>
      <c r="I641" s="197"/>
      <c r="J641" s="40"/>
      <c r="K641" s="40"/>
      <c r="L641" s="43"/>
      <c r="M641" s="198"/>
      <c r="N641" s="199"/>
      <c r="O641" s="68"/>
      <c r="P641" s="68"/>
      <c r="Q641" s="68"/>
      <c r="R641" s="68"/>
      <c r="S641" s="68"/>
      <c r="T641" s="69"/>
      <c r="U641" s="38"/>
      <c r="V641" s="38"/>
      <c r="W641" s="38"/>
      <c r="X641" s="38"/>
      <c r="Y641" s="38"/>
      <c r="Z641" s="38"/>
      <c r="AA641" s="38"/>
      <c r="AB641" s="38"/>
      <c r="AC641" s="38"/>
      <c r="AD641" s="38"/>
      <c r="AE641" s="38"/>
      <c r="AT641" s="21" t="s">
        <v>178</v>
      </c>
      <c r="AU641" s="21" t="s">
        <v>81</v>
      </c>
    </row>
    <row r="642" spans="1:65" s="2" customFormat="1" ht="11.25">
      <c r="A642" s="38"/>
      <c r="B642" s="39"/>
      <c r="C642" s="40"/>
      <c r="D642" s="200" t="s">
        <v>180</v>
      </c>
      <c r="E642" s="40"/>
      <c r="F642" s="201" t="s">
        <v>2056</v>
      </c>
      <c r="G642" s="40"/>
      <c r="H642" s="40"/>
      <c r="I642" s="197"/>
      <c r="J642" s="40"/>
      <c r="K642" s="40"/>
      <c r="L642" s="43"/>
      <c r="M642" s="198"/>
      <c r="N642" s="199"/>
      <c r="O642" s="68"/>
      <c r="P642" s="68"/>
      <c r="Q642" s="68"/>
      <c r="R642" s="68"/>
      <c r="S642" s="68"/>
      <c r="T642" s="69"/>
      <c r="U642" s="38"/>
      <c r="V642" s="38"/>
      <c r="W642" s="38"/>
      <c r="X642" s="38"/>
      <c r="Y642" s="38"/>
      <c r="Z642" s="38"/>
      <c r="AA642" s="38"/>
      <c r="AB642" s="38"/>
      <c r="AC642" s="38"/>
      <c r="AD642" s="38"/>
      <c r="AE642" s="38"/>
      <c r="AT642" s="21" t="s">
        <v>180</v>
      </c>
      <c r="AU642" s="21" t="s">
        <v>81</v>
      </c>
    </row>
    <row r="643" spans="1:65" s="12" customFormat="1" ht="22.9" customHeight="1">
      <c r="B643" s="166"/>
      <c r="C643" s="167"/>
      <c r="D643" s="168" t="s">
        <v>71</v>
      </c>
      <c r="E643" s="180" t="s">
        <v>848</v>
      </c>
      <c r="F643" s="180" t="s">
        <v>849</v>
      </c>
      <c r="G643" s="167"/>
      <c r="H643" s="167"/>
      <c r="I643" s="170"/>
      <c r="J643" s="181">
        <f>BK643</f>
        <v>0</v>
      </c>
      <c r="K643" s="167"/>
      <c r="L643" s="172"/>
      <c r="M643" s="173"/>
      <c r="N643" s="174"/>
      <c r="O643" s="174"/>
      <c r="P643" s="175">
        <f>SUM(P644:P684)</f>
        <v>0</v>
      </c>
      <c r="Q643" s="174"/>
      <c r="R643" s="175">
        <f>SUM(R644:R684)</f>
        <v>0.48601277999999998</v>
      </c>
      <c r="S643" s="174"/>
      <c r="T643" s="176">
        <f>SUM(T644:T684)</f>
        <v>0</v>
      </c>
      <c r="AR643" s="177" t="s">
        <v>81</v>
      </c>
      <c r="AT643" s="178" t="s">
        <v>71</v>
      </c>
      <c r="AU643" s="178" t="s">
        <v>79</v>
      </c>
      <c r="AY643" s="177" t="s">
        <v>168</v>
      </c>
      <c r="BK643" s="179">
        <f>SUM(BK644:BK684)</f>
        <v>0</v>
      </c>
    </row>
    <row r="644" spans="1:65" s="2" customFormat="1" ht="24.2" customHeight="1">
      <c r="A644" s="38"/>
      <c r="B644" s="39"/>
      <c r="C644" s="182" t="s">
        <v>2057</v>
      </c>
      <c r="D644" s="182" t="s">
        <v>171</v>
      </c>
      <c r="E644" s="183" t="s">
        <v>874</v>
      </c>
      <c r="F644" s="184" t="s">
        <v>875</v>
      </c>
      <c r="G644" s="185" t="s">
        <v>281</v>
      </c>
      <c r="H644" s="186">
        <v>111.40600000000001</v>
      </c>
      <c r="I644" s="187"/>
      <c r="J644" s="188">
        <f>ROUND(I644*H644,2)</f>
        <v>0</v>
      </c>
      <c r="K644" s="184" t="s">
        <v>175</v>
      </c>
      <c r="L644" s="43"/>
      <c r="M644" s="189" t="s">
        <v>19</v>
      </c>
      <c r="N644" s="190" t="s">
        <v>43</v>
      </c>
      <c r="O644" s="68"/>
      <c r="P644" s="191">
        <f>O644*H644</f>
        <v>0</v>
      </c>
      <c r="Q644" s="191">
        <v>0</v>
      </c>
      <c r="R644" s="191">
        <f>Q644*H644</f>
        <v>0</v>
      </c>
      <c r="S644" s="191">
        <v>0</v>
      </c>
      <c r="T644" s="192">
        <f>S644*H644</f>
        <v>0</v>
      </c>
      <c r="U644" s="38"/>
      <c r="V644" s="38"/>
      <c r="W644" s="38"/>
      <c r="X644" s="38"/>
      <c r="Y644" s="38"/>
      <c r="Z644" s="38"/>
      <c r="AA644" s="38"/>
      <c r="AB644" s="38"/>
      <c r="AC644" s="38"/>
      <c r="AD644" s="38"/>
      <c r="AE644" s="38"/>
      <c r="AR644" s="193" t="s">
        <v>278</v>
      </c>
      <c r="AT644" s="193" t="s">
        <v>171</v>
      </c>
      <c r="AU644" s="193" t="s">
        <v>81</v>
      </c>
      <c r="AY644" s="21" t="s">
        <v>168</v>
      </c>
      <c r="BE644" s="194">
        <f>IF(N644="základní",J644,0)</f>
        <v>0</v>
      </c>
      <c r="BF644" s="194">
        <f>IF(N644="snížená",J644,0)</f>
        <v>0</v>
      </c>
      <c r="BG644" s="194">
        <f>IF(N644="zákl. přenesená",J644,0)</f>
        <v>0</v>
      </c>
      <c r="BH644" s="194">
        <f>IF(N644="sníž. přenesená",J644,0)</f>
        <v>0</v>
      </c>
      <c r="BI644" s="194">
        <f>IF(N644="nulová",J644,0)</f>
        <v>0</v>
      </c>
      <c r="BJ644" s="21" t="s">
        <v>79</v>
      </c>
      <c r="BK644" s="194">
        <f>ROUND(I644*H644,2)</f>
        <v>0</v>
      </c>
      <c r="BL644" s="21" t="s">
        <v>278</v>
      </c>
      <c r="BM644" s="193" t="s">
        <v>2058</v>
      </c>
    </row>
    <row r="645" spans="1:65" s="2" customFormat="1" ht="29.25">
      <c r="A645" s="38"/>
      <c r="B645" s="39"/>
      <c r="C645" s="40"/>
      <c r="D645" s="195" t="s">
        <v>178</v>
      </c>
      <c r="E645" s="40"/>
      <c r="F645" s="196" t="s">
        <v>877</v>
      </c>
      <c r="G645" s="40"/>
      <c r="H645" s="40"/>
      <c r="I645" s="197"/>
      <c r="J645" s="40"/>
      <c r="K645" s="40"/>
      <c r="L645" s="43"/>
      <c r="M645" s="198"/>
      <c r="N645" s="199"/>
      <c r="O645" s="68"/>
      <c r="P645" s="68"/>
      <c r="Q645" s="68"/>
      <c r="R645" s="68"/>
      <c r="S645" s="68"/>
      <c r="T645" s="69"/>
      <c r="U645" s="38"/>
      <c r="V645" s="38"/>
      <c r="W645" s="38"/>
      <c r="X645" s="38"/>
      <c r="Y645" s="38"/>
      <c r="Z645" s="38"/>
      <c r="AA645" s="38"/>
      <c r="AB645" s="38"/>
      <c r="AC645" s="38"/>
      <c r="AD645" s="38"/>
      <c r="AE645" s="38"/>
      <c r="AT645" s="21" t="s">
        <v>178</v>
      </c>
      <c r="AU645" s="21" t="s">
        <v>81</v>
      </c>
    </row>
    <row r="646" spans="1:65" s="2" customFormat="1" ht="11.25">
      <c r="A646" s="38"/>
      <c r="B646" s="39"/>
      <c r="C646" s="40"/>
      <c r="D646" s="200" t="s">
        <v>180</v>
      </c>
      <c r="E646" s="40"/>
      <c r="F646" s="201" t="s">
        <v>878</v>
      </c>
      <c r="G646" s="40"/>
      <c r="H646" s="40"/>
      <c r="I646" s="197"/>
      <c r="J646" s="40"/>
      <c r="K646" s="40"/>
      <c r="L646" s="43"/>
      <c r="M646" s="198"/>
      <c r="N646" s="199"/>
      <c r="O646" s="68"/>
      <c r="P646" s="68"/>
      <c r="Q646" s="68"/>
      <c r="R646" s="68"/>
      <c r="S646" s="68"/>
      <c r="T646" s="69"/>
      <c r="U646" s="38"/>
      <c r="V646" s="38"/>
      <c r="W646" s="38"/>
      <c r="X646" s="38"/>
      <c r="Y646" s="38"/>
      <c r="Z646" s="38"/>
      <c r="AA646" s="38"/>
      <c r="AB646" s="38"/>
      <c r="AC646" s="38"/>
      <c r="AD646" s="38"/>
      <c r="AE646" s="38"/>
      <c r="AT646" s="21" t="s">
        <v>180</v>
      </c>
      <c r="AU646" s="21" t="s">
        <v>81</v>
      </c>
    </row>
    <row r="647" spans="1:65" s="13" customFormat="1" ht="11.25">
      <c r="B647" s="202"/>
      <c r="C647" s="203"/>
      <c r="D647" s="195" t="s">
        <v>182</v>
      </c>
      <c r="E647" s="204" t="s">
        <v>19</v>
      </c>
      <c r="F647" s="205" t="s">
        <v>2059</v>
      </c>
      <c r="G647" s="203"/>
      <c r="H647" s="206">
        <v>55.703000000000003</v>
      </c>
      <c r="I647" s="207"/>
      <c r="J647" s="203"/>
      <c r="K647" s="203"/>
      <c r="L647" s="208"/>
      <c r="M647" s="209"/>
      <c r="N647" s="210"/>
      <c r="O647" s="210"/>
      <c r="P647" s="210"/>
      <c r="Q647" s="210"/>
      <c r="R647" s="210"/>
      <c r="S647" s="210"/>
      <c r="T647" s="211"/>
      <c r="AT647" s="212" t="s">
        <v>182</v>
      </c>
      <c r="AU647" s="212" t="s">
        <v>81</v>
      </c>
      <c r="AV647" s="13" t="s">
        <v>81</v>
      </c>
      <c r="AW647" s="13" t="s">
        <v>33</v>
      </c>
      <c r="AX647" s="13" t="s">
        <v>72</v>
      </c>
      <c r="AY647" s="212" t="s">
        <v>168</v>
      </c>
    </row>
    <row r="648" spans="1:65" s="13" customFormat="1" ht="11.25">
      <c r="B648" s="202"/>
      <c r="C648" s="203"/>
      <c r="D648" s="195" t="s">
        <v>182</v>
      </c>
      <c r="E648" s="204" t="s">
        <v>19</v>
      </c>
      <c r="F648" s="205" t="s">
        <v>2060</v>
      </c>
      <c r="G648" s="203"/>
      <c r="H648" s="206">
        <v>55.703000000000003</v>
      </c>
      <c r="I648" s="207"/>
      <c r="J648" s="203"/>
      <c r="K648" s="203"/>
      <c r="L648" s="208"/>
      <c r="M648" s="209"/>
      <c r="N648" s="210"/>
      <c r="O648" s="210"/>
      <c r="P648" s="210"/>
      <c r="Q648" s="210"/>
      <c r="R648" s="210"/>
      <c r="S648" s="210"/>
      <c r="T648" s="211"/>
      <c r="AT648" s="212" t="s">
        <v>182</v>
      </c>
      <c r="AU648" s="212" t="s">
        <v>81</v>
      </c>
      <c r="AV648" s="13" t="s">
        <v>81</v>
      </c>
      <c r="AW648" s="13" t="s">
        <v>33</v>
      </c>
      <c r="AX648" s="13" t="s">
        <v>72</v>
      </c>
      <c r="AY648" s="212" t="s">
        <v>168</v>
      </c>
    </row>
    <row r="649" spans="1:65" s="14" customFormat="1" ht="11.25">
      <c r="B649" s="213"/>
      <c r="C649" s="214"/>
      <c r="D649" s="195" t="s">
        <v>182</v>
      </c>
      <c r="E649" s="215" t="s">
        <v>19</v>
      </c>
      <c r="F649" s="216" t="s">
        <v>185</v>
      </c>
      <c r="G649" s="214"/>
      <c r="H649" s="217">
        <v>111.40600000000001</v>
      </c>
      <c r="I649" s="218"/>
      <c r="J649" s="214"/>
      <c r="K649" s="214"/>
      <c r="L649" s="219"/>
      <c r="M649" s="220"/>
      <c r="N649" s="221"/>
      <c r="O649" s="221"/>
      <c r="P649" s="221"/>
      <c r="Q649" s="221"/>
      <c r="R649" s="221"/>
      <c r="S649" s="221"/>
      <c r="T649" s="222"/>
      <c r="AT649" s="223" t="s">
        <v>182</v>
      </c>
      <c r="AU649" s="223" t="s">
        <v>81</v>
      </c>
      <c r="AV649" s="14" t="s">
        <v>176</v>
      </c>
      <c r="AW649" s="14" t="s">
        <v>33</v>
      </c>
      <c r="AX649" s="14" t="s">
        <v>79</v>
      </c>
      <c r="AY649" s="223" t="s">
        <v>168</v>
      </c>
    </row>
    <row r="650" spans="1:65" s="2" customFormat="1" ht="24.2" customHeight="1">
      <c r="A650" s="38"/>
      <c r="B650" s="39"/>
      <c r="C650" s="225" t="s">
        <v>2061</v>
      </c>
      <c r="D650" s="225" t="s">
        <v>234</v>
      </c>
      <c r="E650" s="226" t="s">
        <v>2062</v>
      </c>
      <c r="F650" s="227" t="s">
        <v>2063</v>
      </c>
      <c r="G650" s="228" t="s">
        <v>281</v>
      </c>
      <c r="H650" s="229">
        <v>58.488</v>
      </c>
      <c r="I650" s="230"/>
      <c r="J650" s="231">
        <f>ROUND(I650*H650,2)</f>
        <v>0</v>
      </c>
      <c r="K650" s="227" t="s">
        <v>175</v>
      </c>
      <c r="L650" s="232"/>
      <c r="M650" s="233" t="s">
        <v>19</v>
      </c>
      <c r="N650" s="234" t="s">
        <v>43</v>
      </c>
      <c r="O650" s="68"/>
      <c r="P650" s="191">
        <f>O650*H650</f>
        <v>0</v>
      </c>
      <c r="Q650" s="191">
        <v>1.4E-3</v>
      </c>
      <c r="R650" s="191">
        <f>Q650*H650</f>
        <v>8.1883200000000003E-2</v>
      </c>
      <c r="S650" s="191">
        <v>0</v>
      </c>
      <c r="T650" s="192">
        <f>S650*H650</f>
        <v>0</v>
      </c>
      <c r="U650" s="38"/>
      <c r="V650" s="38"/>
      <c r="W650" s="38"/>
      <c r="X650" s="38"/>
      <c r="Y650" s="38"/>
      <c r="Z650" s="38"/>
      <c r="AA650" s="38"/>
      <c r="AB650" s="38"/>
      <c r="AC650" s="38"/>
      <c r="AD650" s="38"/>
      <c r="AE650" s="38"/>
      <c r="AR650" s="193" t="s">
        <v>786</v>
      </c>
      <c r="AT650" s="193" t="s">
        <v>234</v>
      </c>
      <c r="AU650" s="193" t="s">
        <v>81</v>
      </c>
      <c r="AY650" s="21" t="s">
        <v>168</v>
      </c>
      <c r="BE650" s="194">
        <f>IF(N650="základní",J650,0)</f>
        <v>0</v>
      </c>
      <c r="BF650" s="194">
        <f>IF(N650="snížená",J650,0)</f>
        <v>0</v>
      </c>
      <c r="BG650" s="194">
        <f>IF(N650="zákl. přenesená",J650,0)</f>
        <v>0</v>
      </c>
      <c r="BH650" s="194">
        <f>IF(N650="sníž. přenesená",J650,0)</f>
        <v>0</v>
      </c>
      <c r="BI650" s="194">
        <f>IF(N650="nulová",J650,0)</f>
        <v>0</v>
      </c>
      <c r="BJ650" s="21" t="s">
        <v>79</v>
      </c>
      <c r="BK650" s="194">
        <f>ROUND(I650*H650,2)</f>
        <v>0</v>
      </c>
      <c r="BL650" s="21" t="s">
        <v>278</v>
      </c>
      <c r="BM650" s="193" t="s">
        <v>2064</v>
      </c>
    </row>
    <row r="651" spans="1:65" s="2" customFormat="1" ht="11.25">
      <c r="A651" s="38"/>
      <c r="B651" s="39"/>
      <c r="C651" s="40"/>
      <c r="D651" s="195" t="s">
        <v>178</v>
      </c>
      <c r="E651" s="40"/>
      <c r="F651" s="196" t="s">
        <v>2063</v>
      </c>
      <c r="G651" s="40"/>
      <c r="H651" s="40"/>
      <c r="I651" s="197"/>
      <c r="J651" s="40"/>
      <c r="K651" s="40"/>
      <c r="L651" s="43"/>
      <c r="M651" s="198"/>
      <c r="N651" s="199"/>
      <c r="O651" s="68"/>
      <c r="P651" s="68"/>
      <c r="Q651" s="68"/>
      <c r="R651" s="68"/>
      <c r="S651" s="68"/>
      <c r="T651" s="69"/>
      <c r="U651" s="38"/>
      <c r="V651" s="38"/>
      <c r="W651" s="38"/>
      <c r="X651" s="38"/>
      <c r="Y651" s="38"/>
      <c r="Z651" s="38"/>
      <c r="AA651" s="38"/>
      <c r="AB651" s="38"/>
      <c r="AC651" s="38"/>
      <c r="AD651" s="38"/>
      <c r="AE651" s="38"/>
      <c r="AT651" s="21" t="s">
        <v>178</v>
      </c>
      <c r="AU651" s="21" t="s">
        <v>81</v>
      </c>
    </row>
    <row r="652" spans="1:65" s="13" customFormat="1" ht="11.25">
      <c r="B652" s="202"/>
      <c r="C652" s="203"/>
      <c r="D652" s="195" t="s">
        <v>182</v>
      </c>
      <c r="E652" s="203"/>
      <c r="F652" s="205" t="s">
        <v>2065</v>
      </c>
      <c r="G652" s="203"/>
      <c r="H652" s="206">
        <v>58.488</v>
      </c>
      <c r="I652" s="207"/>
      <c r="J652" s="203"/>
      <c r="K652" s="203"/>
      <c r="L652" s="208"/>
      <c r="M652" s="209"/>
      <c r="N652" s="210"/>
      <c r="O652" s="210"/>
      <c r="P652" s="210"/>
      <c r="Q652" s="210"/>
      <c r="R652" s="210"/>
      <c r="S652" s="210"/>
      <c r="T652" s="211"/>
      <c r="AT652" s="212" t="s">
        <v>182</v>
      </c>
      <c r="AU652" s="212" t="s">
        <v>81</v>
      </c>
      <c r="AV652" s="13" t="s">
        <v>81</v>
      </c>
      <c r="AW652" s="13" t="s">
        <v>4</v>
      </c>
      <c r="AX652" s="13" t="s">
        <v>79</v>
      </c>
      <c r="AY652" s="212" t="s">
        <v>168</v>
      </c>
    </row>
    <row r="653" spans="1:65" s="2" customFormat="1" ht="24.2" customHeight="1">
      <c r="A653" s="38"/>
      <c r="B653" s="39"/>
      <c r="C653" s="225" t="s">
        <v>2066</v>
      </c>
      <c r="D653" s="225" t="s">
        <v>234</v>
      </c>
      <c r="E653" s="226" t="s">
        <v>2067</v>
      </c>
      <c r="F653" s="227" t="s">
        <v>2068</v>
      </c>
      <c r="G653" s="228" t="s">
        <v>281</v>
      </c>
      <c r="H653" s="229">
        <v>58.488</v>
      </c>
      <c r="I653" s="230"/>
      <c r="J653" s="231">
        <f>ROUND(I653*H653,2)</f>
        <v>0</v>
      </c>
      <c r="K653" s="227" t="s">
        <v>175</v>
      </c>
      <c r="L653" s="232"/>
      <c r="M653" s="233" t="s">
        <v>19</v>
      </c>
      <c r="N653" s="234" t="s">
        <v>43</v>
      </c>
      <c r="O653" s="68"/>
      <c r="P653" s="191">
        <f>O653*H653</f>
        <v>0</v>
      </c>
      <c r="Q653" s="191">
        <v>3.5999999999999999E-3</v>
      </c>
      <c r="R653" s="191">
        <f>Q653*H653</f>
        <v>0.21055679999999999</v>
      </c>
      <c r="S653" s="191">
        <v>0</v>
      </c>
      <c r="T653" s="192">
        <f>S653*H653</f>
        <v>0</v>
      </c>
      <c r="U653" s="38"/>
      <c r="V653" s="38"/>
      <c r="W653" s="38"/>
      <c r="X653" s="38"/>
      <c r="Y653" s="38"/>
      <c r="Z653" s="38"/>
      <c r="AA653" s="38"/>
      <c r="AB653" s="38"/>
      <c r="AC653" s="38"/>
      <c r="AD653" s="38"/>
      <c r="AE653" s="38"/>
      <c r="AR653" s="193" t="s">
        <v>786</v>
      </c>
      <c r="AT653" s="193" t="s">
        <v>234</v>
      </c>
      <c r="AU653" s="193" t="s">
        <v>81</v>
      </c>
      <c r="AY653" s="21" t="s">
        <v>168</v>
      </c>
      <c r="BE653" s="194">
        <f>IF(N653="základní",J653,0)</f>
        <v>0</v>
      </c>
      <c r="BF653" s="194">
        <f>IF(N653="snížená",J653,0)</f>
        <v>0</v>
      </c>
      <c r="BG653" s="194">
        <f>IF(N653="zákl. přenesená",J653,0)</f>
        <v>0</v>
      </c>
      <c r="BH653" s="194">
        <f>IF(N653="sníž. přenesená",J653,0)</f>
        <v>0</v>
      </c>
      <c r="BI653" s="194">
        <f>IF(N653="nulová",J653,0)</f>
        <v>0</v>
      </c>
      <c r="BJ653" s="21" t="s">
        <v>79</v>
      </c>
      <c r="BK653" s="194">
        <f>ROUND(I653*H653,2)</f>
        <v>0</v>
      </c>
      <c r="BL653" s="21" t="s">
        <v>278</v>
      </c>
      <c r="BM653" s="193" t="s">
        <v>2069</v>
      </c>
    </row>
    <row r="654" spans="1:65" s="2" customFormat="1" ht="11.25">
      <c r="A654" s="38"/>
      <c r="B654" s="39"/>
      <c r="C654" s="40"/>
      <c r="D654" s="195" t="s">
        <v>178</v>
      </c>
      <c r="E654" s="40"/>
      <c r="F654" s="196" t="s">
        <v>2068</v>
      </c>
      <c r="G654" s="40"/>
      <c r="H654" s="40"/>
      <c r="I654" s="197"/>
      <c r="J654" s="40"/>
      <c r="K654" s="40"/>
      <c r="L654" s="43"/>
      <c r="M654" s="198"/>
      <c r="N654" s="199"/>
      <c r="O654" s="68"/>
      <c r="P654" s="68"/>
      <c r="Q654" s="68"/>
      <c r="R654" s="68"/>
      <c r="S654" s="68"/>
      <c r="T654" s="69"/>
      <c r="U654" s="38"/>
      <c r="V654" s="38"/>
      <c r="W654" s="38"/>
      <c r="X654" s="38"/>
      <c r="Y654" s="38"/>
      <c r="Z654" s="38"/>
      <c r="AA654" s="38"/>
      <c r="AB654" s="38"/>
      <c r="AC654" s="38"/>
      <c r="AD654" s="38"/>
      <c r="AE654" s="38"/>
      <c r="AT654" s="21" t="s">
        <v>178</v>
      </c>
      <c r="AU654" s="21" t="s">
        <v>81</v>
      </c>
    </row>
    <row r="655" spans="1:65" s="13" customFormat="1" ht="11.25">
      <c r="B655" s="202"/>
      <c r="C655" s="203"/>
      <c r="D655" s="195" t="s">
        <v>182</v>
      </c>
      <c r="E655" s="203"/>
      <c r="F655" s="205" t="s">
        <v>2065</v>
      </c>
      <c r="G655" s="203"/>
      <c r="H655" s="206">
        <v>58.488</v>
      </c>
      <c r="I655" s="207"/>
      <c r="J655" s="203"/>
      <c r="K655" s="203"/>
      <c r="L655" s="208"/>
      <c r="M655" s="209"/>
      <c r="N655" s="210"/>
      <c r="O655" s="210"/>
      <c r="P655" s="210"/>
      <c r="Q655" s="210"/>
      <c r="R655" s="210"/>
      <c r="S655" s="210"/>
      <c r="T655" s="211"/>
      <c r="AT655" s="212" t="s">
        <v>182</v>
      </c>
      <c r="AU655" s="212" t="s">
        <v>81</v>
      </c>
      <c r="AV655" s="13" t="s">
        <v>81</v>
      </c>
      <c r="AW655" s="13" t="s">
        <v>4</v>
      </c>
      <c r="AX655" s="13" t="s">
        <v>79</v>
      </c>
      <c r="AY655" s="212" t="s">
        <v>168</v>
      </c>
    </row>
    <row r="656" spans="1:65" s="2" customFormat="1" ht="24.2" customHeight="1">
      <c r="A656" s="38"/>
      <c r="B656" s="39"/>
      <c r="C656" s="182" t="s">
        <v>1603</v>
      </c>
      <c r="D656" s="182" t="s">
        <v>171</v>
      </c>
      <c r="E656" s="183" t="s">
        <v>890</v>
      </c>
      <c r="F656" s="184" t="s">
        <v>891</v>
      </c>
      <c r="G656" s="185" t="s">
        <v>281</v>
      </c>
      <c r="H656" s="186">
        <v>50.97</v>
      </c>
      <c r="I656" s="187"/>
      <c r="J656" s="188">
        <f>ROUND(I656*H656,2)</f>
        <v>0</v>
      </c>
      <c r="K656" s="184" t="s">
        <v>175</v>
      </c>
      <c r="L656" s="43"/>
      <c r="M656" s="189" t="s">
        <v>19</v>
      </c>
      <c r="N656" s="190" t="s">
        <v>43</v>
      </c>
      <c r="O656" s="68"/>
      <c r="P656" s="191">
        <f>O656*H656</f>
        <v>0</v>
      </c>
      <c r="Q656" s="191">
        <v>0</v>
      </c>
      <c r="R656" s="191">
        <f>Q656*H656</f>
        <v>0</v>
      </c>
      <c r="S656" s="191">
        <v>0</v>
      </c>
      <c r="T656" s="192">
        <f>S656*H656</f>
        <v>0</v>
      </c>
      <c r="U656" s="38"/>
      <c r="V656" s="38"/>
      <c r="W656" s="38"/>
      <c r="X656" s="38"/>
      <c r="Y656" s="38"/>
      <c r="Z656" s="38"/>
      <c r="AA656" s="38"/>
      <c r="AB656" s="38"/>
      <c r="AC656" s="38"/>
      <c r="AD656" s="38"/>
      <c r="AE656" s="38"/>
      <c r="AR656" s="193" t="s">
        <v>278</v>
      </c>
      <c r="AT656" s="193" t="s">
        <v>171</v>
      </c>
      <c r="AU656" s="193" t="s">
        <v>81</v>
      </c>
      <c r="AY656" s="21" t="s">
        <v>168</v>
      </c>
      <c r="BE656" s="194">
        <f>IF(N656="základní",J656,0)</f>
        <v>0</v>
      </c>
      <c r="BF656" s="194">
        <f>IF(N656="snížená",J656,0)</f>
        <v>0</v>
      </c>
      <c r="BG656" s="194">
        <f>IF(N656="zákl. přenesená",J656,0)</f>
        <v>0</v>
      </c>
      <c r="BH656" s="194">
        <f>IF(N656="sníž. přenesená",J656,0)</f>
        <v>0</v>
      </c>
      <c r="BI656" s="194">
        <f>IF(N656="nulová",J656,0)</f>
        <v>0</v>
      </c>
      <c r="BJ656" s="21" t="s">
        <v>79</v>
      </c>
      <c r="BK656" s="194">
        <f>ROUND(I656*H656,2)</f>
        <v>0</v>
      </c>
      <c r="BL656" s="21" t="s">
        <v>278</v>
      </c>
      <c r="BM656" s="193" t="s">
        <v>2070</v>
      </c>
    </row>
    <row r="657" spans="1:65" s="2" customFormat="1" ht="19.5">
      <c r="A657" s="38"/>
      <c r="B657" s="39"/>
      <c r="C657" s="40"/>
      <c r="D657" s="195" t="s">
        <v>178</v>
      </c>
      <c r="E657" s="40"/>
      <c r="F657" s="196" t="s">
        <v>893</v>
      </c>
      <c r="G657" s="40"/>
      <c r="H657" s="40"/>
      <c r="I657" s="197"/>
      <c r="J657" s="40"/>
      <c r="K657" s="40"/>
      <c r="L657" s="43"/>
      <c r="M657" s="198"/>
      <c r="N657" s="199"/>
      <c r="O657" s="68"/>
      <c r="P657" s="68"/>
      <c r="Q657" s="68"/>
      <c r="R657" s="68"/>
      <c r="S657" s="68"/>
      <c r="T657" s="69"/>
      <c r="U657" s="38"/>
      <c r="V657" s="38"/>
      <c r="W657" s="38"/>
      <c r="X657" s="38"/>
      <c r="Y657" s="38"/>
      <c r="Z657" s="38"/>
      <c r="AA657" s="38"/>
      <c r="AB657" s="38"/>
      <c r="AC657" s="38"/>
      <c r="AD657" s="38"/>
      <c r="AE657" s="38"/>
      <c r="AT657" s="21" t="s">
        <v>178</v>
      </c>
      <c r="AU657" s="21" t="s">
        <v>81</v>
      </c>
    </row>
    <row r="658" spans="1:65" s="2" customFormat="1" ht="11.25">
      <c r="A658" s="38"/>
      <c r="B658" s="39"/>
      <c r="C658" s="40"/>
      <c r="D658" s="200" t="s">
        <v>180</v>
      </c>
      <c r="E658" s="40"/>
      <c r="F658" s="201" t="s">
        <v>894</v>
      </c>
      <c r="G658" s="40"/>
      <c r="H658" s="40"/>
      <c r="I658" s="197"/>
      <c r="J658" s="40"/>
      <c r="K658" s="40"/>
      <c r="L658" s="43"/>
      <c r="M658" s="198"/>
      <c r="N658" s="199"/>
      <c r="O658" s="68"/>
      <c r="P658" s="68"/>
      <c r="Q658" s="68"/>
      <c r="R658" s="68"/>
      <c r="S658" s="68"/>
      <c r="T658" s="69"/>
      <c r="U658" s="38"/>
      <c r="V658" s="38"/>
      <c r="W658" s="38"/>
      <c r="X658" s="38"/>
      <c r="Y658" s="38"/>
      <c r="Z658" s="38"/>
      <c r="AA658" s="38"/>
      <c r="AB658" s="38"/>
      <c r="AC658" s="38"/>
      <c r="AD658" s="38"/>
      <c r="AE658" s="38"/>
      <c r="AT658" s="21" t="s">
        <v>180</v>
      </c>
      <c r="AU658" s="21" t="s">
        <v>81</v>
      </c>
    </row>
    <row r="659" spans="1:65" s="13" customFormat="1" ht="11.25">
      <c r="B659" s="202"/>
      <c r="C659" s="203"/>
      <c r="D659" s="195" t="s">
        <v>182</v>
      </c>
      <c r="E659" s="204" t="s">
        <v>19</v>
      </c>
      <c r="F659" s="205" t="s">
        <v>2015</v>
      </c>
      <c r="G659" s="203"/>
      <c r="H659" s="206">
        <v>50.97</v>
      </c>
      <c r="I659" s="207"/>
      <c r="J659" s="203"/>
      <c r="K659" s="203"/>
      <c r="L659" s="208"/>
      <c r="M659" s="209"/>
      <c r="N659" s="210"/>
      <c r="O659" s="210"/>
      <c r="P659" s="210"/>
      <c r="Q659" s="210"/>
      <c r="R659" s="210"/>
      <c r="S659" s="210"/>
      <c r="T659" s="211"/>
      <c r="AT659" s="212" t="s">
        <v>182</v>
      </c>
      <c r="AU659" s="212" t="s">
        <v>81</v>
      </c>
      <c r="AV659" s="13" t="s">
        <v>81</v>
      </c>
      <c r="AW659" s="13" t="s">
        <v>33</v>
      </c>
      <c r="AX659" s="13" t="s">
        <v>72</v>
      </c>
      <c r="AY659" s="212" t="s">
        <v>168</v>
      </c>
    </row>
    <row r="660" spans="1:65" s="14" customFormat="1" ht="11.25">
      <c r="B660" s="213"/>
      <c r="C660" s="214"/>
      <c r="D660" s="195" t="s">
        <v>182</v>
      </c>
      <c r="E660" s="215" t="s">
        <v>19</v>
      </c>
      <c r="F660" s="216" t="s">
        <v>185</v>
      </c>
      <c r="G660" s="214"/>
      <c r="H660" s="217">
        <v>50.97</v>
      </c>
      <c r="I660" s="218"/>
      <c r="J660" s="214"/>
      <c r="K660" s="214"/>
      <c r="L660" s="219"/>
      <c r="M660" s="220"/>
      <c r="N660" s="221"/>
      <c r="O660" s="221"/>
      <c r="P660" s="221"/>
      <c r="Q660" s="221"/>
      <c r="R660" s="221"/>
      <c r="S660" s="221"/>
      <c r="T660" s="222"/>
      <c r="AT660" s="223" t="s">
        <v>182</v>
      </c>
      <c r="AU660" s="223" t="s">
        <v>81</v>
      </c>
      <c r="AV660" s="14" t="s">
        <v>176</v>
      </c>
      <c r="AW660" s="14" t="s">
        <v>33</v>
      </c>
      <c r="AX660" s="14" t="s">
        <v>79</v>
      </c>
      <c r="AY660" s="223" t="s">
        <v>168</v>
      </c>
    </row>
    <row r="661" spans="1:65" s="2" customFormat="1" ht="24.2" customHeight="1">
      <c r="A661" s="38"/>
      <c r="B661" s="39"/>
      <c r="C661" s="225" t="s">
        <v>1609</v>
      </c>
      <c r="D661" s="225" t="s">
        <v>234</v>
      </c>
      <c r="E661" s="226" t="s">
        <v>896</v>
      </c>
      <c r="F661" s="227" t="s">
        <v>897</v>
      </c>
      <c r="G661" s="228" t="s">
        <v>281</v>
      </c>
      <c r="H661" s="229">
        <v>59.137999999999998</v>
      </c>
      <c r="I661" s="230"/>
      <c r="J661" s="231">
        <f>ROUND(I661*H661,2)</f>
        <v>0</v>
      </c>
      <c r="K661" s="227" t="s">
        <v>175</v>
      </c>
      <c r="L661" s="232"/>
      <c r="M661" s="233" t="s">
        <v>19</v>
      </c>
      <c r="N661" s="234" t="s">
        <v>43</v>
      </c>
      <c r="O661" s="68"/>
      <c r="P661" s="191">
        <f>O661*H661</f>
        <v>0</v>
      </c>
      <c r="Q661" s="191">
        <v>2.8E-3</v>
      </c>
      <c r="R661" s="191">
        <f>Q661*H661</f>
        <v>0.16558639999999999</v>
      </c>
      <c r="S661" s="191">
        <v>0</v>
      </c>
      <c r="T661" s="192">
        <f>S661*H661</f>
        <v>0</v>
      </c>
      <c r="U661" s="38"/>
      <c r="V661" s="38"/>
      <c r="W661" s="38"/>
      <c r="X661" s="38"/>
      <c r="Y661" s="38"/>
      <c r="Z661" s="38"/>
      <c r="AA661" s="38"/>
      <c r="AB661" s="38"/>
      <c r="AC661" s="38"/>
      <c r="AD661" s="38"/>
      <c r="AE661" s="38"/>
      <c r="AR661" s="193" t="s">
        <v>786</v>
      </c>
      <c r="AT661" s="193" t="s">
        <v>234</v>
      </c>
      <c r="AU661" s="193" t="s">
        <v>81</v>
      </c>
      <c r="AY661" s="21" t="s">
        <v>168</v>
      </c>
      <c r="BE661" s="194">
        <f>IF(N661="základní",J661,0)</f>
        <v>0</v>
      </c>
      <c r="BF661" s="194">
        <f>IF(N661="snížená",J661,0)</f>
        <v>0</v>
      </c>
      <c r="BG661" s="194">
        <f>IF(N661="zákl. přenesená",J661,0)</f>
        <v>0</v>
      </c>
      <c r="BH661" s="194">
        <f>IF(N661="sníž. přenesená",J661,0)</f>
        <v>0</v>
      </c>
      <c r="BI661" s="194">
        <f>IF(N661="nulová",J661,0)</f>
        <v>0</v>
      </c>
      <c r="BJ661" s="21" t="s">
        <v>79</v>
      </c>
      <c r="BK661" s="194">
        <f>ROUND(I661*H661,2)</f>
        <v>0</v>
      </c>
      <c r="BL661" s="21" t="s">
        <v>278</v>
      </c>
      <c r="BM661" s="193" t="s">
        <v>2071</v>
      </c>
    </row>
    <row r="662" spans="1:65" s="2" customFormat="1" ht="19.5">
      <c r="A662" s="38"/>
      <c r="B662" s="39"/>
      <c r="C662" s="40"/>
      <c r="D662" s="195" t="s">
        <v>178</v>
      </c>
      <c r="E662" s="40"/>
      <c r="F662" s="196" t="s">
        <v>897</v>
      </c>
      <c r="G662" s="40"/>
      <c r="H662" s="40"/>
      <c r="I662" s="197"/>
      <c r="J662" s="40"/>
      <c r="K662" s="40"/>
      <c r="L662" s="43"/>
      <c r="M662" s="198"/>
      <c r="N662" s="199"/>
      <c r="O662" s="68"/>
      <c r="P662" s="68"/>
      <c r="Q662" s="68"/>
      <c r="R662" s="68"/>
      <c r="S662" s="68"/>
      <c r="T662" s="69"/>
      <c r="U662" s="38"/>
      <c r="V662" s="38"/>
      <c r="W662" s="38"/>
      <c r="X662" s="38"/>
      <c r="Y662" s="38"/>
      <c r="Z662" s="38"/>
      <c r="AA662" s="38"/>
      <c r="AB662" s="38"/>
      <c r="AC662" s="38"/>
      <c r="AD662" s="38"/>
      <c r="AE662" s="38"/>
      <c r="AT662" s="21" t="s">
        <v>178</v>
      </c>
      <c r="AU662" s="21" t="s">
        <v>81</v>
      </c>
    </row>
    <row r="663" spans="1:65" s="13" customFormat="1" ht="11.25">
      <c r="B663" s="202"/>
      <c r="C663" s="203"/>
      <c r="D663" s="195" t="s">
        <v>182</v>
      </c>
      <c r="E663" s="204" t="s">
        <v>19</v>
      </c>
      <c r="F663" s="205" t="s">
        <v>2072</v>
      </c>
      <c r="G663" s="203"/>
      <c r="H663" s="206">
        <v>56.322000000000003</v>
      </c>
      <c r="I663" s="207"/>
      <c r="J663" s="203"/>
      <c r="K663" s="203"/>
      <c r="L663" s="208"/>
      <c r="M663" s="209"/>
      <c r="N663" s="210"/>
      <c r="O663" s="210"/>
      <c r="P663" s="210"/>
      <c r="Q663" s="210"/>
      <c r="R663" s="210"/>
      <c r="S663" s="210"/>
      <c r="T663" s="211"/>
      <c r="AT663" s="212" t="s">
        <v>182</v>
      </c>
      <c r="AU663" s="212" t="s">
        <v>81</v>
      </c>
      <c r="AV663" s="13" t="s">
        <v>81</v>
      </c>
      <c r="AW663" s="13" t="s">
        <v>33</v>
      </c>
      <c r="AX663" s="13" t="s">
        <v>79</v>
      </c>
      <c r="AY663" s="212" t="s">
        <v>168</v>
      </c>
    </row>
    <row r="664" spans="1:65" s="13" customFormat="1" ht="11.25">
      <c r="B664" s="202"/>
      <c r="C664" s="203"/>
      <c r="D664" s="195" t="s">
        <v>182</v>
      </c>
      <c r="E664" s="203"/>
      <c r="F664" s="205" t="s">
        <v>2073</v>
      </c>
      <c r="G664" s="203"/>
      <c r="H664" s="206">
        <v>59.137999999999998</v>
      </c>
      <c r="I664" s="207"/>
      <c r="J664" s="203"/>
      <c r="K664" s="203"/>
      <c r="L664" s="208"/>
      <c r="M664" s="209"/>
      <c r="N664" s="210"/>
      <c r="O664" s="210"/>
      <c r="P664" s="210"/>
      <c r="Q664" s="210"/>
      <c r="R664" s="210"/>
      <c r="S664" s="210"/>
      <c r="T664" s="211"/>
      <c r="AT664" s="212" t="s">
        <v>182</v>
      </c>
      <c r="AU664" s="212" t="s">
        <v>81</v>
      </c>
      <c r="AV664" s="13" t="s">
        <v>81</v>
      </c>
      <c r="AW664" s="13" t="s">
        <v>4</v>
      </c>
      <c r="AX664" s="13" t="s">
        <v>79</v>
      </c>
      <c r="AY664" s="212" t="s">
        <v>168</v>
      </c>
    </row>
    <row r="665" spans="1:65" s="2" customFormat="1" ht="24.2" customHeight="1">
      <c r="A665" s="38"/>
      <c r="B665" s="39"/>
      <c r="C665" s="182" t="s">
        <v>1074</v>
      </c>
      <c r="D665" s="182" t="s">
        <v>171</v>
      </c>
      <c r="E665" s="183" t="s">
        <v>901</v>
      </c>
      <c r="F665" s="184" t="s">
        <v>902</v>
      </c>
      <c r="G665" s="185" t="s">
        <v>281</v>
      </c>
      <c r="H665" s="186">
        <v>50.97</v>
      </c>
      <c r="I665" s="187"/>
      <c r="J665" s="188">
        <f>ROUND(I665*H665,2)</f>
        <v>0</v>
      </c>
      <c r="K665" s="184" t="s">
        <v>175</v>
      </c>
      <c r="L665" s="43"/>
      <c r="M665" s="189" t="s">
        <v>19</v>
      </c>
      <c r="N665" s="190" t="s">
        <v>43</v>
      </c>
      <c r="O665" s="68"/>
      <c r="P665" s="191">
        <f>O665*H665</f>
        <v>0</v>
      </c>
      <c r="Q665" s="191">
        <v>4.0000000000000003E-5</v>
      </c>
      <c r="R665" s="191">
        <f>Q665*H665</f>
        <v>2.0388000000000003E-3</v>
      </c>
      <c r="S665" s="191">
        <v>0</v>
      </c>
      <c r="T665" s="192">
        <f>S665*H665</f>
        <v>0</v>
      </c>
      <c r="U665" s="38"/>
      <c r="V665" s="38"/>
      <c r="W665" s="38"/>
      <c r="X665" s="38"/>
      <c r="Y665" s="38"/>
      <c r="Z665" s="38"/>
      <c r="AA665" s="38"/>
      <c r="AB665" s="38"/>
      <c r="AC665" s="38"/>
      <c r="AD665" s="38"/>
      <c r="AE665" s="38"/>
      <c r="AR665" s="193" t="s">
        <v>278</v>
      </c>
      <c r="AT665" s="193" t="s">
        <v>171</v>
      </c>
      <c r="AU665" s="193" t="s">
        <v>81</v>
      </c>
      <c r="AY665" s="21" t="s">
        <v>168</v>
      </c>
      <c r="BE665" s="194">
        <f>IF(N665="základní",J665,0)</f>
        <v>0</v>
      </c>
      <c r="BF665" s="194">
        <f>IF(N665="snížená",J665,0)</f>
        <v>0</v>
      </c>
      <c r="BG665" s="194">
        <f>IF(N665="zákl. přenesená",J665,0)</f>
        <v>0</v>
      </c>
      <c r="BH665" s="194">
        <f>IF(N665="sníž. přenesená",J665,0)</f>
        <v>0</v>
      </c>
      <c r="BI665" s="194">
        <f>IF(N665="nulová",J665,0)</f>
        <v>0</v>
      </c>
      <c r="BJ665" s="21" t="s">
        <v>79</v>
      </c>
      <c r="BK665" s="194">
        <f>ROUND(I665*H665,2)</f>
        <v>0</v>
      </c>
      <c r="BL665" s="21" t="s">
        <v>278</v>
      </c>
      <c r="BM665" s="193" t="s">
        <v>2074</v>
      </c>
    </row>
    <row r="666" spans="1:65" s="2" customFormat="1" ht="19.5">
      <c r="A666" s="38"/>
      <c r="B666" s="39"/>
      <c r="C666" s="40"/>
      <c r="D666" s="195" t="s">
        <v>178</v>
      </c>
      <c r="E666" s="40"/>
      <c r="F666" s="196" t="s">
        <v>904</v>
      </c>
      <c r="G666" s="40"/>
      <c r="H666" s="40"/>
      <c r="I666" s="197"/>
      <c r="J666" s="40"/>
      <c r="K666" s="40"/>
      <c r="L666" s="43"/>
      <c r="M666" s="198"/>
      <c r="N666" s="199"/>
      <c r="O666" s="68"/>
      <c r="P666" s="68"/>
      <c r="Q666" s="68"/>
      <c r="R666" s="68"/>
      <c r="S666" s="68"/>
      <c r="T666" s="69"/>
      <c r="U666" s="38"/>
      <c r="V666" s="38"/>
      <c r="W666" s="38"/>
      <c r="X666" s="38"/>
      <c r="Y666" s="38"/>
      <c r="Z666" s="38"/>
      <c r="AA666" s="38"/>
      <c r="AB666" s="38"/>
      <c r="AC666" s="38"/>
      <c r="AD666" s="38"/>
      <c r="AE666" s="38"/>
      <c r="AT666" s="21" t="s">
        <v>178</v>
      </c>
      <c r="AU666" s="21" t="s">
        <v>81</v>
      </c>
    </row>
    <row r="667" spans="1:65" s="2" customFormat="1" ht="11.25">
      <c r="A667" s="38"/>
      <c r="B667" s="39"/>
      <c r="C667" s="40"/>
      <c r="D667" s="200" t="s">
        <v>180</v>
      </c>
      <c r="E667" s="40"/>
      <c r="F667" s="201" t="s">
        <v>905</v>
      </c>
      <c r="G667" s="40"/>
      <c r="H667" s="40"/>
      <c r="I667" s="197"/>
      <c r="J667" s="40"/>
      <c r="K667" s="40"/>
      <c r="L667" s="43"/>
      <c r="M667" s="198"/>
      <c r="N667" s="199"/>
      <c r="O667" s="68"/>
      <c r="P667" s="68"/>
      <c r="Q667" s="68"/>
      <c r="R667" s="68"/>
      <c r="S667" s="68"/>
      <c r="T667" s="69"/>
      <c r="U667" s="38"/>
      <c r="V667" s="38"/>
      <c r="W667" s="38"/>
      <c r="X667" s="38"/>
      <c r="Y667" s="38"/>
      <c r="Z667" s="38"/>
      <c r="AA667" s="38"/>
      <c r="AB667" s="38"/>
      <c r="AC667" s="38"/>
      <c r="AD667" s="38"/>
      <c r="AE667" s="38"/>
      <c r="AT667" s="21" t="s">
        <v>180</v>
      </c>
      <c r="AU667" s="21" t="s">
        <v>81</v>
      </c>
    </row>
    <row r="668" spans="1:65" s="2" customFormat="1" ht="24.2" customHeight="1">
      <c r="A668" s="38"/>
      <c r="B668" s="39"/>
      <c r="C668" s="225" t="s">
        <v>1095</v>
      </c>
      <c r="D668" s="225" t="s">
        <v>234</v>
      </c>
      <c r="E668" s="226" t="s">
        <v>869</v>
      </c>
      <c r="F668" s="227" t="s">
        <v>870</v>
      </c>
      <c r="G668" s="228" t="s">
        <v>281</v>
      </c>
      <c r="H668" s="229">
        <v>59.137999999999998</v>
      </c>
      <c r="I668" s="230"/>
      <c r="J668" s="231">
        <f>ROUND(I668*H668,2)</f>
        <v>0</v>
      </c>
      <c r="K668" s="227" t="s">
        <v>175</v>
      </c>
      <c r="L668" s="232"/>
      <c r="M668" s="233" t="s">
        <v>19</v>
      </c>
      <c r="N668" s="234" t="s">
        <v>43</v>
      </c>
      <c r="O668" s="68"/>
      <c r="P668" s="191">
        <f>O668*H668</f>
        <v>0</v>
      </c>
      <c r="Q668" s="191">
        <v>1.1E-4</v>
      </c>
      <c r="R668" s="191">
        <f>Q668*H668</f>
        <v>6.5051800000000002E-3</v>
      </c>
      <c r="S668" s="191">
        <v>0</v>
      </c>
      <c r="T668" s="192">
        <f>S668*H668</f>
        <v>0</v>
      </c>
      <c r="U668" s="38"/>
      <c r="V668" s="38"/>
      <c r="W668" s="38"/>
      <c r="X668" s="38"/>
      <c r="Y668" s="38"/>
      <c r="Z668" s="38"/>
      <c r="AA668" s="38"/>
      <c r="AB668" s="38"/>
      <c r="AC668" s="38"/>
      <c r="AD668" s="38"/>
      <c r="AE668" s="38"/>
      <c r="AR668" s="193" t="s">
        <v>786</v>
      </c>
      <c r="AT668" s="193" t="s">
        <v>234</v>
      </c>
      <c r="AU668" s="193" t="s">
        <v>81</v>
      </c>
      <c r="AY668" s="21" t="s">
        <v>168</v>
      </c>
      <c r="BE668" s="194">
        <f>IF(N668="základní",J668,0)</f>
        <v>0</v>
      </c>
      <c r="BF668" s="194">
        <f>IF(N668="snížená",J668,0)</f>
        <v>0</v>
      </c>
      <c r="BG668" s="194">
        <f>IF(N668="zákl. přenesená",J668,0)</f>
        <v>0</v>
      </c>
      <c r="BH668" s="194">
        <f>IF(N668="sníž. přenesená",J668,0)</f>
        <v>0</v>
      </c>
      <c r="BI668" s="194">
        <f>IF(N668="nulová",J668,0)</f>
        <v>0</v>
      </c>
      <c r="BJ668" s="21" t="s">
        <v>79</v>
      </c>
      <c r="BK668" s="194">
        <f>ROUND(I668*H668,2)</f>
        <v>0</v>
      </c>
      <c r="BL668" s="21" t="s">
        <v>278</v>
      </c>
      <c r="BM668" s="193" t="s">
        <v>2075</v>
      </c>
    </row>
    <row r="669" spans="1:65" s="2" customFormat="1" ht="19.5">
      <c r="A669" s="38"/>
      <c r="B669" s="39"/>
      <c r="C669" s="40"/>
      <c r="D669" s="195" t="s">
        <v>178</v>
      </c>
      <c r="E669" s="40"/>
      <c r="F669" s="196" t="s">
        <v>870</v>
      </c>
      <c r="G669" s="40"/>
      <c r="H669" s="40"/>
      <c r="I669" s="197"/>
      <c r="J669" s="40"/>
      <c r="K669" s="40"/>
      <c r="L669" s="43"/>
      <c r="M669" s="198"/>
      <c r="N669" s="199"/>
      <c r="O669" s="68"/>
      <c r="P669" s="68"/>
      <c r="Q669" s="68"/>
      <c r="R669" s="68"/>
      <c r="S669" s="68"/>
      <c r="T669" s="69"/>
      <c r="U669" s="38"/>
      <c r="V669" s="38"/>
      <c r="W669" s="38"/>
      <c r="X669" s="38"/>
      <c r="Y669" s="38"/>
      <c r="Z669" s="38"/>
      <c r="AA669" s="38"/>
      <c r="AB669" s="38"/>
      <c r="AC669" s="38"/>
      <c r="AD669" s="38"/>
      <c r="AE669" s="38"/>
      <c r="AT669" s="21" t="s">
        <v>178</v>
      </c>
      <c r="AU669" s="21" t="s">
        <v>81</v>
      </c>
    </row>
    <row r="670" spans="1:65" s="13" customFormat="1" ht="11.25">
      <c r="B670" s="202"/>
      <c r="C670" s="203"/>
      <c r="D670" s="195" t="s">
        <v>182</v>
      </c>
      <c r="E670" s="204" t="s">
        <v>19</v>
      </c>
      <c r="F670" s="205" t="s">
        <v>2072</v>
      </c>
      <c r="G670" s="203"/>
      <c r="H670" s="206">
        <v>56.322000000000003</v>
      </c>
      <c r="I670" s="207"/>
      <c r="J670" s="203"/>
      <c r="K670" s="203"/>
      <c r="L670" s="208"/>
      <c r="M670" s="209"/>
      <c r="N670" s="210"/>
      <c r="O670" s="210"/>
      <c r="P670" s="210"/>
      <c r="Q670" s="210"/>
      <c r="R670" s="210"/>
      <c r="S670" s="210"/>
      <c r="T670" s="211"/>
      <c r="AT670" s="212" t="s">
        <v>182</v>
      </c>
      <c r="AU670" s="212" t="s">
        <v>81</v>
      </c>
      <c r="AV670" s="13" t="s">
        <v>81</v>
      </c>
      <c r="AW670" s="13" t="s">
        <v>33</v>
      </c>
      <c r="AX670" s="13" t="s">
        <v>79</v>
      </c>
      <c r="AY670" s="212" t="s">
        <v>168</v>
      </c>
    </row>
    <row r="671" spans="1:65" s="13" customFormat="1" ht="11.25">
      <c r="B671" s="202"/>
      <c r="C671" s="203"/>
      <c r="D671" s="195" t="s">
        <v>182</v>
      </c>
      <c r="E671" s="203"/>
      <c r="F671" s="205" t="s">
        <v>2073</v>
      </c>
      <c r="G671" s="203"/>
      <c r="H671" s="206">
        <v>59.137999999999998</v>
      </c>
      <c r="I671" s="207"/>
      <c r="J671" s="203"/>
      <c r="K671" s="203"/>
      <c r="L671" s="208"/>
      <c r="M671" s="209"/>
      <c r="N671" s="210"/>
      <c r="O671" s="210"/>
      <c r="P671" s="210"/>
      <c r="Q671" s="210"/>
      <c r="R671" s="210"/>
      <c r="S671" s="210"/>
      <c r="T671" s="211"/>
      <c r="AT671" s="212" t="s">
        <v>182</v>
      </c>
      <c r="AU671" s="212" t="s">
        <v>81</v>
      </c>
      <c r="AV671" s="13" t="s">
        <v>81</v>
      </c>
      <c r="AW671" s="13" t="s">
        <v>4</v>
      </c>
      <c r="AX671" s="13" t="s">
        <v>79</v>
      </c>
      <c r="AY671" s="212" t="s">
        <v>168</v>
      </c>
    </row>
    <row r="672" spans="1:65" s="2" customFormat="1" ht="24.2" customHeight="1">
      <c r="A672" s="38"/>
      <c r="B672" s="39"/>
      <c r="C672" s="182" t="s">
        <v>2076</v>
      </c>
      <c r="D672" s="182" t="s">
        <v>171</v>
      </c>
      <c r="E672" s="183" t="s">
        <v>921</v>
      </c>
      <c r="F672" s="184" t="s">
        <v>922</v>
      </c>
      <c r="G672" s="185" t="s">
        <v>245</v>
      </c>
      <c r="H672" s="186">
        <v>58.783000000000001</v>
      </c>
      <c r="I672" s="187"/>
      <c r="J672" s="188">
        <f>ROUND(I672*H672,2)</f>
        <v>0</v>
      </c>
      <c r="K672" s="184" t="s">
        <v>175</v>
      </c>
      <c r="L672" s="43"/>
      <c r="M672" s="189" t="s">
        <v>19</v>
      </c>
      <c r="N672" s="190" t="s">
        <v>43</v>
      </c>
      <c r="O672" s="68"/>
      <c r="P672" s="191">
        <f>O672*H672</f>
        <v>0</v>
      </c>
      <c r="Q672" s="191">
        <v>0</v>
      </c>
      <c r="R672" s="191">
        <f>Q672*H672</f>
        <v>0</v>
      </c>
      <c r="S672" s="191">
        <v>0</v>
      </c>
      <c r="T672" s="192">
        <f>S672*H672</f>
        <v>0</v>
      </c>
      <c r="U672" s="38"/>
      <c r="V672" s="38"/>
      <c r="W672" s="38"/>
      <c r="X672" s="38"/>
      <c r="Y672" s="38"/>
      <c r="Z672" s="38"/>
      <c r="AA672" s="38"/>
      <c r="AB672" s="38"/>
      <c r="AC672" s="38"/>
      <c r="AD672" s="38"/>
      <c r="AE672" s="38"/>
      <c r="AR672" s="193" t="s">
        <v>278</v>
      </c>
      <c r="AT672" s="193" t="s">
        <v>171</v>
      </c>
      <c r="AU672" s="193" t="s">
        <v>81</v>
      </c>
      <c r="AY672" s="21" t="s">
        <v>168</v>
      </c>
      <c r="BE672" s="194">
        <f>IF(N672="základní",J672,0)</f>
        <v>0</v>
      </c>
      <c r="BF672" s="194">
        <f>IF(N672="snížená",J672,0)</f>
        <v>0</v>
      </c>
      <c r="BG672" s="194">
        <f>IF(N672="zákl. přenesená",J672,0)</f>
        <v>0</v>
      </c>
      <c r="BH672" s="194">
        <f>IF(N672="sníž. přenesená",J672,0)</f>
        <v>0</v>
      </c>
      <c r="BI672" s="194">
        <f>IF(N672="nulová",J672,0)</f>
        <v>0</v>
      </c>
      <c r="BJ672" s="21" t="s">
        <v>79</v>
      </c>
      <c r="BK672" s="194">
        <f>ROUND(I672*H672,2)</f>
        <v>0</v>
      </c>
      <c r="BL672" s="21" t="s">
        <v>278</v>
      </c>
      <c r="BM672" s="193" t="s">
        <v>2077</v>
      </c>
    </row>
    <row r="673" spans="1:65" s="2" customFormat="1" ht="11.25">
      <c r="A673" s="38"/>
      <c r="B673" s="39"/>
      <c r="C673" s="40"/>
      <c r="D673" s="195" t="s">
        <v>178</v>
      </c>
      <c r="E673" s="40"/>
      <c r="F673" s="196" t="s">
        <v>924</v>
      </c>
      <c r="G673" s="40"/>
      <c r="H673" s="40"/>
      <c r="I673" s="197"/>
      <c r="J673" s="40"/>
      <c r="K673" s="40"/>
      <c r="L673" s="43"/>
      <c r="M673" s="198"/>
      <c r="N673" s="199"/>
      <c r="O673" s="68"/>
      <c r="P673" s="68"/>
      <c r="Q673" s="68"/>
      <c r="R673" s="68"/>
      <c r="S673" s="68"/>
      <c r="T673" s="69"/>
      <c r="U673" s="38"/>
      <c r="V673" s="38"/>
      <c r="W673" s="38"/>
      <c r="X673" s="38"/>
      <c r="Y673" s="38"/>
      <c r="Z673" s="38"/>
      <c r="AA673" s="38"/>
      <c r="AB673" s="38"/>
      <c r="AC673" s="38"/>
      <c r="AD673" s="38"/>
      <c r="AE673" s="38"/>
      <c r="AT673" s="21" t="s">
        <v>178</v>
      </c>
      <c r="AU673" s="21" t="s">
        <v>81</v>
      </c>
    </row>
    <row r="674" spans="1:65" s="2" customFormat="1" ht="11.25">
      <c r="A674" s="38"/>
      <c r="B674" s="39"/>
      <c r="C674" s="40"/>
      <c r="D674" s="200" t="s">
        <v>180</v>
      </c>
      <c r="E674" s="40"/>
      <c r="F674" s="201" t="s">
        <v>925</v>
      </c>
      <c r="G674" s="40"/>
      <c r="H674" s="40"/>
      <c r="I674" s="197"/>
      <c r="J674" s="40"/>
      <c r="K674" s="40"/>
      <c r="L674" s="43"/>
      <c r="M674" s="198"/>
      <c r="N674" s="199"/>
      <c r="O674" s="68"/>
      <c r="P674" s="68"/>
      <c r="Q674" s="68"/>
      <c r="R674" s="68"/>
      <c r="S674" s="68"/>
      <c r="T674" s="69"/>
      <c r="U674" s="38"/>
      <c r="V674" s="38"/>
      <c r="W674" s="38"/>
      <c r="X674" s="38"/>
      <c r="Y674" s="38"/>
      <c r="Z674" s="38"/>
      <c r="AA674" s="38"/>
      <c r="AB674" s="38"/>
      <c r="AC674" s="38"/>
      <c r="AD674" s="38"/>
      <c r="AE674" s="38"/>
      <c r="AT674" s="21" t="s">
        <v>180</v>
      </c>
      <c r="AU674" s="21" t="s">
        <v>81</v>
      </c>
    </row>
    <row r="675" spans="1:65" s="13" customFormat="1" ht="11.25">
      <c r="B675" s="202"/>
      <c r="C675" s="203"/>
      <c r="D675" s="195" t="s">
        <v>182</v>
      </c>
      <c r="E675" s="204" t="s">
        <v>19</v>
      </c>
      <c r="F675" s="205" t="s">
        <v>2078</v>
      </c>
      <c r="G675" s="203"/>
      <c r="H675" s="206">
        <v>22.398</v>
      </c>
      <c r="I675" s="207"/>
      <c r="J675" s="203"/>
      <c r="K675" s="203"/>
      <c r="L675" s="208"/>
      <c r="M675" s="209"/>
      <c r="N675" s="210"/>
      <c r="O675" s="210"/>
      <c r="P675" s="210"/>
      <c r="Q675" s="210"/>
      <c r="R675" s="210"/>
      <c r="S675" s="210"/>
      <c r="T675" s="211"/>
      <c r="AT675" s="212" t="s">
        <v>182</v>
      </c>
      <c r="AU675" s="212" t="s">
        <v>81</v>
      </c>
      <c r="AV675" s="13" t="s">
        <v>81</v>
      </c>
      <c r="AW675" s="13" t="s">
        <v>33</v>
      </c>
      <c r="AX675" s="13" t="s">
        <v>72</v>
      </c>
      <c r="AY675" s="212" t="s">
        <v>168</v>
      </c>
    </row>
    <row r="676" spans="1:65" s="13" customFormat="1" ht="33.75">
      <c r="B676" s="202"/>
      <c r="C676" s="203"/>
      <c r="D676" s="195" t="s">
        <v>182</v>
      </c>
      <c r="E676" s="204" t="s">
        <v>19</v>
      </c>
      <c r="F676" s="205" t="s">
        <v>2079</v>
      </c>
      <c r="G676" s="203"/>
      <c r="H676" s="206">
        <v>36.384999999999998</v>
      </c>
      <c r="I676" s="207"/>
      <c r="J676" s="203"/>
      <c r="K676" s="203"/>
      <c r="L676" s="208"/>
      <c r="M676" s="209"/>
      <c r="N676" s="210"/>
      <c r="O676" s="210"/>
      <c r="P676" s="210"/>
      <c r="Q676" s="210"/>
      <c r="R676" s="210"/>
      <c r="S676" s="210"/>
      <c r="T676" s="211"/>
      <c r="AT676" s="212" t="s">
        <v>182</v>
      </c>
      <c r="AU676" s="212" t="s">
        <v>81</v>
      </c>
      <c r="AV676" s="13" t="s">
        <v>81</v>
      </c>
      <c r="AW676" s="13" t="s">
        <v>33</v>
      </c>
      <c r="AX676" s="13" t="s">
        <v>72</v>
      </c>
      <c r="AY676" s="212" t="s">
        <v>168</v>
      </c>
    </row>
    <row r="677" spans="1:65" s="14" customFormat="1" ht="11.25">
      <c r="B677" s="213"/>
      <c r="C677" s="214"/>
      <c r="D677" s="195" t="s">
        <v>182</v>
      </c>
      <c r="E677" s="215" t="s">
        <v>19</v>
      </c>
      <c r="F677" s="216" t="s">
        <v>185</v>
      </c>
      <c r="G677" s="214"/>
      <c r="H677" s="217">
        <v>58.783000000000001</v>
      </c>
      <c r="I677" s="218"/>
      <c r="J677" s="214"/>
      <c r="K677" s="214"/>
      <c r="L677" s="219"/>
      <c r="M677" s="220"/>
      <c r="N677" s="221"/>
      <c r="O677" s="221"/>
      <c r="P677" s="221"/>
      <c r="Q677" s="221"/>
      <c r="R677" s="221"/>
      <c r="S677" s="221"/>
      <c r="T677" s="222"/>
      <c r="AT677" s="223" t="s">
        <v>182</v>
      </c>
      <c r="AU677" s="223" t="s">
        <v>81</v>
      </c>
      <c r="AV677" s="14" t="s">
        <v>176</v>
      </c>
      <c r="AW677" s="14" t="s">
        <v>33</v>
      </c>
      <c r="AX677" s="14" t="s">
        <v>79</v>
      </c>
      <c r="AY677" s="223" t="s">
        <v>168</v>
      </c>
    </row>
    <row r="678" spans="1:65" s="2" customFormat="1" ht="16.5" customHeight="1">
      <c r="A678" s="38"/>
      <c r="B678" s="39"/>
      <c r="C678" s="225" t="s">
        <v>2080</v>
      </c>
      <c r="D678" s="225" t="s">
        <v>234</v>
      </c>
      <c r="E678" s="226" t="s">
        <v>929</v>
      </c>
      <c r="F678" s="227" t="s">
        <v>930</v>
      </c>
      <c r="G678" s="228" t="s">
        <v>245</v>
      </c>
      <c r="H678" s="229">
        <v>64.808000000000007</v>
      </c>
      <c r="I678" s="230"/>
      <c r="J678" s="231">
        <f>ROUND(I678*H678,2)</f>
        <v>0</v>
      </c>
      <c r="K678" s="227" t="s">
        <v>19</v>
      </c>
      <c r="L678" s="232"/>
      <c r="M678" s="233" t="s">
        <v>19</v>
      </c>
      <c r="N678" s="234" t="s">
        <v>43</v>
      </c>
      <c r="O678" s="68"/>
      <c r="P678" s="191">
        <f>O678*H678</f>
        <v>0</v>
      </c>
      <c r="Q678" s="191">
        <v>2.9999999999999997E-4</v>
      </c>
      <c r="R678" s="191">
        <f>Q678*H678</f>
        <v>1.9442400000000002E-2</v>
      </c>
      <c r="S678" s="191">
        <v>0</v>
      </c>
      <c r="T678" s="192">
        <f>S678*H678</f>
        <v>0</v>
      </c>
      <c r="U678" s="38"/>
      <c r="V678" s="38"/>
      <c r="W678" s="38"/>
      <c r="X678" s="38"/>
      <c r="Y678" s="38"/>
      <c r="Z678" s="38"/>
      <c r="AA678" s="38"/>
      <c r="AB678" s="38"/>
      <c r="AC678" s="38"/>
      <c r="AD678" s="38"/>
      <c r="AE678" s="38"/>
      <c r="AR678" s="193" t="s">
        <v>786</v>
      </c>
      <c r="AT678" s="193" t="s">
        <v>234</v>
      </c>
      <c r="AU678" s="193" t="s">
        <v>81</v>
      </c>
      <c r="AY678" s="21" t="s">
        <v>168</v>
      </c>
      <c r="BE678" s="194">
        <f>IF(N678="základní",J678,0)</f>
        <v>0</v>
      </c>
      <c r="BF678" s="194">
        <f>IF(N678="snížená",J678,0)</f>
        <v>0</v>
      </c>
      <c r="BG678" s="194">
        <f>IF(N678="zákl. přenesená",J678,0)</f>
        <v>0</v>
      </c>
      <c r="BH678" s="194">
        <f>IF(N678="sníž. přenesená",J678,0)</f>
        <v>0</v>
      </c>
      <c r="BI678" s="194">
        <f>IF(N678="nulová",J678,0)</f>
        <v>0</v>
      </c>
      <c r="BJ678" s="21" t="s">
        <v>79</v>
      </c>
      <c r="BK678" s="194">
        <f>ROUND(I678*H678,2)</f>
        <v>0</v>
      </c>
      <c r="BL678" s="21" t="s">
        <v>278</v>
      </c>
      <c r="BM678" s="193" t="s">
        <v>2081</v>
      </c>
    </row>
    <row r="679" spans="1:65" s="2" customFormat="1" ht="11.25">
      <c r="A679" s="38"/>
      <c r="B679" s="39"/>
      <c r="C679" s="40"/>
      <c r="D679" s="195" t="s">
        <v>178</v>
      </c>
      <c r="E679" s="40"/>
      <c r="F679" s="196" t="s">
        <v>930</v>
      </c>
      <c r="G679" s="40"/>
      <c r="H679" s="40"/>
      <c r="I679" s="197"/>
      <c r="J679" s="40"/>
      <c r="K679" s="40"/>
      <c r="L679" s="43"/>
      <c r="M679" s="198"/>
      <c r="N679" s="199"/>
      <c r="O679" s="68"/>
      <c r="P679" s="68"/>
      <c r="Q679" s="68"/>
      <c r="R679" s="68"/>
      <c r="S679" s="68"/>
      <c r="T679" s="69"/>
      <c r="U679" s="38"/>
      <c r="V679" s="38"/>
      <c r="W679" s="38"/>
      <c r="X679" s="38"/>
      <c r="Y679" s="38"/>
      <c r="Z679" s="38"/>
      <c r="AA679" s="38"/>
      <c r="AB679" s="38"/>
      <c r="AC679" s="38"/>
      <c r="AD679" s="38"/>
      <c r="AE679" s="38"/>
      <c r="AT679" s="21" t="s">
        <v>178</v>
      </c>
      <c r="AU679" s="21" t="s">
        <v>81</v>
      </c>
    </row>
    <row r="680" spans="1:65" s="13" customFormat="1" ht="11.25">
      <c r="B680" s="202"/>
      <c r="C680" s="203"/>
      <c r="D680" s="195" t="s">
        <v>182</v>
      </c>
      <c r="E680" s="204" t="s">
        <v>19</v>
      </c>
      <c r="F680" s="205" t="s">
        <v>2082</v>
      </c>
      <c r="G680" s="203"/>
      <c r="H680" s="206">
        <v>61.722000000000001</v>
      </c>
      <c r="I680" s="207"/>
      <c r="J680" s="203"/>
      <c r="K680" s="203"/>
      <c r="L680" s="208"/>
      <c r="M680" s="209"/>
      <c r="N680" s="210"/>
      <c r="O680" s="210"/>
      <c r="P680" s="210"/>
      <c r="Q680" s="210"/>
      <c r="R680" s="210"/>
      <c r="S680" s="210"/>
      <c r="T680" s="211"/>
      <c r="AT680" s="212" t="s">
        <v>182</v>
      </c>
      <c r="AU680" s="212" t="s">
        <v>81</v>
      </c>
      <c r="AV680" s="13" t="s">
        <v>81</v>
      </c>
      <c r="AW680" s="13" t="s">
        <v>33</v>
      </c>
      <c r="AX680" s="13" t="s">
        <v>79</v>
      </c>
      <c r="AY680" s="212" t="s">
        <v>168</v>
      </c>
    </row>
    <row r="681" spans="1:65" s="13" customFormat="1" ht="11.25">
      <c r="B681" s="202"/>
      <c r="C681" s="203"/>
      <c r="D681" s="195" t="s">
        <v>182</v>
      </c>
      <c r="E681" s="203"/>
      <c r="F681" s="205" t="s">
        <v>2083</v>
      </c>
      <c r="G681" s="203"/>
      <c r="H681" s="206">
        <v>64.808000000000007</v>
      </c>
      <c r="I681" s="207"/>
      <c r="J681" s="203"/>
      <c r="K681" s="203"/>
      <c r="L681" s="208"/>
      <c r="M681" s="209"/>
      <c r="N681" s="210"/>
      <c r="O681" s="210"/>
      <c r="P681" s="210"/>
      <c r="Q681" s="210"/>
      <c r="R681" s="210"/>
      <c r="S681" s="210"/>
      <c r="T681" s="211"/>
      <c r="AT681" s="212" t="s">
        <v>182</v>
      </c>
      <c r="AU681" s="212" t="s">
        <v>81</v>
      </c>
      <c r="AV681" s="13" t="s">
        <v>81</v>
      </c>
      <c r="AW681" s="13" t="s">
        <v>4</v>
      </c>
      <c r="AX681" s="13" t="s">
        <v>79</v>
      </c>
      <c r="AY681" s="212" t="s">
        <v>168</v>
      </c>
    </row>
    <row r="682" spans="1:65" s="2" customFormat="1" ht="24.2" customHeight="1">
      <c r="A682" s="38"/>
      <c r="B682" s="39"/>
      <c r="C682" s="182" t="s">
        <v>2084</v>
      </c>
      <c r="D682" s="182" t="s">
        <v>171</v>
      </c>
      <c r="E682" s="183" t="s">
        <v>2085</v>
      </c>
      <c r="F682" s="184" t="s">
        <v>2086</v>
      </c>
      <c r="G682" s="185" t="s">
        <v>220</v>
      </c>
      <c r="H682" s="186">
        <v>0.49099999999999999</v>
      </c>
      <c r="I682" s="187"/>
      <c r="J682" s="188">
        <f>ROUND(I682*H682,2)</f>
        <v>0</v>
      </c>
      <c r="K682" s="184" t="s">
        <v>175</v>
      </c>
      <c r="L682" s="43"/>
      <c r="M682" s="189" t="s">
        <v>19</v>
      </c>
      <c r="N682" s="190" t="s">
        <v>43</v>
      </c>
      <c r="O682" s="68"/>
      <c r="P682" s="191">
        <f>O682*H682</f>
        <v>0</v>
      </c>
      <c r="Q682" s="191">
        <v>0</v>
      </c>
      <c r="R682" s="191">
        <f>Q682*H682</f>
        <v>0</v>
      </c>
      <c r="S682" s="191">
        <v>0</v>
      </c>
      <c r="T682" s="192">
        <f>S682*H682</f>
        <v>0</v>
      </c>
      <c r="U682" s="38"/>
      <c r="V682" s="38"/>
      <c r="W682" s="38"/>
      <c r="X682" s="38"/>
      <c r="Y682" s="38"/>
      <c r="Z682" s="38"/>
      <c r="AA682" s="38"/>
      <c r="AB682" s="38"/>
      <c r="AC682" s="38"/>
      <c r="AD682" s="38"/>
      <c r="AE682" s="38"/>
      <c r="AR682" s="193" t="s">
        <v>278</v>
      </c>
      <c r="AT682" s="193" t="s">
        <v>171</v>
      </c>
      <c r="AU682" s="193" t="s">
        <v>81</v>
      </c>
      <c r="AY682" s="21" t="s">
        <v>168</v>
      </c>
      <c r="BE682" s="194">
        <f>IF(N682="základní",J682,0)</f>
        <v>0</v>
      </c>
      <c r="BF682" s="194">
        <f>IF(N682="snížená",J682,0)</f>
        <v>0</v>
      </c>
      <c r="BG682" s="194">
        <f>IF(N682="zákl. přenesená",J682,0)</f>
        <v>0</v>
      </c>
      <c r="BH682" s="194">
        <f>IF(N682="sníž. přenesená",J682,0)</f>
        <v>0</v>
      </c>
      <c r="BI682" s="194">
        <f>IF(N682="nulová",J682,0)</f>
        <v>0</v>
      </c>
      <c r="BJ682" s="21" t="s">
        <v>79</v>
      </c>
      <c r="BK682" s="194">
        <f>ROUND(I682*H682,2)</f>
        <v>0</v>
      </c>
      <c r="BL682" s="21" t="s">
        <v>278</v>
      </c>
      <c r="BM682" s="193" t="s">
        <v>2087</v>
      </c>
    </row>
    <row r="683" spans="1:65" s="2" customFormat="1" ht="29.25">
      <c r="A683" s="38"/>
      <c r="B683" s="39"/>
      <c r="C683" s="40"/>
      <c r="D683" s="195" t="s">
        <v>178</v>
      </c>
      <c r="E683" s="40"/>
      <c r="F683" s="196" t="s">
        <v>2088</v>
      </c>
      <c r="G683" s="40"/>
      <c r="H683" s="40"/>
      <c r="I683" s="197"/>
      <c r="J683" s="40"/>
      <c r="K683" s="40"/>
      <c r="L683" s="43"/>
      <c r="M683" s="198"/>
      <c r="N683" s="199"/>
      <c r="O683" s="68"/>
      <c r="P683" s="68"/>
      <c r="Q683" s="68"/>
      <c r="R683" s="68"/>
      <c r="S683" s="68"/>
      <c r="T683" s="69"/>
      <c r="U683" s="38"/>
      <c r="V683" s="38"/>
      <c r="W683" s="38"/>
      <c r="X683" s="38"/>
      <c r="Y683" s="38"/>
      <c r="Z683" s="38"/>
      <c r="AA683" s="38"/>
      <c r="AB683" s="38"/>
      <c r="AC683" s="38"/>
      <c r="AD683" s="38"/>
      <c r="AE683" s="38"/>
      <c r="AT683" s="21" t="s">
        <v>178</v>
      </c>
      <c r="AU683" s="21" t="s">
        <v>81</v>
      </c>
    </row>
    <row r="684" spans="1:65" s="2" customFormat="1" ht="11.25">
      <c r="A684" s="38"/>
      <c r="B684" s="39"/>
      <c r="C684" s="40"/>
      <c r="D684" s="200" t="s">
        <v>180</v>
      </c>
      <c r="E684" s="40"/>
      <c r="F684" s="201" t="s">
        <v>2089</v>
      </c>
      <c r="G684" s="40"/>
      <c r="H684" s="40"/>
      <c r="I684" s="197"/>
      <c r="J684" s="40"/>
      <c r="K684" s="40"/>
      <c r="L684" s="43"/>
      <c r="M684" s="198"/>
      <c r="N684" s="199"/>
      <c r="O684" s="68"/>
      <c r="P684" s="68"/>
      <c r="Q684" s="68"/>
      <c r="R684" s="68"/>
      <c r="S684" s="68"/>
      <c r="T684" s="69"/>
      <c r="U684" s="38"/>
      <c r="V684" s="38"/>
      <c r="W684" s="38"/>
      <c r="X684" s="38"/>
      <c r="Y684" s="38"/>
      <c r="Z684" s="38"/>
      <c r="AA684" s="38"/>
      <c r="AB684" s="38"/>
      <c r="AC684" s="38"/>
      <c r="AD684" s="38"/>
      <c r="AE684" s="38"/>
      <c r="AT684" s="21" t="s">
        <v>180</v>
      </c>
      <c r="AU684" s="21" t="s">
        <v>81</v>
      </c>
    </row>
    <row r="685" spans="1:65" s="12" customFormat="1" ht="22.9" customHeight="1">
      <c r="B685" s="166"/>
      <c r="C685" s="167"/>
      <c r="D685" s="168" t="s">
        <v>71</v>
      </c>
      <c r="E685" s="180" t="s">
        <v>2090</v>
      </c>
      <c r="F685" s="180" t="s">
        <v>2091</v>
      </c>
      <c r="G685" s="167"/>
      <c r="H685" s="167"/>
      <c r="I685" s="170"/>
      <c r="J685" s="181">
        <f>BK685</f>
        <v>0</v>
      </c>
      <c r="K685" s="167"/>
      <c r="L685" s="172"/>
      <c r="M685" s="173"/>
      <c r="N685" s="174"/>
      <c r="O685" s="174"/>
      <c r="P685" s="175">
        <f>SUM(P686:P694)</f>
        <v>0</v>
      </c>
      <c r="Q685" s="174"/>
      <c r="R685" s="175">
        <f>SUM(R686:R694)</f>
        <v>1.6899999999999998E-2</v>
      </c>
      <c r="S685" s="174"/>
      <c r="T685" s="176">
        <f>SUM(T686:T694)</f>
        <v>0</v>
      </c>
      <c r="AR685" s="177" t="s">
        <v>81</v>
      </c>
      <c r="AT685" s="178" t="s">
        <v>71</v>
      </c>
      <c r="AU685" s="178" t="s">
        <v>79</v>
      </c>
      <c r="AY685" s="177" t="s">
        <v>168</v>
      </c>
      <c r="BK685" s="179">
        <f>SUM(BK686:BK694)</f>
        <v>0</v>
      </c>
    </row>
    <row r="686" spans="1:65" s="2" customFormat="1" ht="24.2" customHeight="1">
      <c r="A686" s="38"/>
      <c r="B686" s="39"/>
      <c r="C686" s="182" t="s">
        <v>2092</v>
      </c>
      <c r="D686" s="182" t="s">
        <v>171</v>
      </c>
      <c r="E686" s="183" t="s">
        <v>2093</v>
      </c>
      <c r="F686" s="184" t="s">
        <v>2094</v>
      </c>
      <c r="G686" s="185" t="s">
        <v>2095</v>
      </c>
      <c r="H686" s="186">
        <v>1</v>
      </c>
      <c r="I686" s="187"/>
      <c r="J686" s="188">
        <f>ROUND(I686*H686,2)</f>
        <v>0</v>
      </c>
      <c r="K686" s="184" t="s">
        <v>175</v>
      </c>
      <c r="L686" s="43"/>
      <c r="M686" s="189" t="s">
        <v>19</v>
      </c>
      <c r="N686" s="190" t="s">
        <v>43</v>
      </c>
      <c r="O686" s="68"/>
      <c r="P686" s="191">
        <f>O686*H686</f>
        <v>0</v>
      </c>
      <c r="Q686" s="191">
        <v>7.7000000000000002E-3</v>
      </c>
      <c r="R686" s="191">
        <f>Q686*H686</f>
        <v>7.7000000000000002E-3</v>
      </c>
      <c r="S686" s="191">
        <v>0</v>
      </c>
      <c r="T686" s="192">
        <f>S686*H686</f>
        <v>0</v>
      </c>
      <c r="U686" s="38"/>
      <c r="V686" s="38"/>
      <c r="W686" s="38"/>
      <c r="X686" s="38"/>
      <c r="Y686" s="38"/>
      <c r="Z686" s="38"/>
      <c r="AA686" s="38"/>
      <c r="AB686" s="38"/>
      <c r="AC686" s="38"/>
      <c r="AD686" s="38"/>
      <c r="AE686" s="38"/>
      <c r="AR686" s="193" t="s">
        <v>278</v>
      </c>
      <c r="AT686" s="193" t="s">
        <v>171</v>
      </c>
      <c r="AU686" s="193" t="s">
        <v>81</v>
      </c>
      <c r="AY686" s="21" t="s">
        <v>168</v>
      </c>
      <c r="BE686" s="194">
        <f>IF(N686="základní",J686,0)</f>
        <v>0</v>
      </c>
      <c r="BF686" s="194">
        <f>IF(N686="snížená",J686,0)</f>
        <v>0</v>
      </c>
      <c r="BG686" s="194">
        <f>IF(N686="zákl. přenesená",J686,0)</f>
        <v>0</v>
      </c>
      <c r="BH686" s="194">
        <f>IF(N686="sníž. přenesená",J686,0)</f>
        <v>0</v>
      </c>
      <c r="BI686" s="194">
        <f>IF(N686="nulová",J686,0)</f>
        <v>0</v>
      </c>
      <c r="BJ686" s="21" t="s">
        <v>79</v>
      </c>
      <c r="BK686" s="194">
        <f>ROUND(I686*H686,2)</f>
        <v>0</v>
      </c>
      <c r="BL686" s="21" t="s">
        <v>278</v>
      </c>
      <c r="BM686" s="193" t="s">
        <v>2096</v>
      </c>
    </row>
    <row r="687" spans="1:65" s="2" customFormat="1" ht="19.5">
      <c r="A687" s="38"/>
      <c r="B687" s="39"/>
      <c r="C687" s="40"/>
      <c r="D687" s="195" t="s">
        <v>178</v>
      </c>
      <c r="E687" s="40"/>
      <c r="F687" s="196" t="s">
        <v>2097</v>
      </c>
      <c r="G687" s="40"/>
      <c r="H687" s="40"/>
      <c r="I687" s="197"/>
      <c r="J687" s="40"/>
      <c r="K687" s="40"/>
      <c r="L687" s="43"/>
      <c r="M687" s="198"/>
      <c r="N687" s="199"/>
      <c r="O687" s="68"/>
      <c r="P687" s="68"/>
      <c r="Q687" s="68"/>
      <c r="R687" s="68"/>
      <c r="S687" s="68"/>
      <c r="T687" s="69"/>
      <c r="U687" s="38"/>
      <c r="V687" s="38"/>
      <c r="W687" s="38"/>
      <c r="X687" s="38"/>
      <c r="Y687" s="38"/>
      <c r="Z687" s="38"/>
      <c r="AA687" s="38"/>
      <c r="AB687" s="38"/>
      <c r="AC687" s="38"/>
      <c r="AD687" s="38"/>
      <c r="AE687" s="38"/>
      <c r="AT687" s="21" t="s">
        <v>178</v>
      </c>
      <c r="AU687" s="21" t="s">
        <v>81</v>
      </c>
    </row>
    <row r="688" spans="1:65" s="2" customFormat="1" ht="11.25">
      <c r="A688" s="38"/>
      <c r="B688" s="39"/>
      <c r="C688" s="40"/>
      <c r="D688" s="200" t="s">
        <v>180</v>
      </c>
      <c r="E688" s="40"/>
      <c r="F688" s="201" t="s">
        <v>2098</v>
      </c>
      <c r="G688" s="40"/>
      <c r="H688" s="40"/>
      <c r="I688" s="197"/>
      <c r="J688" s="40"/>
      <c r="K688" s="40"/>
      <c r="L688" s="43"/>
      <c r="M688" s="198"/>
      <c r="N688" s="199"/>
      <c r="O688" s="68"/>
      <c r="P688" s="68"/>
      <c r="Q688" s="68"/>
      <c r="R688" s="68"/>
      <c r="S688" s="68"/>
      <c r="T688" s="69"/>
      <c r="U688" s="38"/>
      <c r="V688" s="38"/>
      <c r="W688" s="38"/>
      <c r="X688" s="38"/>
      <c r="Y688" s="38"/>
      <c r="Z688" s="38"/>
      <c r="AA688" s="38"/>
      <c r="AB688" s="38"/>
      <c r="AC688" s="38"/>
      <c r="AD688" s="38"/>
      <c r="AE688" s="38"/>
      <c r="AT688" s="21" t="s">
        <v>180</v>
      </c>
      <c r="AU688" s="21" t="s">
        <v>81</v>
      </c>
    </row>
    <row r="689" spans="1:65" s="2" customFormat="1" ht="33" customHeight="1">
      <c r="A689" s="38"/>
      <c r="B689" s="39"/>
      <c r="C689" s="182" t="s">
        <v>2099</v>
      </c>
      <c r="D689" s="182" t="s">
        <v>171</v>
      </c>
      <c r="E689" s="183" t="s">
        <v>2100</v>
      </c>
      <c r="F689" s="184" t="s">
        <v>2101</v>
      </c>
      <c r="G689" s="185" t="s">
        <v>2095</v>
      </c>
      <c r="H689" s="186">
        <v>1</v>
      </c>
      <c r="I689" s="187"/>
      <c r="J689" s="188">
        <f>ROUND(I689*H689,2)</f>
        <v>0</v>
      </c>
      <c r="K689" s="184" t="s">
        <v>175</v>
      </c>
      <c r="L689" s="43"/>
      <c r="M689" s="189" t="s">
        <v>19</v>
      </c>
      <c r="N689" s="190" t="s">
        <v>43</v>
      </c>
      <c r="O689" s="68"/>
      <c r="P689" s="191">
        <f>O689*H689</f>
        <v>0</v>
      </c>
      <c r="Q689" s="191">
        <v>9.1999999999999998E-3</v>
      </c>
      <c r="R689" s="191">
        <f>Q689*H689</f>
        <v>9.1999999999999998E-3</v>
      </c>
      <c r="S689" s="191">
        <v>0</v>
      </c>
      <c r="T689" s="192">
        <f>S689*H689</f>
        <v>0</v>
      </c>
      <c r="U689" s="38"/>
      <c r="V689" s="38"/>
      <c r="W689" s="38"/>
      <c r="X689" s="38"/>
      <c r="Y689" s="38"/>
      <c r="Z689" s="38"/>
      <c r="AA689" s="38"/>
      <c r="AB689" s="38"/>
      <c r="AC689" s="38"/>
      <c r="AD689" s="38"/>
      <c r="AE689" s="38"/>
      <c r="AR689" s="193" t="s">
        <v>278</v>
      </c>
      <c r="AT689" s="193" t="s">
        <v>171</v>
      </c>
      <c r="AU689" s="193" t="s">
        <v>81</v>
      </c>
      <c r="AY689" s="21" t="s">
        <v>168</v>
      </c>
      <c r="BE689" s="194">
        <f>IF(N689="základní",J689,0)</f>
        <v>0</v>
      </c>
      <c r="BF689" s="194">
        <f>IF(N689="snížená",J689,0)</f>
        <v>0</v>
      </c>
      <c r="BG689" s="194">
        <f>IF(N689="zákl. přenesená",J689,0)</f>
        <v>0</v>
      </c>
      <c r="BH689" s="194">
        <f>IF(N689="sníž. přenesená",J689,0)</f>
        <v>0</v>
      </c>
      <c r="BI689" s="194">
        <f>IF(N689="nulová",J689,0)</f>
        <v>0</v>
      </c>
      <c r="BJ689" s="21" t="s">
        <v>79</v>
      </c>
      <c r="BK689" s="194">
        <f>ROUND(I689*H689,2)</f>
        <v>0</v>
      </c>
      <c r="BL689" s="21" t="s">
        <v>278</v>
      </c>
      <c r="BM689" s="193" t="s">
        <v>2102</v>
      </c>
    </row>
    <row r="690" spans="1:65" s="2" customFormat="1" ht="29.25">
      <c r="A690" s="38"/>
      <c r="B690" s="39"/>
      <c r="C690" s="40"/>
      <c r="D690" s="195" t="s">
        <v>178</v>
      </c>
      <c r="E690" s="40"/>
      <c r="F690" s="196" t="s">
        <v>2103</v>
      </c>
      <c r="G690" s="40"/>
      <c r="H690" s="40"/>
      <c r="I690" s="197"/>
      <c r="J690" s="40"/>
      <c r="K690" s="40"/>
      <c r="L690" s="43"/>
      <c r="M690" s="198"/>
      <c r="N690" s="199"/>
      <c r="O690" s="68"/>
      <c r="P690" s="68"/>
      <c r="Q690" s="68"/>
      <c r="R690" s="68"/>
      <c r="S690" s="68"/>
      <c r="T690" s="69"/>
      <c r="U690" s="38"/>
      <c r="V690" s="38"/>
      <c r="W690" s="38"/>
      <c r="X690" s="38"/>
      <c r="Y690" s="38"/>
      <c r="Z690" s="38"/>
      <c r="AA690" s="38"/>
      <c r="AB690" s="38"/>
      <c r="AC690" s="38"/>
      <c r="AD690" s="38"/>
      <c r="AE690" s="38"/>
      <c r="AT690" s="21" t="s">
        <v>178</v>
      </c>
      <c r="AU690" s="21" t="s">
        <v>81</v>
      </c>
    </row>
    <row r="691" spans="1:65" s="2" customFormat="1" ht="11.25">
      <c r="A691" s="38"/>
      <c r="B691" s="39"/>
      <c r="C691" s="40"/>
      <c r="D691" s="200" t="s">
        <v>180</v>
      </c>
      <c r="E691" s="40"/>
      <c r="F691" s="201" t="s">
        <v>2104</v>
      </c>
      <c r="G691" s="40"/>
      <c r="H691" s="40"/>
      <c r="I691" s="197"/>
      <c r="J691" s="40"/>
      <c r="K691" s="40"/>
      <c r="L691" s="43"/>
      <c r="M691" s="198"/>
      <c r="N691" s="199"/>
      <c r="O691" s="68"/>
      <c r="P691" s="68"/>
      <c r="Q691" s="68"/>
      <c r="R691" s="68"/>
      <c r="S691" s="68"/>
      <c r="T691" s="69"/>
      <c r="U691" s="38"/>
      <c r="V691" s="38"/>
      <c r="W691" s="38"/>
      <c r="X691" s="38"/>
      <c r="Y691" s="38"/>
      <c r="Z691" s="38"/>
      <c r="AA691" s="38"/>
      <c r="AB691" s="38"/>
      <c r="AC691" s="38"/>
      <c r="AD691" s="38"/>
      <c r="AE691" s="38"/>
      <c r="AT691" s="21" t="s">
        <v>180</v>
      </c>
      <c r="AU691" s="21" t="s">
        <v>81</v>
      </c>
    </row>
    <row r="692" spans="1:65" s="2" customFormat="1" ht="24.2" customHeight="1">
      <c r="A692" s="38"/>
      <c r="B692" s="39"/>
      <c r="C692" s="182" t="s">
        <v>2105</v>
      </c>
      <c r="D692" s="182" t="s">
        <v>171</v>
      </c>
      <c r="E692" s="183" t="s">
        <v>2106</v>
      </c>
      <c r="F692" s="184" t="s">
        <v>2107</v>
      </c>
      <c r="G692" s="185" t="s">
        <v>220</v>
      </c>
      <c r="H692" s="186">
        <v>1.7000000000000001E-2</v>
      </c>
      <c r="I692" s="187"/>
      <c r="J692" s="188">
        <f>ROUND(I692*H692,2)</f>
        <v>0</v>
      </c>
      <c r="K692" s="184" t="s">
        <v>175</v>
      </c>
      <c r="L692" s="43"/>
      <c r="M692" s="189" t="s">
        <v>19</v>
      </c>
      <c r="N692" s="190" t="s">
        <v>43</v>
      </c>
      <c r="O692" s="68"/>
      <c r="P692" s="191">
        <f>O692*H692</f>
        <v>0</v>
      </c>
      <c r="Q692" s="191">
        <v>0</v>
      </c>
      <c r="R692" s="191">
        <f>Q692*H692</f>
        <v>0</v>
      </c>
      <c r="S692" s="191">
        <v>0</v>
      </c>
      <c r="T692" s="192">
        <f>S692*H692</f>
        <v>0</v>
      </c>
      <c r="U692" s="38"/>
      <c r="V692" s="38"/>
      <c r="W692" s="38"/>
      <c r="X692" s="38"/>
      <c r="Y692" s="38"/>
      <c r="Z692" s="38"/>
      <c r="AA692" s="38"/>
      <c r="AB692" s="38"/>
      <c r="AC692" s="38"/>
      <c r="AD692" s="38"/>
      <c r="AE692" s="38"/>
      <c r="AR692" s="193" t="s">
        <v>278</v>
      </c>
      <c r="AT692" s="193" t="s">
        <v>171</v>
      </c>
      <c r="AU692" s="193" t="s">
        <v>81</v>
      </c>
      <c r="AY692" s="21" t="s">
        <v>168</v>
      </c>
      <c r="BE692" s="194">
        <f>IF(N692="základní",J692,0)</f>
        <v>0</v>
      </c>
      <c r="BF692" s="194">
        <f>IF(N692="snížená",J692,0)</f>
        <v>0</v>
      </c>
      <c r="BG692" s="194">
        <f>IF(N692="zákl. přenesená",J692,0)</f>
        <v>0</v>
      </c>
      <c r="BH692" s="194">
        <f>IF(N692="sníž. přenesená",J692,0)</f>
        <v>0</v>
      </c>
      <c r="BI692" s="194">
        <f>IF(N692="nulová",J692,0)</f>
        <v>0</v>
      </c>
      <c r="BJ692" s="21" t="s">
        <v>79</v>
      </c>
      <c r="BK692" s="194">
        <f>ROUND(I692*H692,2)</f>
        <v>0</v>
      </c>
      <c r="BL692" s="21" t="s">
        <v>278</v>
      </c>
      <c r="BM692" s="193" t="s">
        <v>2108</v>
      </c>
    </row>
    <row r="693" spans="1:65" s="2" customFormat="1" ht="29.25">
      <c r="A693" s="38"/>
      <c r="B693" s="39"/>
      <c r="C693" s="40"/>
      <c r="D693" s="195" t="s">
        <v>178</v>
      </c>
      <c r="E693" s="40"/>
      <c r="F693" s="196" t="s">
        <v>2109</v>
      </c>
      <c r="G693" s="40"/>
      <c r="H693" s="40"/>
      <c r="I693" s="197"/>
      <c r="J693" s="40"/>
      <c r="K693" s="40"/>
      <c r="L693" s="43"/>
      <c r="M693" s="198"/>
      <c r="N693" s="199"/>
      <c r="O693" s="68"/>
      <c r="P693" s="68"/>
      <c r="Q693" s="68"/>
      <c r="R693" s="68"/>
      <c r="S693" s="68"/>
      <c r="T693" s="69"/>
      <c r="U693" s="38"/>
      <c r="V693" s="38"/>
      <c r="W693" s="38"/>
      <c r="X693" s="38"/>
      <c r="Y693" s="38"/>
      <c r="Z693" s="38"/>
      <c r="AA693" s="38"/>
      <c r="AB693" s="38"/>
      <c r="AC693" s="38"/>
      <c r="AD693" s="38"/>
      <c r="AE693" s="38"/>
      <c r="AT693" s="21" t="s">
        <v>178</v>
      </c>
      <c r="AU693" s="21" t="s">
        <v>81</v>
      </c>
    </row>
    <row r="694" spans="1:65" s="2" customFormat="1" ht="11.25">
      <c r="A694" s="38"/>
      <c r="B694" s="39"/>
      <c r="C694" s="40"/>
      <c r="D694" s="200" t="s">
        <v>180</v>
      </c>
      <c r="E694" s="40"/>
      <c r="F694" s="201" t="s">
        <v>2110</v>
      </c>
      <c r="G694" s="40"/>
      <c r="H694" s="40"/>
      <c r="I694" s="197"/>
      <c r="J694" s="40"/>
      <c r="K694" s="40"/>
      <c r="L694" s="43"/>
      <c r="M694" s="198"/>
      <c r="N694" s="199"/>
      <c r="O694" s="68"/>
      <c r="P694" s="68"/>
      <c r="Q694" s="68"/>
      <c r="R694" s="68"/>
      <c r="S694" s="68"/>
      <c r="T694" s="69"/>
      <c r="U694" s="38"/>
      <c r="V694" s="38"/>
      <c r="W694" s="38"/>
      <c r="X694" s="38"/>
      <c r="Y694" s="38"/>
      <c r="Z694" s="38"/>
      <c r="AA694" s="38"/>
      <c r="AB694" s="38"/>
      <c r="AC694" s="38"/>
      <c r="AD694" s="38"/>
      <c r="AE694" s="38"/>
      <c r="AT694" s="21" t="s">
        <v>180</v>
      </c>
      <c r="AU694" s="21" t="s">
        <v>81</v>
      </c>
    </row>
    <row r="695" spans="1:65" s="12" customFormat="1" ht="22.9" customHeight="1">
      <c r="B695" s="166"/>
      <c r="C695" s="167"/>
      <c r="D695" s="168" t="s">
        <v>71</v>
      </c>
      <c r="E695" s="180" t="s">
        <v>939</v>
      </c>
      <c r="F695" s="180" t="s">
        <v>940</v>
      </c>
      <c r="G695" s="167"/>
      <c r="H695" s="167"/>
      <c r="I695" s="170"/>
      <c r="J695" s="181">
        <f>BK695</f>
        <v>0</v>
      </c>
      <c r="K695" s="167"/>
      <c r="L695" s="172"/>
      <c r="M695" s="173"/>
      <c r="N695" s="174"/>
      <c r="O695" s="174"/>
      <c r="P695" s="175">
        <f>SUM(P696:P700)</f>
        <v>0</v>
      </c>
      <c r="Q695" s="174"/>
      <c r="R695" s="175">
        <f>SUM(R696:R700)</f>
        <v>0</v>
      </c>
      <c r="S695" s="174"/>
      <c r="T695" s="176">
        <f>SUM(T696:T700)</f>
        <v>6.7220000000000005E-3</v>
      </c>
      <c r="AR695" s="177" t="s">
        <v>81</v>
      </c>
      <c r="AT695" s="178" t="s">
        <v>71</v>
      </c>
      <c r="AU695" s="178" t="s">
        <v>79</v>
      </c>
      <c r="AY695" s="177" t="s">
        <v>168</v>
      </c>
      <c r="BK695" s="179">
        <f>SUM(BK696:BK700)</f>
        <v>0</v>
      </c>
    </row>
    <row r="696" spans="1:65" s="2" customFormat="1" ht="24.2" customHeight="1">
      <c r="A696" s="38"/>
      <c r="B696" s="39"/>
      <c r="C696" s="182" t="s">
        <v>2111</v>
      </c>
      <c r="D696" s="182" t="s">
        <v>171</v>
      </c>
      <c r="E696" s="183" t="s">
        <v>942</v>
      </c>
      <c r="F696" s="184" t="s">
        <v>943</v>
      </c>
      <c r="G696" s="185" t="s">
        <v>245</v>
      </c>
      <c r="H696" s="186">
        <v>16.805</v>
      </c>
      <c r="I696" s="187"/>
      <c r="J696" s="188">
        <f>ROUND(I696*H696,2)</f>
        <v>0</v>
      </c>
      <c r="K696" s="184" t="s">
        <v>175</v>
      </c>
      <c r="L696" s="43"/>
      <c r="M696" s="189" t="s">
        <v>19</v>
      </c>
      <c r="N696" s="190" t="s">
        <v>43</v>
      </c>
      <c r="O696" s="68"/>
      <c r="P696" s="191">
        <f>O696*H696</f>
        <v>0</v>
      </c>
      <c r="Q696" s="191">
        <v>0</v>
      </c>
      <c r="R696" s="191">
        <f>Q696*H696</f>
        <v>0</v>
      </c>
      <c r="S696" s="191">
        <v>4.0000000000000002E-4</v>
      </c>
      <c r="T696" s="192">
        <f>S696*H696</f>
        <v>6.7220000000000005E-3</v>
      </c>
      <c r="U696" s="38"/>
      <c r="V696" s="38"/>
      <c r="W696" s="38"/>
      <c r="X696" s="38"/>
      <c r="Y696" s="38"/>
      <c r="Z696" s="38"/>
      <c r="AA696" s="38"/>
      <c r="AB696" s="38"/>
      <c r="AC696" s="38"/>
      <c r="AD696" s="38"/>
      <c r="AE696" s="38"/>
      <c r="AR696" s="193" t="s">
        <v>278</v>
      </c>
      <c r="AT696" s="193" t="s">
        <v>171</v>
      </c>
      <c r="AU696" s="193" t="s">
        <v>81</v>
      </c>
      <c r="AY696" s="21" t="s">
        <v>168</v>
      </c>
      <c r="BE696" s="194">
        <f>IF(N696="základní",J696,0)</f>
        <v>0</v>
      </c>
      <c r="BF696" s="194">
        <f>IF(N696="snížená",J696,0)</f>
        <v>0</v>
      </c>
      <c r="BG696" s="194">
        <f>IF(N696="zákl. přenesená",J696,0)</f>
        <v>0</v>
      </c>
      <c r="BH696" s="194">
        <f>IF(N696="sníž. přenesená",J696,0)</f>
        <v>0</v>
      </c>
      <c r="BI696" s="194">
        <f>IF(N696="nulová",J696,0)</f>
        <v>0</v>
      </c>
      <c r="BJ696" s="21" t="s">
        <v>79</v>
      </c>
      <c r="BK696" s="194">
        <f>ROUND(I696*H696,2)</f>
        <v>0</v>
      </c>
      <c r="BL696" s="21" t="s">
        <v>278</v>
      </c>
      <c r="BM696" s="193" t="s">
        <v>2112</v>
      </c>
    </row>
    <row r="697" spans="1:65" s="2" customFormat="1" ht="19.5">
      <c r="A697" s="38"/>
      <c r="B697" s="39"/>
      <c r="C697" s="40"/>
      <c r="D697" s="195" t="s">
        <v>178</v>
      </c>
      <c r="E697" s="40"/>
      <c r="F697" s="196" t="s">
        <v>945</v>
      </c>
      <c r="G697" s="40"/>
      <c r="H697" s="40"/>
      <c r="I697" s="197"/>
      <c r="J697" s="40"/>
      <c r="K697" s="40"/>
      <c r="L697" s="43"/>
      <c r="M697" s="198"/>
      <c r="N697" s="199"/>
      <c r="O697" s="68"/>
      <c r="P697" s="68"/>
      <c r="Q697" s="68"/>
      <c r="R697" s="68"/>
      <c r="S697" s="68"/>
      <c r="T697" s="69"/>
      <c r="U697" s="38"/>
      <c r="V697" s="38"/>
      <c r="W697" s="38"/>
      <c r="X697" s="38"/>
      <c r="Y697" s="38"/>
      <c r="Z697" s="38"/>
      <c r="AA697" s="38"/>
      <c r="AB697" s="38"/>
      <c r="AC697" s="38"/>
      <c r="AD697" s="38"/>
      <c r="AE697" s="38"/>
      <c r="AT697" s="21" t="s">
        <v>178</v>
      </c>
      <c r="AU697" s="21" t="s">
        <v>81</v>
      </c>
    </row>
    <row r="698" spans="1:65" s="2" customFormat="1" ht="11.25">
      <c r="A698" s="38"/>
      <c r="B698" s="39"/>
      <c r="C698" s="40"/>
      <c r="D698" s="200" t="s">
        <v>180</v>
      </c>
      <c r="E698" s="40"/>
      <c r="F698" s="201" t="s">
        <v>946</v>
      </c>
      <c r="G698" s="40"/>
      <c r="H698" s="40"/>
      <c r="I698" s="197"/>
      <c r="J698" s="40"/>
      <c r="K698" s="40"/>
      <c r="L698" s="43"/>
      <c r="M698" s="198"/>
      <c r="N698" s="199"/>
      <c r="O698" s="68"/>
      <c r="P698" s="68"/>
      <c r="Q698" s="68"/>
      <c r="R698" s="68"/>
      <c r="S698" s="68"/>
      <c r="T698" s="69"/>
      <c r="U698" s="38"/>
      <c r="V698" s="38"/>
      <c r="W698" s="38"/>
      <c r="X698" s="38"/>
      <c r="Y698" s="38"/>
      <c r="Z698" s="38"/>
      <c r="AA698" s="38"/>
      <c r="AB698" s="38"/>
      <c r="AC698" s="38"/>
      <c r="AD698" s="38"/>
      <c r="AE698" s="38"/>
      <c r="AT698" s="21" t="s">
        <v>180</v>
      </c>
      <c r="AU698" s="21" t="s">
        <v>81</v>
      </c>
    </row>
    <row r="699" spans="1:65" s="13" customFormat="1" ht="11.25">
      <c r="B699" s="202"/>
      <c r="C699" s="203"/>
      <c r="D699" s="195" t="s">
        <v>182</v>
      </c>
      <c r="E699" s="204" t="s">
        <v>19</v>
      </c>
      <c r="F699" s="205" t="s">
        <v>2113</v>
      </c>
      <c r="G699" s="203"/>
      <c r="H699" s="206">
        <v>16.805</v>
      </c>
      <c r="I699" s="207"/>
      <c r="J699" s="203"/>
      <c r="K699" s="203"/>
      <c r="L699" s="208"/>
      <c r="M699" s="209"/>
      <c r="N699" s="210"/>
      <c r="O699" s="210"/>
      <c r="P699" s="210"/>
      <c r="Q699" s="210"/>
      <c r="R699" s="210"/>
      <c r="S699" s="210"/>
      <c r="T699" s="211"/>
      <c r="AT699" s="212" t="s">
        <v>182</v>
      </c>
      <c r="AU699" s="212" t="s">
        <v>81</v>
      </c>
      <c r="AV699" s="13" t="s">
        <v>81</v>
      </c>
      <c r="AW699" s="13" t="s">
        <v>33</v>
      </c>
      <c r="AX699" s="13" t="s">
        <v>72</v>
      </c>
      <c r="AY699" s="212" t="s">
        <v>168</v>
      </c>
    </row>
    <row r="700" spans="1:65" s="14" customFormat="1" ht="11.25">
      <c r="B700" s="213"/>
      <c r="C700" s="214"/>
      <c r="D700" s="195" t="s">
        <v>182</v>
      </c>
      <c r="E700" s="215" t="s">
        <v>19</v>
      </c>
      <c r="F700" s="216" t="s">
        <v>185</v>
      </c>
      <c r="G700" s="214"/>
      <c r="H700" s="217">
        <v>16.805</v>
      </c>
      <c r="I700" s="218"/>
      <c r="J700" s="214"/>
      <c r="K700" s="214"/>
      <c r="L700" s="219"/>
      <c r="M700" s="220"/>
      <c r="N700" s="221"/>
      <c r="O700" s="221"/>
      <c r="P700" s="221"/>
      <c r="Q700" s="221"/>
      <c r="R700" s="221"/>
      <c r="S700" s="221"/>
      <c r="T700" s="222"/>
      <c r="AT700" s="223" t="s">
        <v>182</v>
      </c>
      <c r="AU700" s="223" t="s">
        <v>81</v>
      </c>
      <c r="AV700" s="14" t="s">
        <v>176</v>
      </c>
      <c r="AW700" s="14" t="s">
        <v>33</v>
      </c>
      <c r="AX700" s="14" t="s">
        <v>79</v>
      </c>
      <c r="AY700" s="223" t="s">
        <v>168</v>
      </c>
    </row>
    <row r="701" spans="1:65" s="12" customFormat="1" ht="22.9" customHeight="1">
      <c r="B701" s="166"/>
      <c r="C701" s="167"/>
      <c r="D701" s="168" t="s">
        <v>71</v>
      </c>
      <c r="E701" s="180" t="s">
        <v>948</v>
      </c>
      <c r="F701" s="180" t="s">
        <v>949</v>
      </c>
      <c r="G701" s="167"/>
      <c r="H701" s="167"/>
      <c r="I701" s="170"/>
      <c r="J701" s="181">
        <f>BK701</f>
        <v>0</v>
      </c>
      <c r="K701" s="167"/>
      <c r="L701" s="172"/>
      <c r="M701" s="173"/>
      <c r="N701" s="174"/>
      <c r="O701" s="174"/>
      <c r="P701" s="175">
        <f>SUM(P702:P773)</f>
        <v>0</v>
      </c>
      <c r="Q701" s="174"/>
      <c r="R701" s="175">
        <f>SUM(R702:R773)</f>
        <v>2.5051289400000001</v>
      </c>
      <c r="S701" s="174"/>
      <c r="T701" s="176">
        <f>SUM(T702:T773)</f>
        <v>2.388693</v>
      </c>
      <c r="AR701" s="177" t="s">
        <v>81</v>
      </c>
      <c r="AT701" s="178" t="s">
        <v>71</v>
      </c>
      <c r="AU701" s="178" t="s">
        <v>79</v>
      </c>
      <c r="AY701" s="177" t="s">
        <v>168</v>
      </c>
      <c r="BK701" s="179">
        <f>SUM(BK702:BK773)</f>
        <v>0</v>
      </c>
    </row>
    <row r="702" spans="1:65" s="2" customFormat="1" ht="16.5" customHeight="1">
      <c r="A702" s="38"/>
      <c r="B702" s="39"/>
      <c r="C702" s="182" t="s">
        <v>1412</v>
      </c>
      <c r="D702" s="182" t="s">
        <v>171</v>
      </c>
      <c r="E702" s="183" t="s">
        <v>2114</v>
      </c>
      <c r="F702" s="184" t="s">
        <v>2115</v>
      </c>
      <c r="G702" s="185" t="s">
        <v>281</v>
      </c>
      <c r="H702" s="186">
        <v>74.801000000000002</v>
      </c>
      <c r="I702" s="187"/>
      <c r="J702" s="188">
        <f>ROUND(I702*H702,2)</f>
        <v>0</v>
      </c>
      <c r="K702" s="184" t="s">
        <v>175</v>
      </c>
      <c r="L702" s="43"/>
      <c r="M702" s="189" t="s">
        <v>19</v>
      </c>
      <c r="N702" s="190" t="s">
        <v>43</v>
      </c>
      <c r="O702" s="68"/>
      <c r="P702" s="191">
        <f>O702*H702</f>
        <v>0</v>
      </c>
      <c r="Q702" s="191">
        <v>0</v>
      </c>
      <c r="R702" s="191">
        <f>Q702*H702</f>
        <v>0</v>
      </c>
      <c r="S702" s="191">
        <v>1.4999999999999999E-2</v>
      </c>
      <c r="T702" s="192">
        <f>S702*H702</f>
        <v>1.122015</v>
      </c>
      <c r="U702" s="38"/>
      <c r="V702" s="38"/>
      <c r="W702" s="38"/>
      <c r="X702" s="38"/>
      <c r="Y702" s="38"/>
      <c r="Z702" s="38"/>
      <c r="AA702" s="38"/>
      <c r="AB702" s="38"/>
      <c r="AC702" s="38"/>
      <c r="AD702" s="38"/>
      <c r="AE702" s="38"/>
      <c r="AR702" s="193" t="s">
        <v>278</v>
      </c>
      <c r="AT702" s="193" t="s">
        <v>171</v>
      </c>
      <c r="AU702" s="193" t="s">
        <v>81</v>
      </c>
      <c r="AY702" s="21" t="s">
        <v>168</v>
      </c>
      <c r="BE702" s="194">
        <f>IF(N702="základní",J702,0)</f>
        <v>0</v>
      </c>
      <c r="BF702" s="194">
        <f>IF(N702="snížená",J702,0)</f>
        <v>0</v>
      </c>
      <c r="BG702" s="194">
        <f>IF(N702="zákl. přenesená",J702,0)</f>
        <v>0</v>
      </c>
      <c r="BH702" s="194">
        <f>IF(N702="sníž. přenesená",J702,0)</f>
        <v>0</v>
      </c>
      <c r="BI702" s="194">
        <f>IF(N702="nulová",J702,0)</f>
        <v>0</v>
      </c>
      <c r="BJ702" s="21" t="s">
        <v>79</v>
      </c>
      <c r="BK702" s="194">
        <f>ROUND(I702*H702,2)</f>
        <v>0</v>
      </c>
      <c r="BL702" s="21" t="s">
        <v>278</v>
      </c>
      <c r="BM702" s="193" t="s">
        <v>2116</v>
      </c>
    </row>
    <row r="703" spans="1:65" s="2" customFormat="1" ht="29.25">
      <c r="A703" s="38"/>
      <c r="B703" s="39"/>
      <c r="C703" s="40"/>
      <c r="D703" s="195" t="s">
        <v>178</v>
      </c>
      <c r="E703" s="40"/>
      <c r="F703" s="196" t="s">
        <v>2117</v>
      </c>
      <c r="G703" s="40"/>
      <c r="H703" s="40"/>
      <c r="I703" s="197"/>
      <c r="J703" s="40"/>
      <c r="K703" s="40"/>
      <c r="L703" s="43"/>
      <c r="M703" s="198"/>
      <c r="N703" s="199"/>
      <c r="O703" s="68"/>
      <c r="P703" s="68"/>
      <c r="Q703" s="68"/>
      <c r="R703" s="68"/>
      <c r="S703" s="68"/>
      <c r="T703" s="69"/>
      <c r="U703" s="38"/>
      <c r="V703" s="38"/>
      <c r="W703" s="38"/>
      <c r="X703" s="38"/>
      <c r="Y703" s="38"/>
      <c r="Z703" s="38"/>
      <c r="AA703" s="38"/>
      <c r="AB703" s="38"/>
      <c r="AC703" s="38"/>
      <c r="AD703" s="38"/>
      <c r="AE703" s="38"/>
      <c r="AT703" s="21" t="s">
        <v>178</v>
      </c>
      <c r="AU703" s="21" t="s">
        <v>81</v>
      </c>
    </row>
    <row r="704" spans="1:65" s="2" customFormat="1" ht="11.25">
      <c r="A704" s="38"/>
      <c r="B704" s="39"/>
      <c r="C704" s="40"/>
      <c r="D704" s="200" t="s">
        <v>180</v>
      </c>
      <c r="E704" s="40"/>
      <c r="F704" s="201" t="s">
        <v>2118</v>
      </c>
      <c r="G704" s="40"/>
      <c r="H704" s="40"/>
      <c r="I704" s="197"/>
      <c r="J704" s="40"/>
      <c r="K704" s="40"/>
      <c r="L704" s="43"/>
      <c r="M704" s="198"/>
      <c r="N704" s="199"/>
      <c r="O704" s="68"/>
      <c r="P704" s="68"/>
      <c r="Q704" s="68"/>
      <c r="R704" s="68"/>
      <c r="S704" s="68"/>
      <c r="T704" s="69"/>
      <c r="U704" s="38"/>
      <c r="V704" s="38"/>
      <c r="W704" s="38"/>
      <c r="X704" s="38"/>
      <c r="Y704" s="38"/>
      <c r="Z704" s="38"/>
      <c r="AA704" s="38"/>
      <c r="AB704" s="38"/>
      <c r="AC704" s="38"/>
      <c r="AD704" s="38"/>
      <c r="AE704" s="38"/>
      <c r="AT704" s="21" t="s">
        <v>180</v>
      </c>
      <c r="AU704" s="21" t="s">
        <v>81</v>
      </c>
    </row>
    <row r="705" spans="1:65" s="13" customFormat="1" ht="11.25">
      <c r="B705" s="202"/>
      <c r="C705" s="203"/>
      <c r="D705" s="195" t="s">
        <v>182</v>
      </c>
      <c r="E705" s="204" t="s">
        <v>19</v>
      </c>
      <c r="F705" s="205" t="s">
        <v>2044</v>
      </c>
      <c r="G705" s="203"/>
      <c r="H705" s="206">
        <v>74.801000000000002</v>
      </c>
      <c r="I705" s="207"/>
      <c r="J705" s="203"/>
      <c r="K705" s="203"/>
      <c r="L705" s="208"/>
      <c r="M705" s="209"/>
      <c r="N705" s="210"/>
      <c r="O705" s="210"/>
      <c r="P705" s="210"/>
      <c r="Q705" s="210"/>
      <c r="R705" s="210"/>
      <c r="S705" s="210"/>
      <c r="T705" s="211"/>
      <c r="AT705" s="212" t="s">
        <v>182</v>
      </c>
      <c r="AU705" s="212" t="s">
        <v>81</v>
      </c>
      <c r="AV705" s="13" t="s">
        <v>81</v>
      </c>
      <c r="AW705" s="13" t="s">
        <v>33</v>
      </c>
      <c r="AX705" s="13" t="s">
        <v>72</v>
      </c>
      <c r="AY705" s="212" t="s">
        <v>168</v>
      </c>
    </row>
    <row r="706" spans="1:65" s="14" customFormat="1" ht="11.25">
      <c r="B706" s="213"/>
      <c r="C706" s="214"/>
      <c r="D706" s="195" t="s">
        <v>182</v>
      </c>
      <c r="E706" s="215" t="s">
        <v>19</v>
      </c>
      <c r="F706" s="216" t="s">
        <v>185</v>
      </c>
      <c r="G706" s="214"/>
      <c r="H706" s="217">
        <v>74.801000000000002</v>
      </c>
      <c r="I706" s="218"/>
      <c r="J706" s="214"/>
      <c r="K706" s="214"/>
      <c r="L706" s="219"/>
      <c r="M706" s="220"/>
      <c r="N706" s="221"/>
      <c r="O706" s="221"/>
      <c r="P706" s="221"/>
      <c r="Q706" s="221"/>
      <c r="R706" s="221"/>
      <c r="S706" s="221"/>
      <c r="T706" s="222"/>
      <c r="AT706" s="223" t="s">
        <v>182</v>
      </c>
      <c r="AU706" s="223" t="s">
        <v>81</v>
      </c>
      <c r="AV706" s="14" t="s">
        <v>176</v>
      </c>
      <c r="AW706" s="14" t="s">
        <v>33</v>
      </c>
      <c r="AX706" s="14" t="s">
        <v>79</v>
      </c>
      <c r="AY706" s="223" t="s">
        <v>168</v>
      </c>
    </row>
    <row r="707" spans="1:65" s="2" customFormat="1" ht="24.2" customHeight="1">
      <c r="A707" s="38"/>
      <c r="B707" s="39"/>
      <c r="C707" s="182" t="s">
        <v>2119</v>
      </c>
      <c r="D707" s="182" t="s">
        <v>171</v>
      </c>
      <c r="E707" s="183" t="s">
        <v>2120</v>
      </c>
      <c r="F707" s="184" t="s">
        <v>2121</v>
      </c>
      <c r="G707" s="185" t="s">
        <v>281</v>
      </c>
      <c r="H707" s="186">
        <v>6.6</v>
      </c>
      <c r="I707" s="187"/>
      <c r="J707" s="188">
        <f>ROUND(I707*H707,2)</f>
        <v>0</v>
      </c>
      <c r="K707" s="184" t="s">
        <v>175</v>
      </c>
      <c r="L707" s="43"/>
      <c r="M707" s="189" t="s">
        <v>19</v>
      </c>
      <c r="N707" s="190" t="s">
        <v>43</v>
      </c>
      <c r="O707" s="68"/>
      <c r="P707" s="191">
        <f>O707*H707</f>
        <v>0</v>
      </c>
      <c r="Q707" s="191">
        <v>1.5740000000000001E-2</v>
      </c>
      <c r="R707" s="191">
        <f>Q707*H707</f>
        <v>0.103884</v>
      </c>
      <c r="S707" s="191">
        <v>0</v>
      </c>
      <c r="T707" s="192">
        <f>S707*H707</f>
        <v>0</v>
      </c>
      <c r="U707" s="38"/>
      <c r="V707" s="38"/>
      <c r="W707" s="38"/>
      <c r="X707" s="38"/>
      <c r="Y707" s="38"/>
      <c r="Z707" s="38"/>
      <c r="AA707" s="38"/>
      <c r="AB707" s="38"/>
      <c r="AC707" s="38"/>
      <c r="AD707" s="38"/>
      <c r="AE707" s="38"/>
      <c r="AR707" s="193" t="s">
        <v>278</v>
      </c>
      <c r="AT707" s="193" t="s">
        <v>171</v>
      </c>
      <c r="AU707" s="193" t="s">
        <v>81</v>
      </c>
      <c r="AY707" s="21" t="s">
        <v>168</v>
      </c>
      <c r="BE707" s="194">
        <f>IF(N707="základní",J707,0)</f>
        <v>0</v>
      </c>
      <c r="BF707" s="194">
        <f>IF(N707="snížená",J707,0)</f>
        <v>0</v>
      </c>
      <c r="BG707" s="194">
        <f>IF(N707="zákl. přenesená",J707,0)</f>
        <v>0</v>
      </c>
      <c r="BH707" s="194">
        <f>IF(N707="sníž. přenesená",J707,0)</f>
        <v>0</v>
      </c>
      <c r="BI707" s="194">
        <f>IF(N707="nulová",J707,0)</f>
        <v>0</v>
      </c>
      <c r="BJ707" s="21" t="s">
        <v>79</v>
      </c>
      <c r="BK707" s="194">
        <f>ROUND(I707*H707,2)</f>
        <v>0</v>
      </c>
      <c r="BL707" s="21" t="s">
        <v>278</v>
      </c>
      <c r="BM707" s="193" t="s">
        <v>2122</v>
      </c>
    </row>
    <row r="708" spans="1:65" s="2" customFormat="1" ht="19.5">
      <c r="A708" s="38"/>
      <c r="B708" s="39"/>
      <c r="C708" s="40"/>
      <c r="D708" s="195" t="s">
        <v>178</v>
      </c>
      <c r="E708" s="40"/>
      <c r="F708" s="196" t="s">
        <v>2123</v>
      </c>
      <c r="G708" s="40"/>
      <c r="H708" s="40"/>
      <c r="I708" s="197"/>
      <c r="J708" s="40"/>
      <c r="K708" s="40"/>
      <c r="L708" s="43"/>
      <c r="M708" s="198"/>
      <c r="N708" s="199"/>
      <c r="O708" s="68"/>
      <c r="P708" s="68"/>
      <c r="Q708" s="68"/>
      <c r="R708" s="68"/>
      <c r="S708" s="68"/>
      <c r="T708" s="69"/>
      <c r="U708" s="38"/>
      <c r="V708" s="38"/>
      <c r="W708" s="38"/>
      <c r="X708" s="38"/>
      <c r="Y708" s="38"/>
      <c r="Z708" s="38"/>
      <c r="AA708" s="38"/>
      <c r="AB708" s="38"/>
      <c r="AC708" s="38"/>
      <c r="AD708" s="38"/>
      <c r="AE708" s="38"/>
      <c r="AT708" s="21" t="s">
        <v>178</v>
      </c>
      <c r="AU708" s="21" t="s">
        <v>81</v>
      </c>
    </row>
    <row r="709" spans="1:65" s="2" customFormat="1" ht="11.25">
      <c r="A709" s="38"/>
      <c r="B709" s="39"/>
      <c r="C709" s="40"/>
      <c r="D709" s="200" t="s">
        <v>180</v>
      </c>
      <c r="E709" s="40"/>
      <c r="F709" s="201" t="s">
        <v>2124</v>
      </c>
      <c r="G709" s="40"/>
      <c r="H709" s="40"/>
      <c r="I709" s="197"/>
      <c r="J709" s="40"/>
      <c r="K709" s="40"/>
      <c r="L709" s="43"/>
      <c r="M709" s="198"/>
      <c r="N709" s="199"/>
      <c r="O709" s="68"/>
      <c r="P709" s="68"/>
      <c r="Q709" s="68"/>
      <c r="R709" s="68"/>
      <c r="S709" s="68"/>
      <c r="T709" s="69"/>
      <c r="U709" s="38"/>
      <c r="V709" s="38"/>
      <c r="W709" s="38"/>
      <c r="X709" s="38"/>
      <c r="Y709" s="38"/>
      <c r="Z709" s="38"/>
      <c r="AA709" s="38"/>
      <c r="AB709" s="38"/>
      <c r="AC709" s="38"/>
      <c r="AD709" s="38"/>
      <c r="AE709" s="38"/>
      <c r="AT709" s="21" t="s">
        <v>180</v>
      </c>
      <c r="AU709" s="21" t="s">
        <v>81</v>
      </c>
    </row>
    <row r="710" spans="1:65" s="13" customFormat="1" ht="11.25">
      <c r="B710" s="202"/>
      <c r="C710" s="203"/>
      <c r="D710" s="195" t="s">
        <v>182</v>
      </c>
      <c r="E710" s="204" t="s">
        <v>19</v>
      </c>
      <c r="F710" s="205" t="s">
        <v>2125</v>
      </c>
      <c r="G710" s="203"/>
      <c r="H710" s="206">
        <v>6.6</v>
      </c>
      <c r="I710" s="207"/>
      <c r="J710" s="203"/>
      <c r="K710" s="203"/>
      <c r="L710" s="208"/>
      <c r="M710" s="209"/>
      <c r="N710" s="210"/>
      <c r="O710" s="210"/>
      <c r="P710" s="210"/>
      <c r="Q710" s="210"/>
      <c r="R710" s="210"/>
      <c r="S710" s="210"/>
      <c r="T710" s="211"/>
      <c r="AT710" s="212" t="s">
        <v>182</v>
      </c>
      <c r="AU710" s="212" t="s">
        <v>81</v>
      </c>
      <c r="AV710" s="13" t="s">
        <v>81</v>
      </c>
      <c r="AW710" s="13" t="s">
        <v>33</v>
      </c>
      <c r="AX710" s="13" t="s">
        <v>72</v>
      </c>
      <c r="AY710" s="212" t="s">
        <v>168</v>
      </c>
    </row>
    <row r="711" spans="1:65" s="14" customFormat="1" ht="11.25">
      <c r="B711" s="213"/>
      <c r="C711" s="214"/>
      <c r="D711" s="195" t="s">
        <v>182</v>
      </c>
      <c r="E711" s="215" t="s">
        <v>19</v>
      </c>
      <c r="F711" s="216" t="s">
        <v>185</v>
      </c>
      <c r="G711" s="214"/>
      <c r="H711" s="217">
        <v>6.6</v>
      </c>
      <c r="I711" s="218"/>
      <c r="J711" s="214"/>
      <c r="K711" s="214"/>
      <c r="L711" s="219"/>
      <c r="M711" s="220"/>
      <c r="N711" s="221"/>
      <c r="O711" s="221"/>
      <c r="P711" s="221"/>
      <c r="Q711" s="221"/>
      <c r="R711" s="221"/>
      <c r="S711" s="221"/>
      <c r="T711" s="222"/>
      <c r="AT711" s="223" t="s">
        <v>182</v>
      </c>
      <c r="AU711" s="223" t="s">
        <v>81</v>
      </c>
      <c r="AV711" s="14" t="s">
        <v>176</v>
      </c>
      <c r="AW711" s="14" t="s">
        <v>33</v>
      </c>
      <c r="AX711" s="14" t="s">
        <v>79</v>
      </c>
      <c r="AY711" s="223" t="s">
        <v>168</v>
      </c>
    </row>
    <row r="712" spans="1:65" s="2" customFormat="1" ht="21.75" customHeight="1">
      <c r="A712" s="38"/>
      <c r="B712" s="39"/>
      <c r="C712" s="182" t="s">
        <v>2126</v>
      </c>
      <c r="D712" s="182" t="s">
        <v>171</v>
      </c>
      <c r="E712" s="183" t="s">
        <v>2127</v>
      </c>
      <c r="F712" s="184" t="s">
        <v>2128</v>
      </c>
      <c r="G712" s="185" t="s">
        <v>281</v>
      </c>
      <c r="H712" s="186">
        <v>52.796999999999997</v>
      </c>
      <c r="I712" s="187"/>
      <c r="J712" s="188">
        <f>ROUND(I712*H712,2)</f>
        <v>0</v>
      </c>
      <c r="K712" s="184" t="s">
        <v>175</v>
      </c>
      <c r="L712" s="43"/>
      <c r="M712" s="189" t="s">
        <v>19</v>
      </c>
      <c r="N712" s="190" t="s">
        <v>43</v>
      </c>
      <c r="O712" s="68"/>
      <c r="P712" s="191">
        <f>O712*H712</f>
        <v>0</v>
      </c>
      <c r="Q712" s="191">
        <v>0</v>
      </c>
      <c r="R712" s="191">
        <f>Q712*H712</f>
        <v>0</v>
      </c>
      <c r="S712" s="191">
        <v>1.4E-2</v>
      </c>
      <c r="T712" s="192">
        <f>S712*H712</f>
        <v>0.73915799999999998</v>
      </c>
      <c r="U712" s="38"/>
      <c r="V712" s="38"/>
      <c r="W712" s="38"/>
      <c r="X712" s="38"/>
      <c r="Y712" s="38"/>
      <c r="Z712" s="38"/>
      <c r="AA712" s="38"/>
      <c r="AB712" s="38"/>
      <c r="AC712" s="38"/>
      <c r="AD712" s="38"/>
      <c r="AE712" s="38"/>
      <c r="AR712" s="193" t="s">
        <v>278</v>
      </c>
      <c r="AT712" s="193" t="s">
        <v>171</v>
      </c>
      <c r="AU712" s="193" t="s">
        <v>81</v>
      </c>
      <c r="AY712" s="21" t="s">
        <v>168</v>
      </c>
      <c r="BE712" s="194">
        <f>IF(N712="základní",J712,0)</f>
        <v>0</v>
      </c>
      <c r="BF712" s="194">
        <f>IF(N712="snížená",J712,0)</f>
        <v>0</v>
      </c>
      <c r="BG712" s="194">
        <f>IF(N712="zákl. přenesená",J712,0)</f>
        <v>0</v>
      </c>
      <c r="BH712" s="194">
        <f>IF(N712="sníž. přenesená",J712,0)</f>
        <v>0</v>
      </c>
      <c r="BI712" s="194">
        <f>IF(N712="nulová",J712,0)</f>
        <v>0</v>
      </c>
      <c r="BJ712" s="21" t="s">
        <v>79</v>
      </c>
      <c r="BK712" s="194">
        <f>ROUND(I712*H712,2)</f>
        <v>0</v>
      </c>
      <c r="BL712" s="21" t="s">
        <v>278</v>
      </c>
      <c r="BM712" s="193" t="s">
        <v>2129</v>
      </c>
    </row>
    <row r="713" spans="1:65" s="2" customFormat="1" ht="19.5">
      <c r="A713" s="38"/>
      <c r="B713" s="39"/>
      <c r="C713" s="40"/>
      <c r="D713" s="195" t="s">
        <v>178</v>
      </c>
      <c r="E713" s="40"/>
      <c r="F713" s="196" t="s">
        <v>2130</v>
      </c>
      <c r="G713" s="40"/>
      <c r="H713" s="40"/>
      <c r="I713" s="197"/>
      <c r="J713" s="40"/>
      <c r="K713" s="40"/>
      <c r="L713" s="43"/>
      <c r="M713" s="198"/>
      <c r="N713" s="199"/>
      <c r="O713" s="68"/>
      <c r="P713" s="68"/>
      <c r="Q713" s="68"/>
      <c r="R713" s="68"/>
      <c r="S713" s="68"/>
      <c r="T713" s="69"/>
      <c r="U713" s="38"/>
      <c r="V713" s="38"/>
      <c r="W713" s="38"/>
      <c r="X713" s="38"/>
      <c r="Y713" s="38"/>
      <c r="Z713" s="38"/>
      <c r="AA713" s="38"/>
      <c r="AB713" s="38"/>
      <c r="AC713" s="38"/>
      <c r="AD713" s="38"/>
      <c r="AE713" s="38"/>
      <c r="AT713" s="21" t="s">
        <v>178</v>
      </c>
      <c r="AU713" s="21" t="s">
        <v>81</v>
      </c>
    </row>
    <row r="714" spans="1:65" s="2" customFormat="1" ht="11.25">
      <c r="A714" s="38"/>
      <c r="B714" s="39"/>
      <c r="C714" s="40"/>
      <c r="D714" s="200" t="s">
        <v>180</v>
      </c>
      <c r="E714" s="40"/>
      <c r="F714" s="201" t="s">
        <v>2131</v>
      </c>
      <c r="G714" s="40"/>
      <c r="H714" s="40"/>
      <c r="I714" s="197"/>
      <c r="J714" s="40"/>
      <c r="K714" s="40"/>
      <c r="L714" s="43"/>
      <c r="M714" s="198"/>
      <c r="N714" s="199"/>
      <c r="O714" s="68"/>
      <c r="P714" s="68"/>
      <c r="Q714" s="68"/>
      <c r="R714" s="68"/>
      <c r="S714" s="68"/>
      <c r="T714" s="69"/>
      <c r="U714" s="38"/>
      <c r="V714" s="38"/>
      <c r="W714" s="38"/>
      <c r="X714" s="38"/>
      <c r="Y714" s="38"/>
      <c r="Z714" s="38"/>
      <c r="AA714" s="38"/>
      <c r="AB714" s="38"/>
      <c r="AC714" s="38"/>
      <c r="AD714" s="38"/>
      <c r="AE714" s="38"/>
      <c r="AT714" s="21" t="s">
        <v>180</v>
      </c>
      <c r="AU714" s="21" t="s">
        <v>81</v>
      </c>
    </row>
    <row r="715" spans="1:65" s="13" customFormat="1" ht="11.25">
      <c r="B715" s="202"/>
      <c r="C715" s="203"/>
      <c r="D715" s="195" t="s">
        <v>182</v>
      </c>
      <c r="E715" s="204" t="s">
        <v>19</v>
      </c>
      <c r="F715" s="205" t="s">
        <v>1973</v>
      </c>
      <c r="G715" s="203"/>
      <c r="H715" s="206">
        <v>31.06</v>
      </c>
      <c r="I715" s="207"/>
      <c r="J715" s="203"/>
      <c r="K715" s="203"/>
      <c r="L715" s="208"/>
      <c r="M715" s="209"/>
      <c r="N715" s="210"/>
      <c r="O715" s="210"/>
      <c r="P715" s="210"/>
      <c r="Q715" s="210"/>
      <c r="R715" s="210"/>
      <c r="S715" s="210"/>
      <c r="T715" s="211"/>
      <c r="AT715" s="212" t="s">
        <v>182</v>
      </c>
      <c r="AU715" s="212" t="s">
        <v>81</v>
      </c>
      <c r="AV715" s="13" t="s">
        <v>81</v>
      </c>
      <c r="AW715" s="13" t="s">
        <v>33</v>
      </c>
      <c r="AX715" s="13" t="s">
        <v>72</v>
      </c>
      <c r="AY715" s="212" t="s">
        <v>168</v>
      </c>
    </row>
    <row r="716" spans="1:65" s="13" customFormat="1" ht="11.25">
      <c r="B716" s="202"/>
      <c r="C716" s="203"/>
      <c r="D716" s="195" t="s">
        <v>182</v>
      </c>
      <c r="E716" s="204" t="s">
        <v>19</v>
      </c>
      <c r="F716" s="205" t="s">
        <v>1974</v>
      </c>
      <c r="G716" s="203"/>
      <c r="H716" s="206">
        <v>21.736999999999998</v>
      </c>
      <c r="I716" s="207"/>
      <c r="J716" s="203"/>
      <c r="K716" s="203"/>
      <c r="L716" s="208"/>
      <c r="M716" s="209"/>
      <c r="N716" s="210"/>
      <c r="O716" s="210"/>
      <c r="P716" s="210"/>
      <c r="Q716" s="210"/>
      <c r="R716" s="210"/>
      <c r="S716" s="210"/>
      <c r="T716" s="211"/>
      <c r="AT716" s="212" t="s">
        <v>182</v>
      </c>
      <c r="AU716" s="212" t="s">
        <v>81</v>
      </c>
      <c r="AV716" s="13" t="s">
        <v>81</v>
      </c>
      <c r="AW716" s="13" t="s">
        <v>33</v>
      </c>
      <c r="AX716" s="13" t="s">
        <v>72</v>
      </c>
      <c r="AY716" s="212" t="s">
        <v>168</v>
      </c>
    </row>
    <row r="717" spans="1:65" s="14" customFormat="1" ht="11.25">
      <c r="B717" s="213"/>
      <c r="C717" s="214"/>
      <c r="D717" s="195" t="s">
        <v>182</v>
      </c>
      <c r="E717" s="215" t="s">
        <v>19</v>
      </c>
      <c r="F717" s="216" t="s">
        <v>185</v>
      </c>
      <c r="G717" s="214"/>
      <c r="H717" s="217">
        <v>52.796999999999997</v>
      </c>
      <c r="I717" s="218"/>
      <c r="J717" s="214"/>
      <c r="K717" s="214"/>
      <c r="L717" s="219"/>
      <c r="M717" s="220"/>
      <c r="N717" s="221"/>
      <c r="O717" s="221"/>
      <c r="P717" s="221"/>
      <c r="Q717" s="221"/>
      <c r="R717" s="221"/>
      <c r="S717" s="221"/>
      <c r="T717" s="222"/>
      <c r="AT717" s="223" t="s">
        <v>182</v>
      </c>
      <c r="AU717" s="223" t="s">
        <v>81</v>
      </c>
      <c r="AV717" s="14" t="s">
        <v>176</v>
      </c>
      <c r="AW717" s="14" t="s">
        <v>33</v>
      </c>
      <c r="AX717" s="14" t="s">
        <v>79</v>
      </c>
      <c r="AY717" s="223" t="s">
        <v>168</v>
      </c>
    </row>
    <row r="718" spans="1:65" s="2" customFormat="1" ht="37.9" customHeight="1">
      <c r="A718" s="38"/>
      <c r="B718" s="39"/>
      <c r="C718" s="182" t="s">
        <v>500</v>
      </c>
      <c r="D718" s="182" t="s">
        <v>171</v>
      </c>
      <c r="E718" s="183" t="s">
        <v>2132</v>
      </c>
      <c r="F718" s="184" t="s">
        <v>1439</v>
      </c>
      <c r="G718" s="185" t="s">
        <v>245</v>
      </c>
      <c r="H718" s="186">
        <v>43.96</v>
      </c>
      <c r="I718" s="187"/>
      <c r="J718" s="188">
        <f>ROUND(I718*H718,2)</f>
        <v>0</v>
      </c>
      <c r="K718" s="184" t="s">
        <v>175</v>
      </c>
      <c r="L718" s="43"/>
      <c r="M718" s="189" t="s">
        <v>19</v>
      </c>
      <c r="N718" s="190" t="s">
        <v>43</v>
      </c>
      <c r="O718" s="68"/>
      <c r="P718" s="191">
        <f>O718*H718</f>
        <v>0</v>
      </c>
      <c r="Q718" s="191">
        <v>0</v>
      </c>
      <c r="R718" s="191">
        <f>Q718*H718</f>
        <v>0</v>
      </c>
      <c r="S718" s="191">
        <v>1.2E-2</v>
      </c>
      <c r="T718" s="192">
        <f>S718*H718</f>
        <v>0.52751999999999999</v>
      </c>
      <c r="U718" s="38"/>
      <c r="V718" s="38"/>
      <c r="W718" s="38"/>
      <c r="X718" s="38"/>
      <c r="Y718" s="38"/>
      <c r="Z718" s="38"/>
      <c r="AA718" s="38"/>
      <c r="AB718" s="38"/>
      <c r="AC718" s="38"/>
      <c r="AD718" s="38"/>
      <c r="AE718" s="38"/>
      <c r="AR718" s="193" t="s">
        <v>278</v>
      </c>
      <c r="AT718" s="193" t="s">
        <v>171</v>
      </c>
      <c r="AU718" s="193" t="s">
        <v>81</v>
      </c>
      <c r="AY718" s="21" t="s">
        <v>168</v>
      </c>
      <c r="BE718" s="194">
        <f>IF(N718="základní",J718,0)</f>
        <v>0</v>
      </c>
      <c r="BF718" s="194">
        <f>IF(N718="snížená",J718,0)</f>
        <v>0</v>
      </c>
      <c r="BG718" s="194">
        <f>IF(N718="zákl. přenesená",J718,0)</f>
        <v>0</v>
      </c>
      <c r="BH718" s="194">
        <f>IF(N718="sníž. přenesená",J718,0)</f>
        <v>0</v>
      </c>
      <c r="BI718" s="194">
        <f>IF(N718="nulová",J718,0)</f>
        <v>0</v>
      </c>
      <c r="BJ718" s="21" t="s">
        <v>79</v>
      </c>
      <c r="BK718" s="194">
        <f>ROUND(I718*H718,2)</f>
        <v>0</v>
      </c>
      <c r="BL718" s="21" t="s">
        <v>278</v>
      </c>
      <c r="BM718" s="193" t="s">
        <v>2133</v>
      </c>
    </row>
    <row r="719" spans="1:65" s="2" customFormat="1" ht="19.5">
      <c r="A719" s="38"/>
      <c r="B719" s="39"/>
      <c r="C719" s="40"/>
      <c r="D719" s="195" t="s">
        <v>178</v>
      </c>
      <c r="E719" s="40"/>
      <c r="F719" s="196" t="s">
        <v>1441</v>
      </c>
      <c r="G719" s="40"/>
      <c r="H719" s="40"/>
      <c r="I719" s="197"/>
      <c r="J719" s="40"/>
      <c r="K719" s="40"/>
      <c r="L719" s="43"/>
      <c r="M719" s="198"/>
      <c r="N719" s="199"/>
      <c r="O719" s="68"/>
      <c r="P719" s="68"/>
      <c r="Q719" s="68"/>
      <c r="R719" s="68"/>
      <c r="S719" s="68"/>
      <c r="T719" s="69"/>
      <c r="U719" s="38"/>
      <c r="V719" s="38"/>
      <c r="W719" s="38"/>
      <c r="X719" s="38"/>
      <c r="Y719" s="38"/>
      <c r="Z719" s="38"/>
      <c r="AA719" s="38"/>
      <c r="AB719" s="38"/>
      <c r="AC719" s="38"/>
      <c r="AD719" s="38"/>
      <c r="AE719" s="38"/>
      <c r="AT719" s="21" t="s">
        <v>178</v>
      </c>
      <c r="AU719" s="21" t="s">
        <v>81</v>
      </c>
    </row>
    <row r="720" spans="1:65" s="2" customFormat="1" ht="11.25">
      <c r="A720" s="38"/>
      <c r="B720" s="39"/>
      <c r="C720" s="40"/>
      <c r="D720" s="200" t="s">
        <v>180</v>
      </c>
      <c r="E720" s="40"/>
      <c r="F720" s="201" t="s">
        <v>2134</v>
      </c>
      <c r="G720" s="40"/>
      <c r="H720" s="40"/>
      <c r="I720" s="197"/>
      <c r="J720" s="40"/>
      <c r="K720" s="40"/>
      <c r="L720" s="43"/>
      <c r="M720" s="198"/>
      <c r="N720" s="199"/>
      <c r="O720" s="68"/>
      <c r="P720" s="68"/>
      <c r="Q720" s="68"/>
      <c r="R720" s="68"/>
      <c r="S720" s="68"/>
      <c r="T720" s="69"/>
      <c r="U720" s="38"/>
      <c r="V720" s="38"/>
      <c r="W720" s="38"/>
      <c r="X720" s="38"/>
      <c r="Y720" s="38"/>
      <c r="Z720" s="38"/>
      <c r="AA720" s="38"/>
      <c r="AB720" s="38"/>
      <c r="AC720" s="38"/>
      <c r="AD720" s="38"/>
      <c r="AE720" s="38"/>
      <c r="AT720" s="21" t="s">
        <v>180</v>
      </c>
      <c r="AU720" s="21" t="s">
        <v>81</v>
      </c>
    </row>
    <row r="721" spans="1:65" s="2" customFormat="1" ht="19.5">
      <c r="A721" s="38"/>
      <c r="B721" s="39"/>
      <c r="C721" s="40"/>
      <c r="D721" s="195" t="s">
        <v>206</v>
      </c>
      <c r="E721" s="40"/>
      <c r="F721" s="224" t="s">
        <v>1443</v>
      </c>
      <c r="G721" s="40"/>
      <c r="H721" s="40"/>
      <c r="I721" s="197"/>
      <c r="J721" s="40"/>
      <c r="K721" s="40"/>
      <c r="L721" s="43"/>
      <c r="M721" s="198"/>
      <c r="N721" s="199"/>
      <c r="O721" s="68"/>
      <c r="P721" s="68"/>
      <c r="Q721" s="68"/>
      <c r="R721" s="68"/>
      <c r="S721" s="68"/>
      <c r="T721" s="69"/>
      <c r="U721" s="38"/>
      <c r="V721" s="38"/>
      <c r="W721" s="38"/>
      <c r="X721" s="38"/>
      <c r="Y721" s="38"/>
      <c r="Z721" s="38"/>
      <c r="AA721" s="38"/>
      <c r="AB721" s="38"/>
      <c r="AC721" s="38"/>
      <c r="AD721" s="38"/>
      <c r="AE721" s="38"/>
      <c r="AT721" s="21" t="s">
        <v>206</v>
      </c>
      <c r="AU721" s="21" t="s">
        <v>81</v>
      </c>
    </row>
    <row r="722" spans="1:65" s="13" customFormat="1" ht="11.25">
      <c r="B722" s="202"/>
      <c r="C722" s="203"/>
      <c r="D722" s="195" t="s">
        <v>182</v>
      </c>
      <c r="E722" s="204" t="s">
        <v>19</v>
      </c>
      <c r="F722" s="205" t="s">
        <v>2135</v>
      </c>
      <c r="G722" s="203"/>
      <c r="H722" s="206">
        <v>43.96</v>
      </c>
      <c r="I722" s="207"/>
      <c r="J722" s="203"/>
      <c r="K722" s="203"/>
      <c r="L722" s="208"/>
      <c r="M722" s="209"/>
      <c r="N722" s="210"/>
      <c r="O722" s="210"/>
      <c r="P722" s="210"/>
      <c r="Q722" s="210"/>
      <c r="R722" s="210"/>
      <c r="S722" s="210"/>
      <c r="T722" s="211"/>
      <c r="AT722" s="212" t="s">
        <v>182</v>
      </c>
      <c r="AU722" s="212" t="s">
        <v>81</v>
      </c>
      <c r="AV722" s="13" t="s">
        <v>81</v>
      </c>
      <c r="AW722" s="13" t="s">
        <v>33</v>
      </c>
      <c r="AX722" s="13" t="s">
        <v>72</v>
      </c>
      <c r="AY722" s="212" t="s">
        <v>168</v>
      </c>
    </row>
    <row r="723" spans="1:65" s="14" customFormat="1" ht="11.25">
      <c r="B723" s="213"/>
      <c r="C723" s="214"/>
      <c r="D723" s="195" t="s">
        <v>182</v>
      </c>
      <c r="E723" s="215" t="s">
        <v>19</v>
      </c>
      <c r="F723" s="216" t="s">
        <v>185</v>
      </c>
      <c r="G723" s="214"/>
      <c r="H723" s="217">
        <v>43.96</v>
      </c>
      <c r="I723" s="218"/>
      <c r="J723" s="214"/>
      <c r="K723" s="214"/>
      <c r="L723" s="219"/>
      <c r="M723" s="220"/>
      <c r="N723" s="221"/>
      <c r="O723" s="221"/>
      <c r="P723" s="221"/>
      <c r="Q723" s="221"/>
      <c r="R723" s="221"/>
      <c r="S723" s="221"/>
      <c r="T723" s="222"/>
      <c r="AT723" s="223" t="s">
        <v>182</v>
      </c>
      <c r="AU723" s="223" t="s">
        <v>81</v>
      </c>
      <c r="AV723" s="14" t="s">
        <v>176</v>
      </c>
      <c r="AW723" s="14" t="s">
        <v>33</v>
      </c>
      <c r="AX723" s="14" t="s">
        <v>79</v>
      </c>
      <c r="AY723" s="223" t="s">
        <v>168</v>
      </c>
    </row>
    <row r="724" spans="1:65" s="2" customFormat="1" ht="24.2" customHeight="1">
      <c r="A724" s="38"/>
      <c r="B724" s="39"/>
      <c r="C724" s="182" t="s">
        <v>496</v>
      </c>
      <c r="D724" s="182" t="s">
        <v>171</v>
      </c>
      <c r="E724" s="183" t="s">
        <v>1307</v>
      </c>
      <c r="F724" s="184" t="s">
        <v>1308</v>
      </c>
      <c r="G724" s="185" t="s">
        <v>1309</v>
      </c>
      <c r="H724" s="186">
        <v>8</v>
      </c>
      <c r="I724" s="187"/>
      <c r="J724" s="188">
        <f>ROUND(I724*H724,2)</f>
        <v>0</v>
      </c>
      <c r="K724" s="184" t="s">
        <v>175</v>
      </c>
      <c r="L724" s="43"/>
      <c r="M724" s="189" t="s">
        <v>19</v>
      </c>
      <c r="N724" s="190" t="s">
        <v>43</v>
      </c>
      <c r="O724" s="68"/>
      <c r="P724" s="191">
        <f>O724*H724</f>
        <v>0</v>
      </c>
      <c r="Q724" s="191">
        <v>0</v>
      </c>
      <c r="R724" s="191">
        <f>Q724*H724</f>
        <v>0</v>
      </c>
      <c r="S724" s="191">
        <v>0</v>
      </c>
      <c r="T724" s="192">
        <f>S724*H724</f>
        <v>0</v>
      </c>
      <c r="U724" s="38"/>
      <c r="V724" s="38"/>
      <c r="W724" s="38"/>
      <c r="X724" s="38"/>
      <c r="Y724" s="38"/>
      <c r="Z724" s="38"/>
      <c r="AA724" s="38"/>
      <c r="AB724" s="38"/>
      <c r="AC724" s="38"/>
      <c r="AD724" s="38"/>
      <c r="AE724" s="38"/>
      <c r="AR724" s="193" t="s">
        <v>176</v>
      </c>
      <c r="AT724" s="193" t="s">
        <v>171</v>
      </c>
      <c r="AU724" s="193" t="s">
        <v>81</v>
      </c>
      <c r="AY724" s="21" t="s">
        <v>168</v>
      </c>
      <c r="BE724" s="194">
        <f>IF(N724="základní",J724,0)</f>
        <v>0</v>
      </c>
      <c r="BF724" s="194">
        <f>IF(N724="snížená",J724,0)</f>
        <v>0</v>
      </c>
      <c r="BG724" s="194">
        <f>IF(N724="zákl. přenesená",J724,0)</f>
        <v>0</v>
      </c>
      <c r="BH724" s="194">
        <f>IF(N724="sníž. přenesená",J724,0)</f>
        <v>0</v>
      </c>
      <c r="BI724" s="194">
        <f>IF(N724="nulová",J724,0)</f>
        <v>0</v>
      </c>
      <c r="BJ724" s="21" t="s">
        <v>79</v>
      </c>
      <c r="BK724" s="194">
        <f>ROUND(I724*H724,2)</f>
        <v>0</v>
      </c>
      <c r="BL724" s="21" t="s">
        <v>176</v>
      </c>
      <c r="BM724" s="193" t="s">
        <v>2136</v>
      </c>
    </row>
    <row r="725" spans="1:65" s="2" customFormat="1" ht="19.5">
      <c r="A725" s="38"/>
      <c r="B725" s="39"/>
      <c r="C725" s="40"/>
      <c r="D725" s="195" t="s">
        <v>178</v>
      </c>
      <c r="E725" s="40"/>
      <c r="F725" s="196" t="s">
        <v>1311</v>
      </c>
      <c r="G725" s="40"/>
      <c r="H725" s="40"/>
      <c r="I725" s="197"/>
      <c r="J725" s="40"/>
      <c r="K725" s="40"/>
      <c r="L725" s="43"/>
      <c r="M725" s="198"/>
      <c r="N725" s="199"/>
      <c r="O725" s="68"/>
      <c r="P725" s="68"/>
      <c r="Q725" s="68"/>
      <c r="R725" s="68"/>
      <c r="S725" s="68"/>
      <c r="T725" s="69"/>
      <c r="U725" s="38"/>
      <c r="V725" s="38"/>
      <c r="W725" s="38"/>
      <c r="X725" s="38"/>
      <c r="Y725" s="38"/>
      <c r="Z725" s="38"/>
      <c r="AA725" s="38"/>
      <c r="AB725" s="38"/>
      <c r="AC725" s="38"/>
      <c r="AD725" s="38"/>
      <c r="AE725" s="38"/>
      <c r="AT725" s="21" t="s">
        <v>178</v>
      </c>
      <c r="AU725" s="21" t="s">
        <v>81</v>
      </c>
    </row>
    <row r="726" spans="1:65" s="2" customFormat="1" ht="11.25">
      <c r="A726" s="38"/>
      <c r="B726" s="39"/>
      <c r="C726" s="40"/>
      <c r="D726" s="200" t="s">
        <v>180</v>
      </c>
      <c r="E726" s="40"/>
      <c r="F726" s="201" t="s">
        <v>1312</v>
      </c>
      <c r="G726" s="40"/>
      <c r="H726" s="40"/>
      <c r="I726" s="197"/>
      <c r="J726" s="40"/>
      <c r="K726" s="40"/>
      <c r="L726" s="43"/>
      <c r="M726" s="198"/>
      <c r="N726" s="199"/>
      <c r="O726" s="68"/>
      <c r="P726" s="68"/>
      <c r="Q726" s="68"/>
      <c r="R726" s="68"/>
      <c r="S726" s="68"/>
      <c r="T726" s="69"/>
      <c r="U726" s="38"/>
      <c r="V726" s="38"/>
      <c r="W726" s="38"/>
      <c r="X726" s="38"/>
      <c r="Y726" s="38"/>
      <c r="Z726" s="38"/>
      <c r="AA726" s="38"/>
      <c r="AB726" s="38"/>
      <c r="AC726" s="38"/>
      <c r="AD726" s="38"/>
      <c r="AE726" s="38"/>
      <c r="AT726" s="21" t="s">
        <v>180</v>
      </c>
      <c r="AU726" s="21" t="s">
        <v>81</v>
      </c>
    </row>
    <row r="727" spans="1:65" s="2" customFormat="1" ht="24.2" customHeight="1">
      <c r="A727" s="38"/>
      <c r="B727" s="39"/>
      <c r="C727" s="182" t="s">
        <v>1625</v>
      </c>
      <c r="D727" s="182" t="s">
        <v>171</v>
      </c>
      <c r="E727" s="183" t="s">
        <v>2137</v>
      </c>
      <c r="F727" s="184" t="s">
        <v>2138</v>
      </c>
      <c r="G727" s="185" t="s">
        <v>245</v>
      </c>
      <c r="H727" s="186">
        <v>77</v>
      </c>
      <c r="I727" s="187"/>
      <c r="J727" s="188">
        <f>ROUND(I727*H727,2)</f>
        <v>0</v>
      </c>
      <c r="K727" s="184" t="s">
        <v>175</v>
      </c>
      <c r="L727" s="43"/>
      <c r="M727" s="189" t="s">
        <v>19</v>
      </c>
      <c r="N727" s="190" t="s">
        <v>43</v>
      </c>
      <c r="O727" s="68"/>
      <c r="P727" s="191">
        <f>O727*H727</f>
        <v>0</v>
      </c>
      <c r="Q727" s="191">
        <v>0</v>
      </c>
      <c r="R727" s="191">
        <f>Q727*H727</f>
        <v>0</v>
      </c>
      <c r="S727" s="191">
        <v>0</v>
      </c>
      <c r="T727" s="192">
        <f>S727*H727</f>
        <v>0</v>
      </c>
      <c r="U727" s="38"/>
      <c r="V727" s="38"/>
      <c r="W727" s="38"/>
      <c r="X727" s="38"/>
      <c r="Y727" s="38"/>
      <c r="Z727" s="38"/>
      <c r="AA727" s="38"/>
      <c r="AB727" s="38"/>
      <c r="AC727" s="38"/>
      <c r="AD727" s="38"/>
      <c r="AE727" s="38"/>
      <c r="AR727" s="193" t="s">
        <v>278</v>
      </c>
      <c r="AT727" s="193" t="s">
        <v>171</v>
      </c>
      <c r="AU727" s="193" t="s">
        <v>81</v>
      </c>
      <c r="AY727" s="21" t="s">
        <v>168</v>
      </c>
      <c r="BE727" s="194">
        <f>IF(N727="základní",J727,0)</f>
        <v>0</v>
      </c>
      <c r="BF727" s="194">
        <f>IF(N727="snížená",J727,0)</f>
        <v>0</v>
      </c>
      <c r="BG727" s="194">
        <f>IF(N727="zákl. přenesená",J727,0)</f>
        <v>0</v>
      </c>
      <c r="BH727" s="194">
        <f>IF(N727="sníž. přenesená",J727,0)</f>
        <v>0</v>
      </c>
      <c r="BI727" s="194">
        <f>IF(N727="nulová",J727,0)</f>
        <v>0</v>
      </c>
      <c r="BJ727" s="21" t="s">
        <v>79</v>
      </c>
      <c r="BK727" s="194">
        <f>ROUND(I727*H727,2)</f>
        <v>0</v>
      </c>
      <c r="BL727" s="21" t="s">
        <v>278</v>
      </c>
      <c r="BM727" s="193" t="s">
        <v>2139</v>
      </c>
    </row>
    <row r="728" spans="1:65" s="2" customFormat="1" ht="19.5">
      <c r="A728" s="38"/>
      <c r="B728" s="39"/>
      <c r="C728" s="40"/>
      <c r="D728" s="195" t="s">
        <v>178</v>
      </c>
      <c r="E728" s="40"/>
      <c r="F728" s="196" t="s">
        <v>2140</v>
      </c>
      <c r="G728" s="40"/>
      <c r="H728" s="40"/>
      <c r="I728" s="197"/>
      <c r="J728" s="40"/>
      <c r="K728" s="40"/>
      <c r="L728" s="43"/>
      <c r="M728" s="198"/>
      <c r="N728" s="199"/>
      <c r="O728" s="68"/>
      <c r="P728" s="68"/>
      <c r="Q728" s="68"/>
      <c r="R728" s="68"/>
      <c r="S728" s="68"/>
      <c r="T728" s="69"/>
      <c r="U728" s="38"/>
      <c r="V728" s="38"/>
      <c r="W728" s="38"/>
      <c r="X728" s="38"/>
      <c r="Y728" s="38"/>
      <c r="Z728" s="38"/>
      <c r="AA728" s="38"/>
      <c r="AB728" s="38"/>
      <c r="AC728" s="38"/>
      <c r="AD728" s="38"/>
      <c r="AE728" s="38"/>
      <c r="AT728" s="21" t="s">
        <v>178</v>
      </c>
      <c r="AU728" s="21" t="s">
        <v>81</v>
      </c>
    </row>
    <row r="729" spans="1:65" s="2" customFormat="1" ht="11.25">
      <c r="A729" s="38"/>
      <c r="B729" s="39"/>
      <c r="C729" s="40"/>
      <c r="D729" s="200" t="s">
        <v>180</v>
      </c>
      <c r="E729" s="40"/>
      <c r="F729" s="201" t="s">
        <v>2141</v>
      </c>
      <c r="G729" s="40"/>
      <c r="H729" s="40"/>
      <c r="I729" s="197"/>
      <c r="J729" s="40"/>
      <c r="K729" s="40"/>
      <c r="L729" s="43"/>
      <c r="M729" s="198"/>
      <c r="N729" s="199"/>
      <c r="O729" s="68"/>
      <c r="P729" s="68"/>
      <c r="Q729" s="68"/>
      <c r="R729" s="68"/>
      <c r="S729" s="68"/>
      <c r="T729" s="69"/>
      <c r="U729" s="38"/>
      <c r="V729" s="38"/>
      <c r="W729" s="38"/>
      <c r="X729" s="38"/>
      <c r="Y729" s="38"/>
      <c r="Z729" s="38"/>
      <c r="AA729" s="38"/>
      <c r="AB729" s="38"/>
      <c r="AC729" s="38"/>
      <c r="AD729" s="38"/>
      <c r="AE729" s="38"/>
      <c r="AT729" s="21" t="s">
        <v>180</v>
      </c>
      <c r="AU729" s="21" t="s">
        <v>81</v>
      </c>
    </row>
    <row r="730" spans="1:65" s="13" customFormat="1" ht="11.25">
      <c r="B730" s="202"/>
      <c r="C730" s="203"/>
      <c r="D730" s="195" t="s">
        <v>182</v>
      </c>
      <c r="E730" s="204" t="s">
        <v>19</v>
      </c>
      <c r="F730" s="205" t="s">
        <v>2142</v>
      </c>
      <c r="G730" s="203"/>
      <c r="H730" s="206">
        <v>77</v>
      </c>
      <c r="I730" s="207"/>
      <c r="J730" s="203"/>
      <c r="K730" s="203"/>
      <c r="L730" s="208"/>
      <c r="M730" s="209"/>
      <c r="N730" s="210"/>
      <c r="O730" s="210"/>
      <c r="P730" s="210"/>
      <c r="Q730" s="210"/>
      <c r="R730" s="210"/>
      <c r="S730" s="210"/>
      <c r="T730" s="211"/>
      <c r="AT730" s="212" t="s">
        <v>182</v>
      </c>
      <c r="AU730" s="212" t="s">
        <v>81</v>
      </c>
      <c r="AV730" s="13" t="s">
        <v>81</v>
      </c>
      <c r="AW730" s="13" t="s">
        <v>33</v>
      </c>
      <c r="AX730" s="13" t="s">
        <v>72</v>
      </c>
      <c r="AY730" s="212" t="s">
        <v>168</v>
      </c>
    </row>
    <row r="731" spans="1:65" s="14" customFormat="1" ht="11.25">
      <c r="B731" s="213"/>
      <c r="C731" s="214"/>
      <c r="D731" s="195" t="s">
        <v>182</v>
      </c>
      <c r="E731" s="215" t="s">
        <v>19</v>
      </c>
      <c r="F731" s="216" t="s">
        <v>185</v>
      </c>
      <c r="G731" s="214"/>
      <c r="H731" s="217">
        <v>77</v>
      </c>
      <c r="I731" s="218"/>
      <c r="J731" s="214"/>
      <c r="K731" s="214"/>
      <c r="L731" s="219"/>
      <c r="M731" s="220"/>
      <c r="N731" s="221"/>
      <c r="O731" s="221"/>
      <c r="P731" s="221"/>
      <c r="Q731" s="221"/>
      <c r="R731" s="221"/>
      <c r="S731" s="221"/>
      <c r="T731" s="222"/>
      <c r="AT731" s="223" t="s">
        <v>182</v>
      </c>
      <c r="AU731" s="223" t="s">
        <v>81</v>
      </c>
      <c r="AV731" s="14" t="s">
        <v>176</v>
      </c>
      <c r="AW731" s="14" t="s">
        <v>33</v>
      </c>
      <c r="AX731" s="14" t="s">
        <v>79</v>
      </c>
      <c r="AY731" s="223" t="s">
        <v>168</v>
      </c>
    </row>
    <row r="732" spans="1:65" s="2" customFormat="1" ht="24.2" customHeight="1">
      <c r="A732" s="38"/>
      <c r="B732" s="39"/>
      <c r="C732" s="225" t="s">
        <v>2143</v>
      </c>
      <c r="D732" s="225" t="s">
        <v>234</v>
      </c>
      <c r="E732" s="226" t="s">
        <v>2144</v>
      </c>
      <c r="F732" s="227" t="s">
        <v>2145</v>
      </c>
      <c r="G732" s="228" t="s">
        <v>245</v>
      </c>
      <c r="H732" s="229">
        <v>77</v>
      </c>
      <c r="I732" s="230"/>
      <c r="J732" s="231">
        <f>ROUND(I732*H732,2)</f>
        <v>0</v>
      </c>
      <c r="K732" s="227" t="s">
        <v>175</v>
      </c>
      <c r="L732" s="232"/>
      <c r="M732" s="233" t="s">
        <v>19</v>
      </c>
      <c r="N732" s="234" t="s">
        <v>43</v>
      </c>
      <c r="O732" s="68"/>
      <c r="P732" s="191">
        <f>O732*H732</f>
        <v>0</v>
      </c>
      <c r="Q732" s="191">
        <v>1.2E-2</v>
      </c>
      <c r="R732" s="191">
        <f>Q732*H732</f>
        <v>0.92400000000000004</v>
      </c>
      <c r="S732" s="191">
        <v>0</v>
      </c>
      <c r="T732" s="192">
        <f>S732*H732</f>
        <v>0</v>
      </c>
      <c r="U732" s="38"/>
      <c r="V732" s="38"/>
      <c r="W732" s="38"/>
      <c r="X732" s="38"/>
      <c r="Y732" s="38"/>
      <c r="Z732" s="38"/>
      <c r="AA732" s="38"/>
      <c r="AB732" s="38"/>
      <c r="AC732" s="38"/>
      <c r="AD732" s="38"/>
      <c r="AE732" s="38"/>
      <c r="AR732" s="193" t="s">
        <v>786</v>
      </c>
      <c r="AT732" s="193" t="s">
        <v>234</v>
      </c>
      <c r="AU732" s="193" t="s">
        <v>81</v>
      </c>
      <c r="AY732" s="21" t="s">
        <v>168</v>
      </c>
      <c r="BE732" s="194">
        <f>IF(N732="základní",J732,0)</f>
        <v>0</v>
      </c>
      <c r="BF732" s="194">
        <f>IF(N732="snížená",J732,0)</f>
        <v>0</v>
      </c>
      <c r="BG732" s="194">
        <f>IF(N732="zákl. přenesená",J732,0)</f>
        <v>0</v>
      </c>
      <c r="BH732" s="194">
        <f>IF(N732="sníž. přenesená",J732,0)</f>
        <v>0</v>
      </c>
      <c r="BI732" s="194">
        <f>IF(N732="nulová",J732,0)</f>
        <v>0</v>
      </c>
      <c r="BJ732" s="21" t="s">
        <v>79</v>
      </c>
      <c r="BK732" s="194">
        <f>ROUND(I732*H732,2)</f>
        <v>0</v>
      </c>
      <c r="BL732" s="21" t="s">
        <v>278</v>
      </c>
      <c r="BM732" s="193" t="s">
        <v>2146</v>
      </c>
    </row>
    <row r="733" spans="1:65" s="2" customFormat="1" ht="11.25">
      <c r="A733" s="38"/>
      <c r="B733" s="39"/>
      <c r="C733" s="40"/>
      <c r="D733" s="195" t="s">
        <v>178</v>
      </c>
      <c r="E733" s="40"/>
      <c r="F733" s="196" t="s">
        <v>2145</v>
      </c>
      <c r="G733" s="40"/>
      <c r="H733" s="40"/>
      <c r="I733" s="197"/>
      <c r="J733" s="40"/>
      <c r="K733" s="40"/>
      <c r="L733" s="43"/>
      <c r="M733" s="198"/>
      <c r="N733" s="199"/>
      <c r="O733" s="68"/>
      <c r="P733" s="68"/>
      <c r="Q733" s="68"/>
      <c r="R733" s="68"/>
      <c r="S733" s="68"/>
      <c r="T733" s="69"/>
      <c r="U733" s="38"/>
      <c r="V733" s="38"/>
      <c r="W733" s="38"/>
      <c r="X733" s="38"/>
      <c r="Y733" s="38"/>
      <c r="Z733" s="38"/>
      <c r="AA733" s="38"/>
      <c r="AB733" s="38"/>
      <c r="AC733" s="38"/>
      <c r="AD733" s="38"/>
      <c r="AE733" s="38"/>
      <c r="AT733" s="21" t="s">
        <v>178</v>
      </c>
      <c r="AU733" s="21" t="s">
        <v>81</v>
      </c>
    </row>
    <row r="734" spans="1:65" s="2" customFormat="1" ht="39">
      <c r="A734" s="38"/>
      <c r="B734" s="39"/>
      <c r="C734" s="40"/>
      <c r="D734" s="195" t="s">
        <v>206</v>
      </c>
      <c r="E734" s="40"/>
      <c r="F734" s="224" t="s">
        <v>2147</v>
      </c>
      <c r="G734" s="40"/>
      <c r="H734" s="40"/>
      <c r="I734" s="197"/>
      <c r="J734" s="40"/>
      <c r="K734" s="40"/>
      <c r="L734" s="43"/>
      <c r="M734" s="198"/>
      <c r="N734" s="199"/>
      <c r="O734" s="68"/>
      <c r="P734" s="68"/>
      <c r="Q734" s="68"/>
      <c r="R734" s="68"/>
      <c r="S734" s="68"/>
      <c r="T734" s="69"/>
      <c r="U734" s="38"/>
      <c r="V734" s="38"/>
      <c r="W734" s="38"/>
      <c r="X734" s="38"/>
      <c r="Y734" s="38"/>
      <c r="Z734" s="38"/>
      <c r="AA734" s="38"/>
      <c r="AB734" s="38"/>
      <c r="AC734" s="38"/>
      <c r="AD734" s="38"/>
      <c r="AE734" s="38"/>
      <c r="AT734" s="21" t="s">
        <v>206</v>
      </c>
      <c r="AU734" s="21" t="s">
        <v>81</v>
      </c>
    </row>
    <row r="735" spans="1:65" s="13" customFormat="1" ht="11.25">
      <c r="B735" s="202"/>
      <c r="C735" s="203"/>
      <c r="D735" s="195" t="s">
        <v>182</v>
      </c>
      <c r="E735" s="204" t="s">
        <v>19</v>
      </c>
      <c r="F735" s="205" t="s">
        <v>2142</v>
      </c>
      <c r="G735" s="203"/>
      <c r="H735" s="206">
        <v>77</v>
      </c>
      <c r="I735" s="207"/>
      <c r="J735" s="203"/>
      <c r="K735" s="203"/>
      <c r="L735" s="208"/>
      <c r="M735" s="209"/>
      <c r="N735" s="210"/>
      <c r="O735" s="210"/>
      <c r="P735" s="210"/>
      <c r="Q735" s="210"/>
      <c r="R735" s="210"/>
      <c r="S735" s="210"/>
      <c r="T735" s="211"/>
      <c r="AT735" s="212" t="s">
        <v>182</v>
      </c>
      <c r="AU735" s="212" t="s">
        <v>81</v>
      </c>
      <c r="AV735" s="13" t="s">
        <v>81</v>
      </c>
      <c r="AW735" s="13" t="s">
        <v>33</v>
      </c>
      <c r="AX735" s="13" t="s">
        <v>72</v>
      </c>
      <c r="AY735" s="212" t="s">
        <v>168</v>
      </c>
    </row>
    <row r="736" spans="1:65" s="14" customFormat="1" ht="11.25">
      <c r="B736" s="213"/>
      <c r="C736" s="214"/>
      <c r="D736" s="195" t="s">
        <v>182</v>
      </c>
      <c r="E736" s="215" t="s">
        <v>19</v>
      </c>
      <c r="F736" s="216" t="s">
        <v>185</v>
      </c>
      <c r="G736" s="214"/>
      <c r="H736" s="217">
        <v>77</v>
      </c>
      <c r="I736" s="218"/>
      <c r="J736" s="214"/>
      <c r="K736" s="214"/>
      <c r="L736" s="219"/>
      <c r="M736" s="220"/>
      <c r="N736" s="221"/>
      <c r="O736" s="221"/>
      <c r="P736" s="221"/>
      <c r="Q736" s="221"/>
      <c r="R736" s="221"/>
      <c r="S736" s="221"/>
      <c r="T736" s="222"/>
      <c r="AT736" s="223" t="s">
        <v>182</v>
      </c>
      <c r="AU736" s="223" t="s">
        <v>81</v>
      </c>
      <c r="AV736" s="14" t="s">
        <v>176</v>
      </c>
      <c r="AW736" s="14" t="s">
        <v>33</v>
      </c>
      <c r="AX736" s="14" t="s">
        <v>79</v>
      </c>
      <c r="AY736" s="223" t="s">
        <v>168</v>
      </c>
    </row>
    <row r="737" spans="1:65" s="2" customFormat="1" ht="24.2" customHeight="1">
      <c r="A737" s="38"/>
      <c r="B737" s="39"/>
      <c r="C737" s="182" t="s">
        <v>2148</v>
      </c>
      <c r="D737" s="182" t="s">
        <v>171</v>
      </c>
      <c r="E737" s="183" t="s">
        <v>977</v>
      </c>
      <c r="F737" s="184" t="s">
        <v>978</v>
      </c>
      <c r="G737" s="185" t="s">
        <v>245</v>
      </c>
      <c r="H737" s="186">
        <v>84</v>
      </c>
      <c r="I737" s="187"/>
      <c r="J737" s="188">
        <f>ROUND(I737*H737,2)</f>
        <v>0</v>
      </c>
      <c r="K737" s="184" t="s">
        <v>175</v>
      </c>
      <c r="L737" s="43"/>
      <c r="M737" s="189" t="s">
        <v>19</v>
      </c>
      <c r="N737" s="190" t="s">
        <v>43</v>
      </c>
      <c r="O737" s="68"/>
      <c r="P737" s="191">
        <f>O737*H737</f>
        <v>0</v>
      </c>
      <c r="Q737" s="191">
        <v>2.0000000000000001E-4</v>
      </c>
      <c r="R737" s="191">
        <f>Q737*H737</f>
        <v>1.6800000000000002E-2</v>
      </c>
      <c r="S737" s="191">
        <v>0</v>
      </c>
      <c r="T737" s="192">
        <f>S737*H737</f>
        <v>0</v>
      </c>
      <c r="U737" s="38"/>
      <c r="V737" s="38"/>
      <c r="W737" s="38"/>
      <c r="X737" s="38"/>
      <c r="Y737" s="38"/>
      <c r="Z737" s="38"/>
      <c r="AA737" s="38"/>
      <c r="AB737" s="38"/>
      <c r="AC737" s="38"/>
      <c r="AD737" s="38"/>
      <c r="AE737" s="38"/>
      <c r="AR737" s="193" t="s">
        <v>278</v>
      </c>
      <c r="AT737" s="193" t="s">
        <v>171</v>
      </c>
      <c r="AU737" s="193" t="s">
        <v>81</v>
      </c>
      <c r="AY737" s="21" t="s">
        <v>168</v>
      </c>
      <c r="BE737" s="194">
        <f>IF(N737="základní",J737,0)</f>
        <v>0</v>
      </c>
      <c r="BF737" s="194">
        <f>IF(N737="snížená",J737,0)</f>
        <v>0</v>
      </c>
      <c r="BG737" s="194">
        <f>IF(N737="zákl. přenesená",J737,0)</f>
        <v>0</v>
      </c>
      <c r="BH737" s="194">
        <f>IF(N737="sníž. přenesená",J737,0)</f>
        <v>0</v>
      </c>
      <c r="BI737" s="194">
        <f>IF(N737="nulová",J737,0)</f>
        <v>0</v>
      </c>
      <c r="BJ737" s="21" t="s">
        <v>79</v>
      </c>
      <c r="BK737" s="194">
        <f>ROUND(I737*H737,2)</f>
        <v>0</v>
      </c>
      <c r="BL737" s="21" t="s">
        <v>278</v>
      </c>
      <c r="BM737" s="193" t="s">
        <v>2149</v>
      </c>
    </row>
    <row r="738" spans="1:65" s="2" customFormat="1" ht="19.5">
      <c r="A738" s="38"/>
      <c r="B738" s="39"/>
      <c r="C738" s="40"/>
      <c r="D738" s="195" t="s">
        <v>178</v>
      </c>
      <c r="E738" s="40"/>
      <c r="F738" s="196" t="s">
        <v>980</v>
      </c>
      <c r="G738" s="40"/>
      <c r="H738" s="40"/>
      <c r="I738" s="197"/>
      <c r="J738" s="40"/>
      <c r="K738" s="40"/>
      <c r="L738" s="43"/>
      <c r="M738" s="198"/>
      <c r="N738" s="199"/>
      <c r="O738" s="68"/>
      <c r="P738" s="68"/>
      <c r="Q738" s="68"/>
      <c r="R738" s="68"/>
      <c r="S738" s="68"/>
      <c r="T738" s="69"/>
      <c r="U738" s="38"/>
      <c r="V738" s="38"/>
      <c r="W738" s="38"/>
      <c r="X738" s="38"/>
      <c r="Y738" s="38"/>
      <c r="Z738" s="38"/>
      <c r="AA738" s="38"/>
      <c r="AB738" s="38"/>
      <c r="AC738" s="38"/>
      <c r="AD738" s="38"/>
      <c r="AE738" s="38"/>
      <c r="AT738" s="21" t="s">
        <v>178</v>
      </c>
      <c r="AU738" s="21" t="s">
        <v>81</v>
      </c>
    </row>
    <row r="739" spans="1:65" s="2" customFormat="1" ht="11.25">
      <c r="A739" s="38"/>
      <c r="B739" s="39"/>
      <c r="C739" s="40"/>
      <c r="D739" s="200" t="s">
        <v>180</v>
      </c>
      <c r="E739" s="40"/>
      <c r="F739" s="201" t="s">
        <v>981</v>
      </c>
      <c r="G739" s="40"/>
      <c r="H739" s="40"/>
      <c r="I739" s="197"/>
      <c r="J739" s="40"/>
      <c r="K739" s="40"/>
      <c r="L739" s="43"/>
      <c r="M739" s="198"/>
      <c r="N739" s="199"/>
      <c r="O739" s="68"/>
      <c r="P739" s="68"/>
      <c r="Q739" s="68"/>
      <c r="R739" s="68"/>
      <c r="S739" s="68"/>
      <c r="T739" s="69"/>
      <c r="U739" s="38"/>
      <c r="V739" s="38"/>
      <c r="W739" s="38"/>
      <c r="X739" s="38"/>
      <c r="Y739" s="38"/>
      <c r="Z739" s="38"/>
      <c r="AA739" s="38"/>
      <c r="AB739" s="38"/>
      <c r="AC739" s="38"/>
      <c r="AD739" s="38"/>
      <c r="AE739" s="38"/>
      <c r="AT739" s="21" t="s">
        <v>180</v>
      </c>
      <c r="AU739" s="21" t="s">
        <v>81</v>
      </c>
    </row>
    <row r="740" spans="1:65" s="13" customFormat="1" ht="11.25">
      <c r="B740" s="202"/>
      <c r="C740" s="203"/>
      <c r="D740" s="195" t="s">
        <v>182</v>
      </c>
      <c r="E740" s="204" t="s">
        <v>19</v>
      </c>
      <c r="F740" s="205" t="s">
        <v>2150</v>
      </c>
      <c r="G740" s="203"/>
      <c r="H740" s="206">
        <v>84</v>
      </c>
      <c r="I740" s="207"/>
      <c r="J740" s="203"/>
      <c r="K740" s="203"/>
      <c r="L740" s="208"/>
      <c r="M740" s="209"/>
      <c r="N740" s="210"/>
      <c r="O740" s="210"/>
      <c r="P740" s="210"/>
      <c r="Q740" s="210"/>
      <c r="R740" s="210"/>
      <c r="S740" s="210"/>
      <c r="T740" s="211"/>
      <c r="AT740" s="212" t="s">
        <v>182</v>
      </c>
      <c r="AU740" s="212" t="s">
        <v>81</v>
      </c>
      <c r="AV740" s="13" t="s">
        <v>81</v>
      </c>
      <c r="AW740" s="13" t="s">
        <v>33</v>
      </c>
      <c r="AX740" s="13" t="s">
        <v>72</v>
      </c>
      <c r="AY740" s="212" t="s">
        <v>168</v>
      </c>
    </row>
    <row r="741" spans="1:65" s="14" customFormat="1" ht="11.25">
      <c r="B741" s="213"/>
      <c r="C741" s="214"/>
      <c r="D741" s="195" t="s">
        <v>182</v>
      </c>
      <c r="E741" s="215" t="s">
        <v>19</v>
      </c>
      <c r="F741" s="216" t="s">
        <v>185</v>
      </c>
      <c r="G741" s="214"/>
      <c r="H741" s="217">
        <v>84</v>
      </c>
      <c r="I741" s="218"/>
      <c r="J741" s="214"/>
      <c r="K741" s="214"/>
      <c r="L741" s="219"/>
      <c r="M741" s="220"/>
      <c r="N741" s="221"/>
      <c r="O741" s="221"/>
      <c r="P741" s="221"/>
      <c r="Q741" s="221"/>
      <c r="R741" s="221"/>
      <c r="S741" s="221"/>
      <c r="T741" s="222"/>
      <c r="AT741" s="223" t="s">
        <v>182</v>
      </c>
      <c r="AU741" s="223" t="s">
        <v>81</v>
      </c>
      <c r="AV741" s="14" t="s">
        <v>176</v>
      </c>
      <c r="AW741" s="14" t="s">
        <v>33</v>
      </c>
      <c r="AX741" s="14" t="s">
        <v>79</v>
      </c>
      <c r="AY741" s="223" t="s">
        <v>168</v>
      </c>
    </row>
    <row r="742" spans="1:65" s="2" customFormat="1" ht="24.2" customHeight="1">
      <c r="A742" s="38"/>
      <c r="B742" s="39"/>
      <c r="C742" s="225" t="s">
        <v>2151</v>
      </c>
      <c r="D742" s="225" t="s">
        <v>234</v>
      </c>
      <c r="E742" s="226" t="s">
        <v>984</v>
      </c>
      <c r="F742" s="227" t="s">
        <v>985</v>
      </c>
      <c r="G742" s="228" t="s">
        <v>174</v>
      </c>
      <c r="H742" s="229">
        <v>0.222</v>
      </c>
      <c r="I742" s="230"/>
      <c r="J742" s="231">
        <f>ROUND(I742*H742,2)</f>
        <v>0</v>
      </c>
      <c r="K742" s="227" t="s">
        <v>175</v>
      </c>
      <c r="L742" s="232"/>
      <c r="M742" s="233" t="s">
        <v>19</v>
      </c>
      <c r="N742" s="234" t="s">
        <v>43</v>
      </c>
      <c r="O742" s="68"/>
      <c r="P742" s="191">
        <f>O742*H742</f>
        <v>0</v>
      </c>
      <c r="Q742" s="191">
        <v>0.55000000000000004</v>
      </c>
      <c r="R742" s="191">
        <f>Q742*H742</f>
        <v>0.12210000000000001</v>
      </c>
      <c r="S742" s="191">
        <v>0</v>
      </c>
      <c r="T742" s="192">
        <f>S742*H742</f>
        <v>0</v>
      </c>
      <c r="U742" s="38"/>
      <c r="V742" s="38"/>
      <c r="W742" s="38"/>
      <c r="X742" s="38"/>
      <c r="Y742" s="38"/>
      <c r="Z742" s="38"/>
      <c r="AA742" s="38"/>
      <c r="AB742" s="38"/>
      <c r="AC742" s="38"/>
      <c r="AD742" s="38"/>
      <c r="AE742" s="38"/>
      <c r="AR742" s="193" t="s">
        <v>786</v>
      </c>
      <c r="AT742" s="193" t="s">
        <v>234</v>
      </c>
      <c r="AU742" s="193" t="s">
        <v>81</v>
      </c>
      <c r="AY742" s="21" t="s">
        <v>168</v>
      </c>
      <c r="BE742" s="194">
        <f>IF(N742="základní",J742,0)</f>
        <v>0</v>
      </c>
      <c r="BF742" s="194">
        <f>IF(N742="snížená",J742,0)</f>
        <v>0</v>
      </c>
      <c r="BG742" s="194">
        <f>IF(N742="zákl. přenesená",J742,0)</f>
        <v>0</v>
      </c>
      <c r="BH742" s="194">
        <f>IF(N742="sníž. přenesená",J742,0)</f>
        <v>0</v>
      </c>
      <c r="BI742" s="194">
        <f>IF(N742="nulová",J742,0)</f>
        <v>0</v>
      </c>
      <c r="BJ742" s="21" t="s">
        <v>79</v>
      </c>
      <c r="BK742" s="194">
        <f>ROUND(I742*H742,2)</f>
        <v>0</v>
      </c>
      <c r="BL742" s="21" t="s">
        <v>278</v>
      </c>
      <c r="BM742" s="193" t="s">
        <v>2152</v>
      </c>
    </row>
    <row r="743" spans="1:65" s="2" customFormat="1" ht="11.25">
      <c r="A743" s="38"/>
      <c r="B743" s="39"/>
      <c r="C743" s="40"/>
      <c r="D743" s="195" t="s">
        <v>178</v>
      </c>
      <c r="E743" s="40"/>
      <c r="F743" s="196" t="s">
        <v>985</v>
      </c>
      <c r="G743" s="40"/>
      <c r="H743" s="40"/>
      <c r="I743" s="197"/>
      <c r="J743" s="40"/>
      <c r="K743" s="40"/>
      <c r="L743" s="43"/>
      <c r="M743" s="198"/>
      <c r="N743" s="199"/>
      <c r="O743" s="68"/>
      <c r="P743" s="68"/>
      <c r="Q743" s="68"/>
      <c r="R743" s="68"/>
      <c r="S743" s="68"/>
      <c r="T743" s="69"/>
      <c r="U743" s="38"/>
      <c r="V743" s="38"/>
      <c r="W743" s="38"/>
      <c r="X743" s="38"/>
      <c r="Y743" s="38"/>
      <c r="Z743" s="38"/>
      <c r="AA743" s="38"/>
      <c r="AB743" s="38"/>
      <c r="AC743" s="38"/>
      <c r="AD743" s="38"/>
      <c r="AE743" s="38"/>
      <c r="AT743" s="21" t="s">
        <v>178</v>
      </c>
      <c r="AU743" s="21" t="s">
        <v>81</v>
      </c>
    </row>
    <row r="744" spans="1:65" s="13" customFormat="1" ht="11.25">
      <c r="B744" s="202"/>
      <c r="C744" s="203"/>
      <c r="D744" s="195" t="s">
        <v>182</v>
      </c>
      <c r="E744" s="204" t="s">
        <v>19</v>
      </c>
      <c r="F744" s="205" t="s">
        <v>2153</v>
      </c>
      <c r="G744" s="203"/>
      <c r="H744" s="206">
        <v>0.20200000000000001</v>
      </c>
      <c r="I744" s="207"/>
      <c r="J744" s="203"/>
      <c r="K744" s="203"/>
      <c r="L744" s="208"/>
      <c r="M744" s="209"/>
      <c r="N744" s="210"/>
      <c r="O744" s="210"/>
      <c r="P744" s="210"/>
      <c r="Q744" s="210"/>
      <c r="R744" s="210"/>
      <c r="S744" s="210"/>
      <c r="T744" s="211"/>
      <c r="AT744" s="212" t="s">
        <v>182</v>
      </c>
      <c r="AU744" s="212" t="s">
        <v>81</v>
      </c>
      <c r="AV744" s="13" t="s">
        <v>81</v>
      </c>
      <c r="AW744" s="13" t="s">
        <v>33</v>
      </c>
      <c r="AX744" s="13" t="s">
        <v>72</v>
      </c>
      <c r="AY744" s="212" t="s">
        <v>168</v>
      </c>
    </row>
    <row r="745" spans="1:65" s="14" customFormat="1" ht="11.25">
      <c r="B745" s="213"/>
      <c r="C745" s="214"/>
      <c r="D745" s="195" t="s">
        <v>182</v>
      </c>
      <c r="E745" s="215" t="s">
        <v>19</v>
      </c>
      <c r="F745" s="216" t="s">
        <v>185</v>
      </c>
      <c r="G745" s="214"/>
      <c r="H745" s="217">
        <v>0.20200000000000001</v>
      </c>
      <c r="I745" s="218"/>
      <c r="J745" s="214"/>
      <c r="K745" s="214"/>
      <c r="L745" s="219"/>
      <c r="M745" s="220"/>
      <c r="N745" s="221"/>
      <c r="O745" s="221"/>
      <c r="P745" s="221"/>
      <c r="Q745" s="221"/>
      <c r="R745" s="221"/>
      <c r="S745" s="221"/>
      <c r="T745" s="222"/>
      <c r="AT745" s="223" t="s">
        <v>182</v>
      </c>
      <c r="AU745" s="223" t="s">
        <v>81</v>
      </c>
      <c r="AV745" s="14" t="s">
        <v>176</v>
      </c>
      <c r="AW745" s="14" t="s">
        <v>33</v>
      </c>
      <c r="AX745" s="14" t="s">
        <v>79</v>
      </c>
      <c r="AY745" s="223" t="s">
        <v>168</v>
      </c>
    </row>
    <row r="746" spans="1:65" s="13" customFormat="1" ht="11.25">
      <c r="B746" s="202"/>
      <c r="C746" s="203"/>
      <c r="D746" s="195" t="s">
        <v>182</v>
      </c>
      <c r="E746" s="203"/>
      <c r="F746" s="205" t="s">
        <v>2154</v>
      </c>
      <c r="G746" s="203"/>
      <c r="H746" s="206">
        <v>0.222</v>
      </c>
      <c r="I746" s="207"/>
      <c r="J746" s="203"/>
      <c r="K746" s="203"/>
      <c r="L746" s="208"/>
      <c r="M746" s="209"/>
      <c r="N746" s="210"/>
      <c r="O746" s="210"/>
      <c r="P746" s="210"/>
      <c r="Q746" s="210"/>
      <c r="R746" s="210"/>
      <c r="S746" s="210"/>
      <c r="T746" s="211"/>
      <c r="AT746" s="212" t="s">
        <v>182</v>
      </c>
      <c r="AU746" s="212" t="s">
        <v>81</v>
      </c>
      <c r="AV746" s="13" t="s">
        <v>81</v>
      </c>
      <c r="AW746" s="13" t="s">
        <v>4</v>
      </c>
      <c r="AX746" s="13" t="s">
        <v>79</v>
      </c>
      <c r="AY746" s="212" t="s">
        <v>168</v>
      </c>
    </row>
    <row r="747" spans="1:65" s="2" customFormat="1" ht="33" customHeight="1">
      <c r="A747" s="38"/>
      <c r="B747" s="39"/>
      <c r="C747" s="182" t="s">
        <v>2155</v>
      </c>
      <c r="D747" s="182" t="s">
        <v>171</v>
      </c>
      <c r="E747" s="183" t="s">
        <v>2156</v>
      </c>
      <c r="F747" s="184" t="s">
        <v>2157</v>
      </c>
      <c r="G747" s="185" t="s">
        <v>245</v>
      </c>
      <c r="H747" s="186">
        <v>22</v>
      </c>
      <c r="I747" s="187"/>
      <c r="J747" s="188">
        <f>ROUND(I747*H747,2)</f>
        <v>0</v>
      </c>
      <c r="K747" s="184" t="s">
        <v>175</v>
      </c>
      <c r="L747" s="43"/>
      <c r="M747" s="189" t="s">
        <v>19</v>
      </c>
      <c r="N747" s="190" t="s">
        <v>43</v>
      </c>
      <c r="O747" s="68"/>
      <c r="P747" s="191">
        <f>O747*H747</f>
        <v>0</v>
      </c>
      <c r="Q747" s="191">
        <v>0</v>
      </c>
      <c r="R747" s="191">
        <f>Q747*H747</f>
        <v>0</v>
      </c>
      <c r="S747" s="191">
        <v>0</v>
      </c>
      <c r="T747" s="192">
        <f>S747*H747</f>
        <v>0</v>
      </c>
      <c r="U747" s="38"/>
      <c r="V747" s="38"/>
      <c r="W747" s="38"/>
      <c r="X747" s="38"/>
      <c r="Y747" s="38"/>
      <c r="Z747" s="38"/>
      <c r="AA747" s="38"/>
      <c r="AB747" s="38"/>
      <c r="AC747" s="38"/>
      <c r="AD747" s="38"/>
      <c r="AE747" s="38"/>
      <c r="AR747" s="193" t="s">
        <v>278</v>
      </c>
      <c r="AT747" s="193" t="s">
        <v>171</v>
      </c>
      <c r="AU747" s="193" t="s">
        <v>81</v>
      </c>
      <c r="AY747" s="21" t="s">
        <v>168</v>
      </c>
      <c r="BE747" s="194">
        <f>IF(N747="základní",J747,0)</f>
        <v>0</v>
      </c>
      <c r="BF747" s="194">
        <f>IF(N747="snížená",J747,0)</f>
        <v>0</v>
      </c>
      <c r="BG747" s="194">
        <f>IF(N747="zákl. přenesená",J747,0)</f>
        <v>0</v>
      </c>
      <c r="BH747" s="194">
        <f>IF(N747="sníž. přenesená",J747,0)</f>
        <v>0</v>
      </c>
      <c r="BI747" s="194">
        <f>IF(N747="nulová",J747,0)</f>
        <v>0</v>
      </c>
      <c r="BJ747" s="21" t="s">
        <v>79</v>
      </c>
      <c r="BK747" s="194">
        <f>ROUND(I747*H747,2)</f>
        <v>0</v>
      </c>
      <c r="BL747" s="21" t="s">
        <v>278</v>
      </c>
      <c r="BM747" s="193" t="s">
        <v>2158</v>
      </c>
    </row>
    <row r="748" spans="1:65" s="2" customFormat="1" ht="19.5">
      <c r="A748" s="38"/>
      <c r="B748" s="39"/>
      <c r="C748" s="40"/>
      <c r="D748" s="195" t="s">
        <v>178</v>
      </c>
      <c r="E748" s="40"/>
      <c r="F748" s="196" t="s">
        <v>2159</v>
      </c>
      <c r="G748" s="40"/>
      <c r="H748" s="40"/>
      <c r="I748" s="197"/>
      <c r="J748" s="40"/>
      <c r="K748" s="40"/>
      <c r="L748" s="43"/>
      <c r="M748" s="198"/>
      <c r="N748" s="199"/>
      <c r="O748" s="68"/>
      <c r="P748" s="68"/>
      <c r="Q748" s="68"/>
      <c r="R748" s="68"/>
      <c r="S748" s="68"/>
      <c r="T748" s="69"/>
      <c r="U748" s="38"/>
      <c r="V748" s="38"/>
      <c r="W748" s="38"/>
      <c r="X748" s="38"/>
      <c r="Y748" s="38"/>
      <c r="Z748" s="38"/>
      <c r="AA748" s="38"/>
      <c r="AB748" s="38"/>
      <c r="AC748" s="38"/>
      <c r="AD748" s="38"/>
      <c r="AE748" s="38"/>
      <c r="AT748" s="21" t="s">
        <v>178</v>
      </c>
      <c r="AU748" s="21" t="s">
        <v>81</v>
      </c>
    </row>
    <row r="749" spans="1:65" s="2" customFormat="1" ht="11.25">
      <c r="A749" s="38"/>
      <c r="B749" s="39"/>
      <c r="C749" s="40"/>
      <c r="D749" s="200" t="s">
        <v>180</v>
      </c>
      <c r="E749" s="40"/>
      <c r="F749" s="201" t="s">
        <v>2160</v>
      </c>
      <c r="G749" s="40"/>
      <c r="H749" s="40"/>
      <c r="I749" s="197"/>
      <c r="J749" s="40"/>
      <c r="K749" s="40"/>
      <c r="L749" s="43"/>
      <c r="M749" s="198"/>
      <c r="N749" s="199"/>
      <c r="O749" s="68"/>
      <c r="P749" s="68"/>
      <c r="Q749" s="68"/>
      <c r="R749" s="68"/>
      <c r="S749" s="68"/>
      <c r="T749" s="69"/>
      <c r="U749" s="38"/>
      <c r="V749" s="38"/>
      <c r="W749" s="38"/>
      <c r="X749" s="38"/>
      <c r="Y749" s="38"/>
      <c r="Z749" s="38"/>
      <c r="AA749" s="38"/>
      <c r="AB749" s="38"/>
      <c r="AC749" s="38"/>
      <c r="AD749" s="38"/>
      <c r="AE749" s="38"/>
      <c r="AT749" s="21" t="s">
        <v>180</v>
      </c>
      <c r="AU749" s="21" t="s">
        <v>81</v>
      </c>
    </row>
    <row r="750" spans="1:65" s="13" customFormat="1" ht="11.25">
      <c r="B750" s="202"/>
      <c r="C750" s="203"/>
      <c r="D750" s="195" t="s">
        <v>182</v>
      </c>
      <c r="E750" s="204" t="s">
        <v>19</v>
      </c>
      <c r="F750" s="205" t="s">
        <v>2161</v>
      </c>
      <c r="G750" s="203"/>
      <c r="H750" s="206">
        <v>22</v>
      </c>
      <c r="I750" s="207"/>
      <c r="J750" s="203"/>
      <c r="K750" s="203"/>
      <c r="L750" s="208"/>
      <c r="M750" s="209"/>
      <c r="N750" s="210"/>
      <c r="O750" s="210"/>
      <c r="P750" s="210"/>
      <c r="Q750" s="210"/>
      <c r="R750" s="210"/>
      <c r="S750" s="210"/>
      <c r="T750" s="211"/>
      <c r="AT750" s="212" t="s">
        <v>182</v>
      </c>
      <c r="AU750" s="212" t="s">
        <v>81</v>
      </c>
      <c r="AV750" s="13" t="s">
        <v>81</v>
      </c>
      <c r="AW750" s="13" t="s">
        <v>33</v>
      </c>
      <c r="AX750" s="13" t="s">
        <v>72</v>
      </c>
      <c r="AY750" s="212" t="s">
        <v>168</v>
      </c>
    </row>
    <row r="751" spans="1:65" s="14" customFormat="1" ht="11.25">
      <c r="B751" s="213"/>
      <c r="C751" s="214"/>
      <c r="D751" s="195" t="s">
        <v>182</v>
      </c>
      <c r="E751" s="215" t="s">
        <v>19</v>
      </c>
      <c r="F751" s="216" t="s">
        <v>185</v>
      </c>
      <c r="G751" s="214"/>
      <c r="H751" s="217">
        <v>22</v>
      </c>
      <c r="I751" s="218"/>
      <c r="J751" s="214"/>
      <c r="K751" s="214"/>
      <c r="L751" s="219"/>
      <c r="M751" s="220"/>
      <c r="N751" s="221"/>
      <c r="O751" s="221"/>
      <c r="P751" s="221"/>
      <c r="Q751" s="221"/>
      <c r="R751" s="221"/>
      <c r="S751" s="221"/>
      <c r="T751" s="222"/>
      <c r="AT751" s="223" t="s">
        <v>182</v>
      </c>
      <c r="AU751" s="223" t="s">
        <v>81</v>
      </c>
      <c r="AV751" s="14" t="s">
        <v>176</v>
      </c>
      <c r="AW751" s="14" t="s">
        <v>33</v>
      </c>
      <c r="AX751" s="14" t="s">
        <v>79</v>
      </c>
      <c r="AY751" s="223" t="s">
        <v>168</v>
      </c>
    </row>
    <row r="752" spans="1:65" s="2" customFormat="1" ht="21.75" customHeight="1">
      <c r="A752" s="38"/>
      <c r="B752" s="39"/>
      <c r="C752" s="225" t="s">
        <v>2162</v>
      </c>
      <c r="D752" s="225" t="s">
        <v>234</v>
      </c>
      <c r="E752" s="226" t="s">
        <v>965</v>
      </c>
      <c r="F752" s="227" t="s">
        <v>966</v>
      </c>
      <c r="G752" s="228" t="s">
        <v>174</v>
      </c>
      <c r="H752" s="229">
        <v>0.23200000000000001</v>
      </c>
      <c r="I752" s="230"/>
      <c r="J752" s="231">
        <f>ROUND(I752*H752,2)</f>
        <v>0</v>
      </c>
      <c r="K752" s="227" t="s">
        <v>175</v>
      </c>
      <c r="L752" s="232"/>
      <c r="M752" s="233" t="s">
        <v>19</v>
      </c>
      <c r="N752" s="234" t="s">
        <v>43</v>
      </c>
      <c r="O752" s="68"/>
      <c r="P752" s="191">
        <f>O752*H752</f>
        <v>0</v>
      </c>
      <c r="Q752" s="191">
        <v>0.55000000000000004</v>
      </c>
      <c r="R752" s="191">
        <f>Q752*H752</f>
        <v>0.12760000000000002</v>
      </c>
      <c r="S752" s="191">
        <v>0</v>
      </c>
      <c r="T752" s="192">
        <f>S752*H752</f>
        <v>0</v>
      </c>
      <c r="U752" s="38"/>
      <c r="V752" s="38"/>
      <c r="W752" s="38"/>
      <c r="X752" s="38"/>
      <c r="Y752" s="38"/>
      <c r="Z752" s="38"/>
      <c r="AA752" s="38"/>
      <c r="AB752" s="38"/>
      <c r="AC752" s="38"/>
      <c r="AD752" s="38"/>
      <c r="AE752" s="38"/>
      <c r="AR752" s="193" t="s">
        <v>786</v>
      </c>
      <c r="AT752" s="193" t="s">
        <v>234</v>
      </c>
      <c r="AU752" s="193" t="s">
        <v>81</v>
      </c>
      <c r="AY752" s="21" t="s">
        <v>168</v>
      </c>
      <c r="BE752" s="194">
        <f>IF(N752="základní",J752,0)</f>
        <v>0</v>
      </c>
      <c r="BF752" s="194">
        <f>IF(N752="snížená",J752,0)</f>
        <v>0</v>
      </c>
      <c r="BG752" s="194">
        <f>IF(N752="zákl. přenesená",J752,0)</f>
        <v>0</v>
      </c>
      <c r="BH752" s="194">
        <f>IF(N752="sníž. přenesená",J752,0)</f>
        <v>0</v>
      </c>
      <c r="BI752" s="194">
        <f>IF(N752="nulová",J752,0)</f>
        <v>0</v>
      </c>
      <c r="BJ752" s="21" t="s">
        <v>79</v>
      </c>
      <c r="BK752" s="194">
        <f>ROUND(I752*H752,2)</f>
        <v>0</v>
      </c>
      <c r="BL752" s="21" t="s">
        <v>278</v>
      </c>
      <c r="BM752" s="193" t="s">
        <v>2163</v>
      </c>
    </row>
    <row r="753" spans="1:65" s="2" customFormat="1" ht="11.25">
      <c r="A753" s="38"/>
      <c r="B753" s="39"/>
      <c r="C753" s="40"/>
      <c r="D753" s="195" t="s">
        <v>178</v>
      </c>
      <c r="E753" s="40"/>
      <c r="F753" s="196" t="s">
        <v>966</v>
      </c>
      <c r="G753" s="40"/>
      <c r="H753" s="40"/>
      <c r="I753" s="197"/>
      <c r="J753" s="40"/>
      <c r="K753" s="40"/>
      <c r="L753" s="43"/>
      <c r="M753" s="198"/>
      <c r="N753" s="199"/>
      <c r="O753" s="68"/>
      <c r="P753" s="68"/>
      <c r="Q753" s="68"/>
      <c r="R753" s="68"/>
      <c r="S753" s="68"/>
      <c r="T753" s="69"/>
      <c r="U753" s="38"/>
      <c r="V753" s="38"/>
      <c r="W753" s="38"/>
      <c r="X753" s="38"/>
      <c r="Y753" s="38"/>
      <c r="Z753" s="38"/>
      <c r="AA753" s="38"/>
      <c r="AB753" s="38"/>
      <c r="AC753" s="38"/>
      <c r="AD753" s="38"/>
      <c r="AE753" s="38"/>
      <c r="AT753" s="21" t="s">
        <v>178</v>
      </c>
      <c r="AU753" s="21" t="s">
        <v>81</v>
      </c>
    </row>
    <row r="754" spans="1:65" s="13" customFormat="1" ht="11.25">
      <c r="B754" s="202"/>
      <c r="C754" s="203"/>
      <c r="D754" s="195" t="s">
        <v>182</v>
      </c>
      <c r="E754" s="204" t="s">
        <v>19</v>
      </c>
      <c r="F754" s="205" t="s">
        <v>2164</v>
      </c>
      <c r="G754" s="203"/>
      <c r="H754" s="206">
        <v>0.21099999999999999</v>
      </c>
      <c r="I754" s="207"/>
      <c r="J754" s="203"/>
      <c r="K754" s="203"/>
      <c r="L754" s="208"/>
      <c r="M754" s="209"/>
      <c r="N754" s="210"/>
      <c r="O754" s="210"/>
      <c r="P754" s="210"/>
      <c r="Q754" s="210"/>
      <c r="R754" s="210"/>
      <c r="S754" s="210"/>
      <c r="T754" s="211"/>
      <c r="AT754" s="212" t="s">
        <v>182</v>
      </c>
      <c r="AU754" s="212" t="s">
        <v>81</v>
      </c>
      <c r="AV754" s="13" t="s">
        <v>81</v>
      </c>
      <c r="AW754" s="13" t="s">
        <v>33</v>
      </c>
      <c r="AX754" s="13" t="s">
        <v>72</v>
      </c>
      <c r="AY754" s="212" t="s">
        <v>168</v>
      </c>
    </row>
    <row r="755" spans="1:65" s="14" customFormat="1" ht="11.25">
      <c r="B755" s="213"/>
      <c r="C755" s="214"/>
      <c r="D755" s="195" t="s">
        <v>182</v>
      </c>
      <c r="E755" s="215" t="s">
        <v>19</v>
      </c>
      <c r="F755" s="216" t="s">
        <v>185</v>
      </c>
      <c r="G755" s="214"/>
      <c r="H755" s="217">
        <v>0.21099999999999999</v>
      </c>
      <c r="I755" s="218"/>
      <c r="J755" s="214"/>
      <c r="K755" s="214"/>
      <c r="L755" s="219"/>
      <c r="M755" s="220"/>
      <c r="N755" s="221"/>
      <c r="O755" s="221"/>
      <c r="P755" s="221"/>
      <c r="Q755" s="221"/>
      <c r="R755" s="221"/>
      <c r="S755" s="221"/>
      <c r="T755" s="222"/>
      <c r="AT755" s="223" t="s">
        <v>182</v>
      </c>
      <c r="AU755" s="223" t="s">
        <v>81</v>
      </c>
      <c r="AV755" s="14" t="s">
        <v>176</v>
      </c>
      <c r="AW755" s="14" t="s">
        <v>33</v>
      </c>
      <c r="AX755" s="14" t="s">
        <v>79</v>
      </c>
      <c r="AY755" s="223" t="s">
        <v>168</v>
      </c>
    </row>
    <row r="756" spans="1:65" s="13" customFormat="1" ht="11.25">
      <c r="B756" s="202"/>
      <c r="C756" s="203"/>
      <c r="D756" s="195" t="s">
        <v>182</v>
      </c>
      <c r="E756" s="203"/>
      <c r="F756" s="205" t="s">
        <v>2165</v>
      </c>
      <c r="G756" s="203"/>
      <c r="H756" s="206">
        <v>0.23200000000000001</v>
      </c>
      <c r="I756" s="207"/>
      <c r="J756" s="203"/>
      <c r="K756" s="203"/>
      <c r="L756" s="208"/>
      <c r="M756" s="209"/>
      <c r="N756" s="210"/>
      <c r="O756" s="210"/>
      <c r="P756" s="210"/>
      <c r="Q756" s="210"/>
      <c r="R756" s="210"/>
      <c r="S756" s="210"/>
      <c r="T756" s="211"/>
      <c r="AT756" s="212" t="s">
        <v>182</v>
      </c>
      <c r="AU756" s="212" t="s">
        <v>81</v>
      </c>
      <c r="AV756" s="13" t="s">
        <v>81</v>
      </c>
      <c r="AW756" s="13" t="s">
        <v>4</v>
      </c>
      <c r="AX756" s="13" t="s">
        <v>79</v>
      </c>
      <c r="AY756" s="212" t="s">
        <v>168</v>
      </c>
    </row>
    <row r="757" spans="1:65" s="2" customFormat="1" ht="33" customHeight="1">
      <c r="A757" s="38"/>
      <c r="B757" s="39"/>
      <c r="C757" s="182" t="s">
        <v>1032</v>
      </c>
      <c r="D757" s="182" t="s">
        <v>171</v>
      </c>
      <c r="E757" s="183" t="s">
        <v>969</v>
      </c>
      <c r="F757" s="184" t="s">
        <v>970</v>
      </c>
      <c r="G757" s="185" t="s">
        <v>281</v>
      </c>
      <c r="H757" s="186">
        <v>74.855000000000004</v>
      </c>
      <c r="I757" s="187"/>
      <c r="J757" s="188">
        <f>ROUND(I757*H757,2)</f>
        <v>0</v>
      </c>
      <c r="K757" s="184" t="s">
        <v>175</v>
      </c>
      <c r="L757" s="43"/>
      <c r="M757" s="189" t="s">
        <v>19</v>
      </c>
      <c r="N757" s="190" t="s">
        <v>43</v>
      </c>
      <c r="O757" s="68"/>
      <c r="P757" s="191">
        <f>O757*H757</f>
        <v>0</v>
      </c>
      <c r="Q757" s="191">
        <v>1.61E-2</v>
      </c>
      <c r="R757" s="191">
        <f>Q757*H757</f>
        <v>1.2051655000000001</v>
      </c>
      <c r="S757" s="191">
        <v>0</v>
      </c>
      <c r="T757" s="192">
        <f>S757*H757</f>
        <v>0</v>
      </c>
      <c r="U757" s="38"/>
      <c r="V757" s="38"/>
      <c r="W757" s="38"/>
      <c r="X757" s="38"/>
      <c r="Y757" s="38"/>
      <c r="Z757" s="38"/>
      <c r="AA757" s="38"/>
      <c r="AB757" s="38"/>
      <c r="AC757" s="38"/>
      <c r="AD757" s="38"/>
      <c r="AE757" s="38"/>
      <c r="AR757" s="193" t="s">
        <v>278</v>
      </c>
      <c r="AT757" s="193" t="s">
        <v>171</v>
      </c>
      <c r="AU757" s="193" t="s">
        <v>81</v>
      </c>
      <c r="AY757" s="21" t="s">
        <v>168</v>
      </c>
      <c r="BE757" s="194">
        <f>IF(N757="základní",J757,0)</f>
        <v>0</v>
      </c>
      <c r="BF757" s="194">
        <f>IF(N757="snížená",J757,0)</f>
        <v>0</v>
      </c>
      <c r="BG757" s="194">
        <f>IF(N757="zákl. přenesená",J757,0)</f>
        <v>0</v>
      </c>
      <c r="BH757" s="194">
        <f>IF(N757="sníž. přenesená",J757,0)</f>
        <v>0</v>
      </c>
      <c r="BI757" s="194">
        <f>IF(N757="nulová",J757,0)</f>
        <v>0</v>
      </c>
      <c r="BJ757" s="21" t="s">
        <v>79</v>
      </c>
      <c r="BK757" s="194">
        <f>ROUND(I757*H757,2)</f>
        <v>0</v>
      </c>
      <c r="BL757" s="21" t="s">
        <v>278</v>
      </c>
      <c r="BM757" s="193" t="s">
        <v>2166</v>
      </c>
    </row>
    <row r="758" spans="1:65" s="2" customFormat="1" ht="29.25">
      <c r="A758" s="38"/>
      <c r="B758" s="39"/>
      <c r="C758" s="40"/>
      <c r="D758" s="195" t="s">
        <v>178</v>
      </c>
      <c r="E758" s="40"/>
      <c r="F758" s="196" t="s">
        <v>972</v>
      </c>
      <c r="G758" s="40"/>
      <c r="H758" s="40"/>
      <c r="I758" s="197"/>
      <c r="J758" s="40"/>
      <c r="K758" s="40"/>
      <c r="L758" s="43"/>
      <c r="M758" s="198"/>
      <c r="N758" s="199"/>
      <c r="O758" s="68"/>
      <c r="P758" s="68"/>
      <c r="Q758" s="68"/>
      <c r="R758" s="68"/>
      <c r="S758" s="68"/>
      <c r="T758" s="69"/>
      <c r="U758" s="38"/>
      <c r="V758" s="38"/>
      <c r="W758" s="38"/>
      <c r="X758" s="38"/>
      <c r="Y758" s="38"/>
      <c r="Z758" s="38"/>
      <c r="AA758" s="38"/>
      <c r="AB758" s="38"/>
      <c r="AC758" s="38"/>
      <c r="AD758" s="38"/>
      <c r="AE758" s="38"/>
      <c r="AT758" s="21" t="s">
        <v>178</v>
      </c>
      <c r="AU758" s="21" t="s">
        <v>81</v>
      </c>
    </row>
    <row r="759" spans="1:65" s="2" customFormat="1" ht="11.25">
      <c r="A759" s="38"/>
      <c r="B759" s="39"/>
      <c r="C759" s="40"/>
      <c r="D759" s="200" t="s">
        <v>180</v>
      </c>
      <c r="E759" s="40"/>
      <c r="F759" s="201" t="s">
        <v>973</v>
      </c>
      <c r="G759" s="40"/>
      <c r="H759" s="40"/>
      <c r="I759" s="197"/>
      <c r="J759" s="40"/>
      <c r="K759" s="40"/>
      <c r="L759" s="43"/>
      <c r="M759" s="198"/>
      <c r="N759" s="199"/>
      <c r="O759" s="68"/>
      <c r="P759" s="68"/>
      <c r="Q759" s="68"/>
      <c r="R759" s="68"/>
      <c r="S759" s="68"/>
      <c r="T759" s="69"/>
      <c r="U759" s="38"/>
      <c r="V759" s="38"/>
      <c r="W759" s="38"/>
      <c r="X759" s="38"/>
      <c r="Y759" s="38"/>
      <c r="Z759" s="38"/>
      <c r="AA759" s="38"/>
      <c r="AB759" s="38"/>
      <c r="AC759" s="38"/>
      <c r="AD759" s="38"/>
      <c r="AE759" s="38"/>
      <c r="AT759" s="21" t="s">
        <v>180</v>
      </c>
      <c r="AU759" s="21" t="s">
        <v>81</v>
      </c>
    </row>
    <row r="760" spans="1:65" s="13" customFormat="1" ht="11.25">
      <c r="B760" s="202"/>
      <c r="C760" s="203"/>
      <c r="D760" s="195" t="s">
        <v>182</v>
      </c>
      <c r="E760" s="204" t="s">
        <v>19</v>
      </c>
      <c r="F760" s="205" t="s">
        <v>2167</v>
      </c>
      <c r="G760" s="203"/>
      <c r="H760" s="206">
        <v>74.855000000000004</v>
      </c>
      <c r="I760" s="207"/>
      <c r="J760" s="203"/>
      <c r="K760" s="203"/>
      <c r="L760" s="208"/>
      <c r="M760" s="209"/>
      <c r="N760" s="210"/>
      <c r="O760" s="210"/>
      <c r="P760" s="210"/>
      <c r="Q760" s="210"/>
      <c r="R760" s="210"/>
      <c r="S760" s="210"/>
      <c r="T760" s="211"/>
      <c r="AT760" s="212" t="s">
        <v>182</v>
      </c>
      <c r="AU760" s="212" t="s">
        <v>81</v>
      </c>
      <c r="AV760" s="13" t="s">
        <v>81</v>
      </c>
      <c r="AW760" s="13" t="s">
        <v>33</v>
      </c>
      <c r="AX760" s="13" t="s">
        <v>72</v>
      </c>
      <c r="AY760" s="212" t="s">
        <v>168</v>
      </c>
    </row>
    <row r="761" spans="1:65" s="14" customFormat="1" ht="11.25">
      <c r="B761" s="213"/>
      <c r="C761" s="214"/>
      <c r="D761" s="195" t="s">
        <v>182</v>
      </c>
      <c r="E761" s="215" t="s">
        <v>19</v>
      </c>
      <c r="F761" s="216" t="s">
        <v>185</v>
      </c>
      <c r="G761" s="214"/>
      <c r="H761" s="217">
        <v>74.855000000000004</v>
      </c>
      <c r="I761" s="218"/>
      <c r="J761" s="214"/>
      <c r="K761" s="214"/>
      <c r="L761" s="219"/>
      <c r="M761" s="220"/>
      <c r="N761" s="221"/>
      <c r="O761" s="221"/>
      <c r="P761" s="221"/>
      <c r="Q761" s="221"/>
      <c r="R761" s="221"/>
      <c r="S761" s="221"/>
      <c r="T761" s="222"/>
      <c r="AT761" s="223" t="s">
        <v>182</v>
      </c>
      <c r="AU761" s="223" t="s">
        <v>81</v>
      </c>
      <c r="AV761" s="14" t="s">
        <v>176</v>
      </c>
      <c r="AW761" s="14" t="s">
        <v>33</v>
      </c>
      <c r="AX761" s="14" t="s">
        <v>79</v>
      </c>
      <c r="AY761" s="223" t="s">
        <v>168</v>
      </c>
    </row>
    <row r="762" spans="1:65" s="2" customFormat="1" ht="24.2" customHeight="1">
      <c r="A762" s="38"/>
      <c r="B762" s="39"/>
      <c r="C762" s="182" t="s">
        <v>2168</v>
      </c>
      <c r="D762" s="182" t="s">
        <v>171</v>
      </c>
      <c r="E762" s="183" t="s">
        <v>1060</v>
      </c>
      <c r="F762" s="184" t="s">
        <v>1061</v>
      </c>
      <c r="G762" s="185" t="s">
        <v>174</v>
      </c>
      <c r="H762" s="186">
        <v>1.871</v>
      </c>
      <c r="I762" s="187"/>
      <c r="J762" s="188">
        <f>ROUND(I762*H762,2)</f>
        <v>0</v>
      </c>
      <c r="K762" s="184" t="s">
        <v>19</v>
      </c>
      <c r="L762" s="43"/>
      <c r="M762" s="189" t="s">
        <v>19</v>
      </c>
      <c r="N762" s="190" t="s">
        <v>43</v>
      </c>
      <c r="O762" s="68"/>
      <c r="P762" s="191">
        <f>O762*H762</f>
        <v>0</v>
      </c>
      <c r="Q762" s="191">
        <v>2.7200000000000002E-3</v>
      </c>
      <c r="R762" s="191">
        <f>Q762*H762</f>
        <v>5.0891199999999999E-3</v>
      </c>
      <c r="S762" s="191">
        <v>0</v>
      </c>
      <c r="T762" s="192">
        <f>S762*H762</f>
        <v>0</v>
      </c>
      <c r="U762" s="38"/>
      <c r="V762" s="38"/>
      <c r="W762" s="38"/>
      <c r="X762" s="38"/>
      <c r="Y762" s="38"/>
      <c r="Z762" s="38"/>
      <c r="AA762" s="38"/>
      <c r="AB762" s="38"/>
      <c r="AC762" s="38"/>
      <c r="AD762" s="38"/>
      <c r="AE762" s="38"/>
      <c r="AR762" s="193" t="s">
        <v>278</v>
      </c>
      <c r="AT762" s="193" t="s">
        <v>171</v>
      </c>
      <c r="AU762" s="193" t="s">
        <v>81</v>
      </c>
      <c r="AY762" s="21" t="s">
        <v>168</v>
      </c>
      <c r="BE762" s="194">
        <f>IF(N762="základní",J762,0)</f>
        <v>0</v>
      </c>
      <c r="BF762" s="194">
        <f>IF(N762="snížená",J762,0)</f>
        <v>0</v>
      </c>
      <c r="BG762" s="194">
        <f>IF(N762="zákl. přenesená",J762,0)</f>
        <v>0</v>
      </c>
      <c r="BH762" s="194">
        <f>IF(N762="sníž. přenesená",J762,0)</f>
        <v>0</v>
      </c>
      <c r="BI762" s="194">
        <f>IF(N762="nulová",J762,0)</f>
        <v>0</v>
      </c>
      <c r="BJ762" s="21" t="s">
        <v>79</v>
      </c>
      <c r="BK762" s="194">
        <f>ROUND(I762*H762,2)</f>
        <v>0</v>
      </c>
      <c r="BL762" s="21" t="s">
        <v>278</v>
      </c>
      <c r="BM762" s="193" t="s">
        <v>2169</v>
      </c>
    </row>
    <row r="763" spans="1:65" s="2" customFormat="1" ht="19.5">
      <c r="A763" s="38"/>
      <c r="B763" s="39"/>
      <c r="C763" s="40"/>
      <c r="D763" s="195" t="s">
        <v>178</v>
      </c>
      <c r="E763" s="40"/>
      <c r="F763" s="196" t="s">
        <v>1063</v>
      </c>
      <c r="G763" s="40"/>
      <c r="H763" s="40"/>
      <c r="I763" s="197"/>
      <c r="J763" s="40"/>
      <c r="K763" s="40"/>
      <c r="L763" s="43"/>
      <c r="M763" s="198"/>
      <c r="N763" s="199"/>
      <c r="O763" s="68"/>
      <c r="P763" s="68"/>
      <c r="Q763" s="68"/>
      <c r="R763" s="68"/>
      <c r="S763" s="68"/>
      <c r="T763" s="69"/>
      <c r="U763" s="38"/>
      <c r="V763" s="38"/>
      <c r="W763" s="38"/>
      <c r="X763" s="38"/>
      <c r="Y763" s="38"/>
      <c r="Z763" s="38"/>
      <c r="AA763" s="38"/>
      <c r="AB763" s="38"/>
      <c r="AC763" s="38"/>
      <c r="AD763" s="38"/>
      <c r="AE763" s="38"/>
      <c r="AT763" s="21" t="s">
        <v>178</v>
      </c>
      <c r="AU763" s="21" t="s">
        <v>81</v>
      </c>
    </row>
    <row r="764" spans="1:65" s="13" customFormat="1" ht="11.25">
      <c r="B764" s="202"/>
      <c r="C764" s="203"/>
      <c r="D764" s="195" t="s">
        <v>182</v>
      </c>
      <c r="E764" s="204" t="s">
        <v>19</v>
      </c>
      <c r="F764" s="205" t="s">
        <v>2170</v>
      </c>
      <c r="G764" s="203"/>
      <c r="H764" s="206">
        <v>1.871</v>
      </c>
      <c r="I764" s="207"/>
      <c r="J764" s="203"/>
      <c r="K764" s="203"/>
      <c r="L764" s="208"/>
      <c r="M764" s="209"/>
      <c r="N764" s="210"/>
      <c r="O764" s="210"/>
      <c r="P764" s="210"/>
      <c r="Q764" s="210"/>
      <c r="R764" s="210"/>
      <c r="S764" s="210"/>
      <c r="T764" s="211"/>
      <c r="AT764" s="212" t="s">
        <v>182</v>
      </c>
      <c r="AU764" s="212" t="s">
        <v>81</v>
      </c>
      <c r="AV764" s="13" t="s">
        <v>81</v>
      </c>
      <c r="AW764" s="13" t="s">
        <v>33</v>
      </c>
      <c r="AX764" s="13" t="s">
        <v>72</v>
      </c>
      <c r="AY764" s="212" t="s">
        <v>168</v>
      </c>
    </row>
    <row r="765" spans="1:65" s="14" customFormat="1" ht="11.25">
      <c r="B765" s="213"/>
      <c r="C765" s="214"/>
      <c r="D765" s="195" t="s">
        <v>182</v>
      </c>
      <c r="E765" s="215" t="s">
        <v>19</v>
      </c>
      <c r="F765" s="216" t="s">
        <v>185</v>
      </c>
      <c r="G765" s="214"/>
      <c r="H765" s="217">
        <v>1.871</v>
      </c>
      <c r="I765" s="218"/>
      <c r="J765" s="214"/>
      <c r="K765" s="214"/>
      <c r="L765" s="219"/>
      <c r="M765" s="220"/>
      <c r="N765" s="221"/>
      <c r="O765" s="221"/>
      <c r="P765" s="221"/>
      <c r="Q765" s="221"/>
      <c r="R765" s="221"/>
      <c r="S765" s="221"/>
      <c r="T765" s="222"/>
      <c r="AT765" s="223" t="s">
        <v>182</v>
      </c>
      <c r="AU765" s="223" t="s">
        <v>81</v>
      </c>
      <c r="AV765" s="14" t="s">
        <v>176</v>
      </c>
      <c r="AW765" s="14" t="s">
        <v>33</v>
      </c>
      <c r="AX765" s="14" t="s">
        <v>79</v>
      </c>
      <c r="AY765" s="223" t="s">
        <v>168</v>
      </c>
    </row>
    <row r="766" spans="1:65" s="2" customFormat="1" ht="33" customHeight="1">
      <c r="A766" s="38"/>
      <c r="B766" s="39"/>
      <c r="C766" s="182" t="s">
        <v>884</v>
      </c>
      <c r="D766" s="182" t="s">
        <v>171</v>
      </c>
      <c r="E766" s="183" t="s">
        <v>1033</v>
      </c>
      <c r="F766" s="184" t="s">
        <v>1034</v>
      </c>
      <c r="G766" s="185" t="s">
        <v>174</v>
      </c>
      <c r="H766" s="186">
        <v>0.45400000000000001</v>
      </c>
      <c r="I766" s="187"/>
      <c r="J766" s="188">
        <f>ROUND(I766*H766,2)</f>
        <v>0</v>
      </c>
      <c r="K766" s="184" t="s">
        <v>175</v>
      </c>
      <c r="L766" s="43"/>
      <c r="M766" s="189" t="s">
        <v>19</v>
      </c>
      <c r="N766" s="190" t="s">
        <v>43</v>
      </c>
      <c r="O766" s="68"/>
      <c r="P766" s="191">
        <f>O766*H766</f>
        <v>0</v>
      </c>
      <c r="Q766" s="191">
        <v>1.08E-3</v>
      </c>
      <c r="R766" s="191">
        <f>Q766*H766</f>
        <v>4.9032000000000004E-4</v>
      </c>
      <c r="S766" s="191">
        <v>0</v>
      </c>
      <c r="T766" s="192">
        <f>S766*H766</f>
        <v>0</v>
      </c>
      <c r="U766" s="38"/>
      <c r="V766" s="38"/>
      <c r="W766" s="38"/>
      <c r="X766" s="38"/>
      <c r="Y766" s="38"/>
      <c r="Z766" s="38"/>
      <c r="AA766" s="38"/>
      <c r="AB766" s="38"/>
      <c r="AC766" s="38"/>
      <c r="AD766" s="38"/>
      <c r="AE766" s="38"/>
      <c r="AR766" s="193" t="s">
        <v>278</v>
      </c>
      <c r="AT766" s="193" t="s">
        <v>171</v>
      </c>
      <c r="AU766" s="193" t="s">
        <v>81</v>
      </c>
      <c r="AY766" s="21" t="s">
        <v>168</v>
      </c>
      <c r="BE766" s="194">
        <f>IF(N766="základní",J766,0)</f>
        <v>0</v>
      </c>
      <c r="BF766" s="194">
        <f>IF(N766="snížená",J766,0)</f>
        <v>0</v>
      </c>
      <c r="BG766" s="194">
        <f>IF(N766="zákl. přenesená",J766,0)</f>
        <v>0</v>
      </c>
      <c r="BH766" s="194">
        <f>IF(N766="sníž. přenesená",J766,0)</f>
        <v>0</v>
      </c>
      <c r="BI766" s="194">
        <f>IF(N766="nulová",J766,0)</f>
        <v>0</v>
      </c>
      <c r="BJ766" s="21" t="s">
        <v>79</v>
      </c>
      <c r="BK766" s="194">
        <f>ROUND(I766*H766,2)</f>
        <v>0</v>
      </c>
      <c r="BL766" s="21" t="s">
        <v>278</v>
      </c>
      <c r="BM766" s="193" t="s">
        <v>2171</v>
      </c>
    </row>
    <row r="767" spans="1:65" s="2" customFormat="1" ht="19.5">
      <c r="A767" s="38"/>
      <c r="B767" s="39"/>
      <c r="C767" s="40"/>
      <c r="D767" s="195" t="s">
        <v>178</v>
      </c>
      <c r="E767" s="40"/>
      <c r="F767" s="196" t="s">
        <v>1036</v>
      </c>
      <c r="G767" s="40"/>
      <c r="H767" s="40"/>
      <c r="I767" s="197"/>
      <c r="J767" s="40"/>
      <c r="K767" s="40"/>
      <c r="L767" s="43"/>
      <c r="M767" s="198"/>
      <c r="N767" s="199"/>
      <c r="O767" s="68"/>
      <c r="P767" s="68"/>
      <c r="Q767" s="68"/>
      <c r="R767" s="68"/>
      <c r="S767" s="68"/>
      <c r="T767" s="69"/>
      <c r="U767" s="38"/>
      <c r="V767" s="38"/>
      <c r="W767" s="38"/>
      <c r="X767" s="38"/>
      <c r="Y767" s="38"/>
      <c r="Z767" s="38"/>
      <c r="AA767" s="38"/>
      <c r="AB767" s="38"/>
      <c r="AC767" s="38"/>
      <c r="AD767" s="38"/>
      <c r="AE767" s="38"/>
      <c r="AT767" s="21" t="s">
        <v>178</v>
      </c>
      <c r="AU767" s="21" t="s">
        <v>81</v>
      </c>
    </row>
    <row r="768" spans="1:65" s="2" customFormat="1" ht="11.25">
      <c r="A768" s="38"/>
      <c r="B768" s="39"/>
      <c r="C768" s="40"/>
      <c r="D768" s="200" t="s">
        <v>180</v>
      </c>
      <c r="E768" s="40"/>
      <c r="F768" s="201" t="s">
        <v>1037</v>
      </c>
      <c r="G768" s="40"/>
      <c r="H768" s="40"/>
      <c r="I768" s="197"/>
      <c r="J768" s="40"/>
      <c r="K768" s="40"/>
      <c r="L768" s="43"/>
      <c r="M768" s="198"/>
      <c r="N768" s="199"/>
      <c r="O768" s="68"/>
      <c r="P768" s="68"/>
      <c r="Q768" s="68"/>
      <c r="R768" s="68"/>
      <c r="S768" s="68"/>
      <c r="T768" s="69"/>
      <c r="U768" s="38"/>
      <c r="V768" s="38"/>
      <c r="W768" s="38"/>
      <c r="X768" s="38"/>
      <c r="Y768" s="38"/>
      <c r="Z768" s="38"/>
      <c r="AA768" s="38"/>
      <c r="AB768" s="38"/>
      <c r="AC768" s="38"/>
      <c r="AD768" s="38"/>
      <c r="AE768" s="38"/>
      <c r="AT768" s="21" t="s">
        <v>180</v>
      </c>
      <c r="AU768" s="21" t="s">
        <v>81</v>
      </c>
    </row>
    <row r="769" spans="1:65" s="13" customFormat="1" ht="11.25">
      <c r="B769" s="202"/>
      <c r="C769" s="203"/>
      <c r="D769" s="195" t="s">
        <v>182</v>
      </c>
      <c r="E769" s="204" t="s">
        <v>19</v>
      </c>
      <c r="F769" s="205" t="s">
        <v>2172</v>
      </c>
      <c r="G769" s="203"/>
      <c r="H769" s="206">
        <v>0.45400000000000001</v>
      </c>
      <c r="I769" s="207"/>
      <c r="J769" s="203"/>
      <c r="K769" s="203"/>
      <c r="L769" s="208"/>
      <c r="M769" s="209"/>
      <c r="N769" s="210"/>
      <c r="O769" s="210"/>
      <c r="P769" s="210"/>
      <c r="Q769" s="210"/>
      <c r="R769" s="210"/>
      <c r="S769" s="210"/>
      <c r="T769" s="211"/>
      <c r="AT769" s="212" t="s">
        <v>182</v>
      </c>
      <c r="AU769" s="212" t="s">
        <v>81</v>
      </c>
      <c r="AV769" s="13" t="s">
        <v>81</v>
      </c>
      <c r="AW769" s="13" t="s">
        <v>33</v>
      </c>
      <c r="AX769" s="13" t="s">
        <v>72</v>
      </c>
      <c r="AY769" s="212" t="s">
        <v>168</v>
      </c>
    </row>
    <row r="770" spans="1:65" s="14" customFormat="1" ht="11.25">
      <c r="B770" s="213"/>
      <c r="C770" s="214"/>
      <c r="D770" s="195" t="s">
        <v>182</v>
      </c>
      <c r="E770" s="215" t="s">
        <v>19</v>
      </c>
      <c r="F770" s="216" t="s">
        <v>185</v>
      </c>
      <c r="G770" s="214"/>
      <c r="H770" s="217">
        <v>0.45400000000000001</v>
      </c>
      <c r="I770" s="218"/>
      <c r="J770" s="214"/>
      <c r="K770" s="214"/>
      <c r="L770" s="219"/>
      <c r="M770" s="220"/>
      <c r="N770" s="221"/>
      <c r="O770" s="221"/>
      <c r="P770" s="221"/>
      <c r="Q770" s="221"/>
      <c r="R770" s="221"/>
      <c r="S770" s="221"/>
      <c r="T770" s="222"/>
      <c r="AT770" s="223" t="s">
        <v>182</v>
      </c>
      <c r="AU770" s="223" t="s">
        <v>81</v>
      </c>
      <c r="AV770" s="14" t="s">
        <v>176</v>
      </c>
      <c r="AW770" s="14" t="s">
        <v>33</v>
      </c>
      <c r="AX770" s="14" t="s">
        <v>79</v>
      </c>
      <c r="AY770" s="223" t="s">
        <v>168</v>
      </c>
    </row>
    <row r="771" spans="1:65" s="2" customFormat="1" ht="24.2" customHeight="1">
      <c r="A771" s="38"/>
      <c r="B771" s="39"/>
      <c r="C771" s="182" t="s">
        <v>1505</v>
      </c>
      <c r="D771" s="182" t="s">
        <v>171</v>
      </c>
      <c r="E771" s="183" t="s">
        <v>2173</v>
      </c>
      <c r="F771" s="184" t="s">
        <v>2174</v>
      </c>
      <c r="G771" s="185" t="s">
        <v>220</v>
      </c>
      <c r="H771" s="186">
        <v>2.5049999999999999</v>
      </c>
      <c r="I771" s="187"/>
      <c r="J771" s="188">
        <f>ROUND(I771*H771,2)</f>
        <v>0</v>
      </c>
      <c r="K771" s="184" t="s">
        <v>175</v>
      </c>
      <c r="L771" s="43"/>
      <c r="M771" s="189" t="s">
        <v>19</v>
      </c>
      <c r="N771" s="190" t="s">
        <v>43</v>
      </c>
      <c r="O771" s="68"/>
      <c r="P771" s="191">
        <f>O771*H771</f>
        <v>0</v>
      </c>
      <c r="Q771" s="191">
        <v>0</v>
      </c>
      <c r="R771" s="191">
        <f>Q771*H771</f>
        <v>0</v>
      </c>
      <c r="S771" s="191">
        <v>0</v>
      </c>
      <c r="T771" s="192">
        <f>S771*H771</f>
        <v>0</v>
      </c>
      <c r="U771" s="38"/>
      <c r="V771" s="38"/>
      <c r="W771" s="38"/>
      <c r="X771" s="38"/>
      <c r="Y771" s="38"/>
      <c r="Z771" s="38"/>
      <c r="AA771" s="38"/>
      <c r="AB771" s="38"/>
      <c r="AC771" s="38"/>
      <c r="AD771" s="38"/>
      <c r="AE771" s="38"/>
      <c r="AR771" s="193" t="s">
        <v>278</v>
      </c>
      <c r="AT771" s="193" t="s">
        <v>171</v>
      </c>
      <c r="AU771" s="193" t="s">
        <v>81</v>
      </c>
      <c r="AY771" s="21" t="s">
        <v>168</v>
      </c>
      <c r="BE771" s="194">
        <f>IF(N771="základní",J771,0)</f>
        <v>0</v>
      </c>
      <c r="BF771" s="194">
        <f>IF(N771="snížená",J771,0)</f>
        <v>0</v>
      </c>
      <c r="BG771" s="194">
        <f>IF(N771="zákl. přenesená",J771,0)</f>
        <v>0</v>
      </c>
      <c r="BH771" s="194">
        <f>IF(N771="sníž. přenesená",J771,0)</f>
        <v>0</v>
      </c>
      <c r="BI771" s="194">
        <f>IF(N771="nulová",J771,0)</f>
        <v>0</v>
      </c>
      <c r="BJ771" s="21" t="s">
        <v>79</v>
      </c>
      <c r="BK771" s="194">
        <f>ROUND(I771*H771,2)</f>
        <v>0</v>
      </c>
      <c r="BL771" s="21" t="s">
        <v>278</v>
      </c>
      <c r="BM771" s="193" t="s">
        <v>2175</v>
      </c>
    </row>
    <row r="772" spans="1:65" s="2" customFormat="1" ht="29.25">
      <c r="A772" s="38"/>
      <c r="B772" s="39"/>
      <c r="C772" s="40"/>
      <c r="D772" s="195" t="s">
        <v>178</v>
      </c>
      <c r="E772" s="40"/>
      <c r="F772" s="196" t="s">
        <v>2176</v>
      </c>
      <c r="G772" s="40"/>
      <c r="H772" s="40"/>
      <c r="I772" s="197"/>
      <c r="J772" s="40"/>
      <c r="K772" s="40"/>
      <c r="L772" s="43"/>
      <c r="M772" s="198"/>
      <c r="N772" s="199"/>
      <c r="O772" s="68"/>
      <c r="P772" s="68"/>
      <c r="Q772" s="68"/>
      <c r="R772" s="68"/>
      <c r="S772" s="68"/>
      <c r="T772" s="69"/>
      <c r="U772" s="38"/>
      <c r="V772" s="38"/>
      <c r="W772" s="38"/>
      <c r="X772" s="38"/>
      <c r="Y772" s="38"/>
      <c r="Z772" s="38"/>
      <c r="AA772" s="38"/>
      <c r="AB772" s="38"/>
      <c r="AC772" s="38"/>
      <c r="AD772" s="38"/>
      <c r="AE772" s="38"/>
      <c r="AT772" s="21" t="s">
        <v>178</v>
      </c>
      <c r="AU772" s="21" t="s">
        <v>81</v>
      </c>
    </row>
    <row r="773" spans="1:65" s="2" customFormat="1" ht="11.25">
      <c r="A773" s="38"/>
      <c r="B773" s="39"/>
      <c r="C773" s="40"/>
      <c r="D773" s="200" t="s">
        <v>180</v>
      </c>
      <c r="E773" s="40"/>
      <c r="F773" s="201" t="s">
        <v>2177</v>
      </c>
      <c r="G773" s="40"/>
      <c r="H773" s="40"/>
      <c r="I773" s="197"/>
      <c r="J773" s="40"/>
      <c r="K773" s="40"/>
      <c r="L773" s="43"/>
      <c r="M773" s="198"/>
      <c r="N773" s="199"/>
      <c r="O773" s="68"/>
      <c r="P773" s="68"/>
      <c r="Q773" s="68"/>
      <c r="R773" s="68"/>
      <c r="S773" s="68"/>
      <c r="T773" s="69"/>
      <c r="U773" s="38"/>
      <c r="V773" s="38"/>
      <c r="W773" s="38"/>
      <c r="X773" s="38"/>
      <c r="Y773" s="38"/>
      <c r="Z773" s="38"/>
      <c r="AA773" s="38"/>
      <c r="AB773" s="38"/>
      <c r="AC773" s="38"/>
      <c r="AD773" s="38"/>
      <c r="AE773" s="38"/>
      <c r="AT773" s="21" t="s">
        <v>180</v>
      </c>
      <c r="AU773" s="21" t="s">
        <v>81</v>
      </c>
    </row>
    <row r="774" spans="1:65" s="12" customFormat="1" ht="22.9" customHeight="1">
      <c r="B774" s="166"/>
      <c r="C774" s="167"/>
      <c r="D774" s="168" t="s">
        <v>71</v>
      </c>
      <c r="E774" s="180" t="s">
        <v>1072</v>
      </c>
      <c r="F774" s="180" t="s">
        <v>1073</v>
      </c>
      <c r="G774" s="167"/>
      <c r="H774" s="167"/>
      <c r="I774" s="170"/>
      <c r="J774" s="181">
        <f>BK774</f>
        <v>0</v>
      </c>
      <c r="K774" s="167"/>
      <c r="L774" s="172"/>
      <c r="M774" s="173"/>
      <c r="N774" s="174"/>
      <c r="O774" s="174"/>
      <c r="P774" s="175">
        <f>SUM(P775:P803)</f>
        <v>0</v>
      </c>
      <c r="Q774" s="174"/>
      <c r="R774" s="175">
        <f>SUM(R775:R803)</f>
        <v>1.5526245999999999</v>
      </c>
      <c r="S774" s="174"/>
      <c r="T774" s="176">
        <f>SUM(T775:T803)</f>
        <v>0</v>
      </c>
      <c r="AR774" s="177" t="s">
        <v>81</v>
      </c>
      <c r="AT774" s="178" t="s">
        <v>71</v>
      </c>
      <c r="AU774" s="178" t="s">
        <v>79</v>
      </c>
      <c r="AY774" s="177" t="s">
        <v>168</v>
      </c>
      <c r="BK774" s="179">
        <f>SUM(BK775:BK803)</f>
        <v>0</v>
      </c>
    </row>
    <row r="775" spans="1:65" s="2" customFormat="1" ht="24.2" customHeight="1">
      <c r="A775" s="38"/>
      <c r="B775" s="39"/>
      <c r="C775" s="182" t="s">
        <v>2178</v>
      </c>
      <c r="D775" s="182" t="s">
        <v>171</v>
      </c>
      <c r="E775" s="183" t="s">
        <v>1096</v>
      </c>
      <c r="F775" s="184" t="s">
        <v>1097</v>
      </c>
      <c r="G775" s="185" t="s">
        <v>281</v>
      </c>
      <c r="H775" s="186">
        <v>50.97</v>
      </c>
      <c r="I775" s="187"/>
      <c r="J775" s="188">
        <f>ROUND(I775*H775,2)</f>
        <v>0</v>
      </c>
      <c r="K775" s="184" t="s">
        <v>175</v>
      </c>
      <c r="L775" s="43"/>
      <c r="M775" s="189" t="s">
        <v>19</v>
      </c>
      <c r="N775" s="190" t="s">
        <v>43</v>
      </c>
      <c r="O775" s="68"/>
      <c r="P775" s="191">
        <f>O775*H775</f>
        <v>0</v>
      </c>
      <c r="Q775" s="191">
        <v>2.4879999999999999E-2</v>
      </c>
      <c r="R775" s="191">
        <f>Q775*H775</f>
        <v>1.2681335999999999</v>
      </c>
      <c r="S775" s="191">
        <v>0</v>
      </c>
      <c r="T775" s="192">
        <f>S775*H775</f>
        <v>0</v>
      </c>
      <c r="U775" s="38"/>
      <c r="V775" s="38"/>
      <c r="W775" s="38"/>
      <c r="X775" s="38"/>
      <c r="Y775" s="38"/>
      <c r="Z775" s="38"/>
      <c r="AA775" s="38"/>
      <c r="AB775" s="38"/>
      <c r="AC775" s="38"/>
      <c r="AD775" s="38"/>
      <c r="AE775" s="38"/>
      <c r="AR775" s="193" t="s">
        <v>278</v>
      </c>
      <c r="AT775" s="193" t="s">
        <v>171</v>
      </c>
      <c r="AU775" s="193" t="s">
        <v>81</v>
      </c>
      <c r="AY775" s="21" t="s">
        <v>168</v>
      </c>
      <c r="BE775" s="194">
        <f>IF(N775="základní",J775,0)</f>
        <v>0</v>
      </c>
      <c r="BF775" s="194">
        <f>IF(N775="snížená",J775,0)</f>
        <v>0</v>
      </c>
      <c r="BG775" s="194">
        <f>IF(N775="zákl. přenesená",J775,0)</f>
        <v>0</v>
      </c>
      <c r="BH775" s="194">
        <f>IF(N775="sníž. přenesená",J775,0)</f>
        <v>0</v>
      </c>
      <c r="BI775" s="194">
        <f>IF(N775="nulová",J775,0)</f>
        <v>0</v>
      </c>
      <c r="BJ775" s="21" t="s">
        <v>79</v>
      </c>
      <c r="BK775" s="194">
        <f>ROUND(I775*H775,2)</f>
        <v>0</v>
      </c>
      <c r="BL775" s="21" t="s">
        <v>278</v>
      </c>
      <c r="BM775" s="193" t="s">
        <v>2179</v>
      </c>
    </row>
    <row r="776" spans="1:65" s="2" customFormat="1" ht="29.25">
      <c r="A776" s="38"/>
      <c r="B776" s="39"/>
      <c r="C776" s="40"/>
      <c r="D776" s="195" t="s">
        <v>178</v>
      </c>
      <c r="E776" s="40"/>
      <c r="F776" s="196" t="s">
        <v>1099</v>
      </c>
      <c r="G776" s="40"/>
      <c r="H776" s="40"/>
      <c r="I776" s="197"/>
      <c r="J776" s="40"/>
      <c r="K776" s="40"/>
      <c r="L776" s="43"/>
      <c r="M776" s="198"/>
      <c r="N776" s="199"/>
      <c r="O776" s="68"/>
      <c r="P776" s="68"/>
      <c r="Q776" s="68"/>
      <c r="R776" s="68"/>
      <c r="S776" s="68"/>
      <c r="T776" s="69"/>
      <c r="U776" s="38"/>
      <c r="V776" s="38"/>
      <c r="W776" s="38"/>
      <c r="X776" s="38"/>
      <c r="Y776" s="38"/>
      <c r="Z776" s="38"/>
      <c r="AA776" s="38"/>
      <c r="AB776" s="38"/>
      <c r="AC776" s="38"/>
      <c r="AD776" s="38"/>
      <c r="AE776" s="38"/>
      <c r="AT776" s="21" t="s">
        <v>178</v>
      </c>
      <c r="AU776" s="21" t="s">
        <v>81</v>
      </c>
    </row>
    <row r="777" spans="1:65" s="2" customFormat="1" ht="11.25">
      <c r="A777" s="38"/>
      <c r="B777" s="39"/>
      <c r="C777" s="40"/>
      <c r="D777" s="200" t="s">
        <v>180</v>
      </c>
      <c r="E777" s="40"/>
      <c r="F777" s="201" t="s">
        <v>1100</v>
      </c>
      <c r="G777" s="40"/>
      <c r="H777" s="40"/>
      <c r="I777" s="197"/>
      <c r="J777" s="40"/>
      <c r="K777" s="40"/>
      <c r="L777" s="43"/>
      <c r="M777" s="198"/>
      <c r="N777" s="199"/>
      <c r="O777" s="68"/>
      <c r="P777" s="68"/>
      <c r="Q777" s="68"/>
      <c r="R777" s="68"/>
      <c r="S777" s="68"/>
      <c r="T777" s="69"/>
      <c r="U777" s="38"/>
      <c r="V777" s="38"/>
      <c r="W777" s="38"/>
      <c r="X777" s="38"/>
      <c r="Y777" s="38"/>
      <c r="Z777" s="38"/>
      <c r="AA777" s="38"/>
      <c r="AB777" s="38"/>
      <c r="AC777" s="38"/>
      <c r="AD777" s="38"/>
      <c r="AE777" s="38"/>
      <c r="AT777" s="21" t="s">
        <v>180</v>
      </c>
      <c r="AU777" s="21" t="s">
        <v>81</v>
      </c>
    </row>
    <row r="778" spans="1:65" s="13" customFormat="1" ht="11.25">
      <c r="B778" s="202"/>
      <c r="C778" s="203"/>
      <c r="D778" s="195" t="s">
        <v>182</v>
      </c>
      <c r="E778" s="204" t="s">
        <v>19</v>
      </c>
      <c r="F778" s="205" t="s">
        <v>2180</v>
      </c>
      <c r="G778" s="203"/>
      <c r="H778" s="206">
        <v>9.23</v>
      </c>
      <c r="I778" s="207"/>
      <c r="J778" s="203"/>
      <c r="K778" s="203"/>
      <c r="L778" s="208"/>
      <c r="M778" s="209"/>
      <c r="N778" s="210"/>
      <c r="O778" s="210"/>
      <c r="P778" s="210"/>
      <c r="Q778" s="210"/>
      <c r="R778" s="210"/>
      <c r="S778" s="210"/>
      <c r="T778" s="211"/>
      <c r="AT778" s="212" t="s">
        <v>182</v>
      </c>
      <c r="AU778" s="212" t="s">
        <v>81</v>
      </c>
      <c r="AV778" s="13" t="s">
        <v>81</v>
      </c>
      <c r="AW778" s="13" t="s">
        <v>33</v>
      </c>
      <c r="AX778" s="13" t="s">
        <v>72</v>
      </c>
      <c r="AY778" s="212" t="s">
        <v>168</v>
      </c>
    </row>
    <row r="779" spans="1:65" s="13" customFormat="1" ht="11.25">
      <c r="B779" s="202"/>
      <c r="C779" s="203"/>
      <c r="D779" s="195" t="s">
        <v>182</v>
      </c>
      <c r="E779" s="204" t="s">
        <v>19</v>
      </c>
      <c r="F779" s="205" t="s">
        <v>2181</v>
      </c>
      <c r="G779" s="203"/>
      <c r="H779" s="206">
        <v>30.93</v>
      </c>
      <c r="I779" s="207"/>
      <c r="J779" s="203"/>
      <c r="K779" s="203"/>
      <c r="L779" s="208"/>
      <c r="M779" s="209"/>
      <c r="N779" s="210"/>
      <c r="O779" s="210"/>
      <c r="P779" s="210"/>
      <c r="Q779" s="210"/>
      <c r="R779" s="210"/>
      <c r="S779" s="210"/>
      <c r="T779" s="211"/>
      <c r="AT779" s="212" t="s">
        <v>182</v>
      </c>
      <c r="AU779" s="212" t="s">
        <v>81</v>
      </c>
      <c r="AV779" s="13" t="s">
        <v>81</v>
      </c>
      <c r="AW779" s="13" t="s">
        <v>33</v>
      </c>
      <c r="AX779" s="13" t="s">
        <v>72</v>
      </c>
      <c r="AY779" s="212" t="s">
        <v>168</v>
      </c>
    </row>
    <row r="780" spans="1:65" s="13" customFormat="1" ht="11.25">
      <c r="B780" s="202"/>
      <c r="C780" s="203"/>
      <c r="D780" s="195" t="s">
        <v>182</v>
      </c>
      <c r="E780" s="204" t="s">
        <v>19</v>
      </c>
      <c r="F780" s="205" t="s">
        <v>2182</v>
      </c>
      <c r="G780" s="203"/>
      <c r="H780" s="206">
        <v>6.11</v>
      </c>
      <c r="I780" s="207"/>
      <c r="J780" s="203"/>
      <c r="K780" s="203"/>
      <c r="L780" s="208"/>
      <c r="M780" s="209"/>
      <c r="N780" s="210"/>
      <c r="O780" s="210"/>
      <c r="P780" s="210"/>
      <c r="Q780" s="210"/>
      <c r="R780" s="210"/>
      <c r="S780" s="210"/>
      <c r="T780" s="211"/>
      <c r="AT780" s="212" t="s">
        <v>182</v>
      </c>
      <c r="AU780" s="212" t="s">
        <v>81</v>
      </c>
      <c r="AV780" s="13" t="s">
        <v>81</v>
      </c>
      <c r="AW780" s="13" t="s">
        <v>33</v>
      </c>
      <c r="AX780" s="13" t="s">
        <v>72</v>
      </c>
      <c r="AY780" s="212" t="s">
        <v>168</v>
      </c>
    </row>
    <row r="781" spans="1:65" s="13" customFormat="1" ht="11.25">
      <c r="B781" s="202"/>
      <c r="C781" s="203"/>
      <c r="D781" s="195" t="s">
        <v>182</v>
      </c>
      <c r="E781" s="204" t="s">
        <v>19</v>
      </c>
      <c r="F781" s="205" t="s">
        <v>2183</v>
      </c>
      <c r="G781" s="203"/>
      <c r="H781" s="206">
        <v>4.7</v>
      </c>
      <c r="I781" s="207"/>
      <c r="J781" s="203"/>
      <c r="K781" s="203"/>
      <c r="L781" s="208"/>
      <c r="M781" s="209"/>
      <c r="N781" s="210"/>
      <c r="O781" s="210"/>
      <c r="P781" s="210"/>
      <c r="Q781" s="210"/>
      <c r="R781" s="210"/>
      <c r="S781" s="210"/>
      <c r="T781" s="211"/>
      <c r="AT781" s="212" t="s">
        <v>182</v>
      </c>
      <c r="AU781" s="212" t="s">
        <v>81</v>
      </c>
      <c r="AV781" s="13" t="s">
        <v>81</v>
      </c>
      <c r="AW781" s="13" t="s">
        <v>33</v>
      </c>
      <c r="AX781" s="13" t="s">
        <v>72</v>
      </c>
      <c r="AY781" s="212" t="s">
        <v>168</v>
      </c>
    </row>
    <row r="782" spans="1:65" s="14" customFormat="1" ht="11.25">
      <c r="B782" s="213"/>
      <c r="C782" s="214"/>
      <c r="D782" s="195" t="s">
        <v>182</v>
      </c>
      <c r="E782" s="215" t="s">
        <v>19</v>
      </c>
      <c r="F782" s="216" t="s">
        <v>185</v>
      </c>
      <c r="G782" s="214"/>
      <c r="H782" s="217">
        <v>50.97</v>
      </c>
      <c r="I782" s="218"/>
      <c r="J782" s="214"/>
      <c r="K782" s="214"/>
      <c r="L782" s="219"/>
      <c r="M782" s="220"/>
      <c r="N782" s="221"/>
      <c r="O782" s="221"/>
      <c r="P782" s="221"/>
      <c r="Q782" s="221"/>
      <c r="R782" s="221"/>
      <c r="S782" s="221"/>
      <c r="T782" s="222"/>
      <c r="AT782" s="223" t="s">
        <v>182</v>
      </c>
      <c r="AU782" s="223" t="s">
        <v>81</v>
      </c>
      <c r="AV782" s="14" t="s">
        <v>176</v>
      </c>
      <c r="AW782" s="14" t="s">
        <v>33</v>
      </c>
      <c r="AX782" s="14" t="s">
        <v>79</v>
      </c>
      <c r="AY782" s="223" t="s">
        <v>168</v>
      </c>
    </row>
    <row r="783" spans="1:65" s="2" customFormat="1" ht="24.2" customHeight="1">
      <c r="A783" s="38"/>
      <c r="B783" s="39"/>
      <c r="C783" s="182" t="s">
        <v>2184</v>
      </c>
      <c r="D783" s="182" t="s">
        <v>171</v>
      </c>
      <c r="E783" s="183" t="s">
        <v>2185</v>
      </c>
      <c r="F783" s="184" t="s">
        <v>2186</v>
      </c>
      <c r="G783" s="185" t="s">
        <v>281</v>
      </c>
      <c r="H783" s="186">
        <v>10.81</v>
      </c>
      <c r="I783" s="187"/>
      <c r="J783" s="188">
        <f>ROUND(I783*H783,2)</f>
        <v>0</v>
      </c>
      <c r="K783" s="184" t="s">
        <v>175</v>
      </c>
      <c r="L783" s="43"/>
      <c r="M783" s="189" t="s">
        <v>19</v>
      </c>
      <c r="N783" s="190" t="s">
        <v>43</v>
      </c>
      <c r="O783" s="68"/>
      <c r="P783" s="191">
        <f>O783*H783</f>
        <v>0</v>
      </c>
      <c r="Q783" s="191">
        <v>1.26E-2</v>
      </c>
      <c r="R783" s="191">
        <f>Q783*H783</f>
        <v>0.13620599999999999</v>
      </c>
      <c r="S783" s="191">
        <v>0</v>
      </c>
      <c r="T783" s="192">
        <f>S783*H783</f>
        <v>0</v>
      </c>
      <c r="U783" s="38"/>
      <c r="V783" s="38"/>
      <c r="W783" s="38"/>
      <c r="X783" s="38"/>
      <c r="Y783" s="38"/>
      <c r="Z783" s="38"/>
      <c r="AA783" s="38"/>
      <c r="AB783" s="38"/>
      <c r="AC783" s="38"/>
      <c r="AD783" s="38"/>
      <c r="AE783" s="38"/>
      <c r="AR783" s="193" t="s">
        <v>278</v>
      </c>
      <c r="AT783" s="193" t="s">
        <v>171</v>
      </c>
      <c r="AU783" s="193" t="s">
        <v>81</v>
      </c>
      <c r="AY783" s="21" t="s">
        <v>168</v>
      </c>
      <c r="BE783" s="194">
        <f>IF(N783="základní",J783,0)</f>
        <v>0</v>
      </c>
      <c r="BF783" s="194">
        <f>IF(N783="snížená",J783,0)</f>
        <v>0</v>
      </c>
      <c r="BG783" s="194">
        <f>IF(N783="zákl. přenesená",J783,0)</f>
        <v>0</v>
      </c>
      <c r="BH783" s="194">
        <f>IF(N783="sníž. přenesená",J783,0)</f>
        <v>0</v>
      </c>
      <c r="BI783" s="194">
        <f>IF(N783="nulová",J783,0)</f>
        <v>0</v>
      </c>
      <c r="BJ783" s="21" t="s">
        <v>79</v>
      </c>
      <c r="BK783" s="194">
        <f>ROUND(I783*H783,2)</f>
        <v>0</v>
      </c>
      <c r="BL783" s="21" t="s">
        <v>278</v>
      </c>
      <c r="BM783" s="193" t="s">
        <v>2187</v>
      </c>
    </row>
    <row r="784" spans="1:65" s="2" customFormat="1" ht="29.25">
      <c r="A784" s="38"/>
      <c r="B784" s="39"/>
      <c r="C784" s="40"/>
      <c r="D784" s="195" t="s">
        <v>178</v>
      </c>
      <c r="E784" s="40"/>
      <c r="F784" s="196" t="s">
        <v>2188</v>
      </c>
      <c r="G784" s="40"/>
      <c r="H784" s="40"/>
      <c r="I784" s="197"/>
      <c r="J784" s="40"/>
      <c r="K784" s="40"/>
      <c r="L784" s="43"/>
      <c r="M784" s="198"/>
      <c r="N784" s="199"/>
      <c r="O784" s="68"/>
      <c r="P784" s="68"/>
      <c r="Q784" s="68"/>
      <c r="R784" s="68"/>
      <c r="S784" s="68"/>
      <c r="T784" s="69"/>
      <c r="U784" s="38"/>
      <c r="V784" s="38"/>
      <c r="W784" s="38"/>
      <c r="X784" s="38"/>
      <c r="Y784" s="38"/>
      <c r="Z784" s="38"/>
      <c r="AA784" s="38"/>
      <c r="AB784" s="38"/>
      <c r="AC784" s="38"/>
      <c r="AD784" s="38"/>
      <c r="AE784" s="38"/>
      <c r="AT784" s="21" t="s">
        <v>178</v>
      </c>
      <c r="AU784" s="21" t="s">
        <v>81</v>
      </c>
    </row>
    <row r="785" spans="1:65" s="2" customFormat="1" ht="11.25">
      <c r="A785" s="38"/>
      <c r="B785" s="39"/>
      <c r="C785" s="40"/>
      <c r="D785" s="200" t="s">
        <v>180</v>
      </c>
      <c r="E785" s="40"/>
      <c r="F785" s="201" t="s">
        <v>2189</v>
      </c>
      <c r="G785" s="40"/>
      <c r="H785" s="40"/>
      <c r="I785" s="197"/>
      <c r="J785" s="40"/>
      <c r="K785" s="40"/>
      <c r="L785" s="43"/>
      <c r="M785" s="198"/>
      <c r="N785" s="199"/>
      <c r="O785" s="68"/>
      <c r="P785" s="68"/>
      <c r="Q785" s="68"/>
      <c r="R785" s="68"/>
      <c r="S785" s="68"/>
      <c r="T785" s="69"/>
      <c r="U785" s="38"/>
      <c r="V785" s="38"/>
      <c r="W785" s="38"/>
      <c r="X785" s="38"/>
      <c r="Y785" s="38"/>
      <c r="Z785" s="38"/>
      <c r="AA785" s="38"/>
      <c r="AB785" s="38"/>
      <c r="AC785" s="38"/>
      <c r="AD785" s="38"/>
      <c r="AE785" s="38"/>
      <c r="AT785" s="21" t="s">
        <v>180</v>
      </c>
      <c r="AU785" s="21" t="s">
        <v>81</v>
      </c>
    </row>
    <row r="786" spans="1:65" s="2" customFormat="1" ht="19.5">
      <c r="A786" s="38"/>
      <c r="B786" s="39"/>
      <c r="C786" s="40"/>
      <c r="D786" s="195" t="s">
        <v>206</v>
      </c>
      <c r="E786" s="40"/>
      <c r="F786" s="224" t="s">
        <v>2190</v>
      </c>
      <c r="G786" s="40"/>
      <c r="H786" s="40"/>
      <c r="I786" s="197"/>
      <c r="J786" s="40"/>
      <c r="K786" s="40"/>
      <c r="L786" s="43"/>
      <c r="M786" s="198"/>
      <c r="N786" s="199"/>
      <c r="O786" s="68"/>
      <c r="P786" s="68"/>
      <c r="Q786" s="68"/>
      <c r="R786" s="68"/>
      <c r="S786" s="68"/>
      <c r="T786" s="69"/>
      <c r="U786" s="38"/>
      <c r="V786" s="38"/>
      <c r="W786" s="38"/>
      <c r="X786" s="38"/>
      <c r="Y786" s="38"/>
      <c r="Z786" s="38"/>
      <c r="AA786" s="38"/>
      <c r="AB786" s="38"/>
      <c r="AC786" s="38"/>
      <c r="AD786" s="38"/>
      <c r="AE786" s="38"/>
      <c r="AT786" s="21" t="s">
        <v>206</v>
      </c>
      <c r="AU786" s="21" t="s">
        <v>81</v>
      </c>
    </row>
    <row r="787" spans="1:65" s="13" customFormat="1" ht="11.25">
      <c r="B787" s="202"/>
      <c r="C787" s="203"/>
      <c r="D787" s="195" t="s">
        <v>182</v>
      </c>
      <c r="E787" s="204" t="s">
        <v>19</v>
      </c>
      <c r="F787" s="205" t="s">
        <v>2182</v>
      </c>
      <c r="G787" s="203"/>
      <c r="H787" s="206">
        <v>6.11</v>
      </c>
      <c r="I787" s="207"/>
      <c r="J787" s="203"/>
      <c r="K787" s="203"/>
      <c r="L787" s="208"/>
      <c r="M787" s="209"/>
      <c r="N787" s="210"/>
      <c r="O787" s="210"/>
      <c r="P787" s="210"/>
      <c r="Q787" s="210"/>
      <c r="R787" s="210"/>
      <c r="S787" s="210"/>
      <c r="T787" s="211"/>
      <c r="AT787" s="212" t="s">
        <v>182</v>
      </c>
      <c r="AU787" s="212" t="s">
        <v>81</v>
      </c>
      <c r="AV787" s="13" t="s">
        <v>81</v>
      </c>
      <c r="AW787" s="13" t="s">
        <v>33</v>
      </c>
      <c r="AX787" s="13" t="s">
        <v>72</v>
      </c>
      <c r="AY787" s="212" t="s">
        <v>168</v>
      </c>
    </row>
    <row r="788" spans="1:65" s="13" customFormat="1" ht="11.25">
      <c r="B788" s="202"/>
      <c r="C788" s="203"/>
      <c r="D788" s="195" t="s">
        <v>182</v>
      </c>
      <c r="E788" s="204" t="s">
        <v>19</v>
      </c>
      <c r="F788" s="205" t="s">
        <v>2183</v>
      </c>
      <c r="G788" s="203"/>
      <c r="H788" s="206">
        <v>4.7</v>
      </c>
      <c r="I788" s="207"/>
      <c r="J788" s="203"/>
      <c r="K788" s="203"/>
      <c r="L788" s="208"/>
      <c r="M788" s="209"/>
      <c r="N788" s="210"/>
      <c r="O788" s="210"/>
      <c r="P788" s="210"/>
      <c r="Q788" s="210"/>
      <c r="R788" s="210"/>
      <c r="S788" s="210"/>
      <c r="T788" s="211"/>
      <c r="AT788" s="212" t="s">
        <v>182</v>
      </c>
      <c r="AU788" s="212" t="s">
        <v>81</v>
      </c>
      <c r="AV788" s="13" t="s">
        <v>81</v>
      </c>
      <c r="AW788" s="13" t="s">
        <v>33</v>
      </c>
      <c r="AX788" s="13" t="s">
        <v>72</v>
      </c>
      <c r="AY788" s="212" t="s">
        <v>168</v>
      </c>
    </row>
    <row r="789" spans="1:65" s="14" customFormat="1" ht="11.25">
      <c r="B789" s="213"/>
      <c r="C789" s="214"/>
      <c r="D789" s="195" t="s">
        <v>182</v>
      </c>
      <c r="E789" s="215" t="s">
        <v>19</v>
      </c>
      <c r="F789" s="216" t="s">
        <v>185</v>
      </c>
      <c r="G789" s="214"/>
      <c r="H789" s="217">
        <v>10.81</v>
      </c>
      <c r="I789" s="218"/>
      <c r="J789" s="214"/>
      <c r="K789" s="214"/>
      <c r="L789" s="219"/>
      <c r="M789" s="220"/>
      <c r="N789" s="221"/>
      <c r="O789" s="221"/>
      <c r="P789" s="221"/>
      <c r="Q789" s="221"/>
      <c r="R789" s="221"/>
      <c r="S789" s="221"/>
      <c r="T789" s="222"/>
      <c r="AT789" s="223" t="s">
        <v>182</v>
      </c>
      <c r="AU789" s="223" t="s">
        <v>81</v>
      </c>
      <c r="AV789" s="14" t="s">
        <v>176</v>
      </c>
      <c r="AW789" s="14" t="s">
        <v>33</v>
      </c>
      <c r="AX789" s="14" t="s">
        <v>79</v>
      </c>
      <c r="AY789" s="223" t="s">
        <v>168</v>
      </c>
    </row>
    <row r="790" spans="1:65" s="2" customFormat="1" ht="24.2" customHeight="1">
      <c r="A790" s="38"/>
      <c r="B790" s="39"/>
      <c r="C790" s="182" t="s">
        <v>2191</v>
      </c>
      <c r="D790" s="182" t="s">
        <v>171</v>
      </c>
      <c r="E790" s="183" t="s">
        <v>2192</v>
      </c>
      <c r="F790" s="184" t="s">
        <v>2193</v>
      </c>
      <c r="G790" s="185" t="s">
        <v>281</v>
      </c>
      <c r="H790" s="186">
        <v>9.23</v>
      </c>
      <c r="I790" s="187"/>
      <c r="J790" s="188">
        <f>ROUND(I790*H790,2)</f>
        <v>0</v>
      </c>
      <c r="K790" s="184" t="s">
        <v>175</v>
      </c>
      <c r="L790" s="43"/>
      <c r="M790" s="189" t="s">
        <v>19</v>
      </c>
      <c r="N790" s="190" t="s">
        <v>43</v>
      </c>
      <c r="O790" s="68"/>
      <c r="P790" s="191">
        <f>O790*H790</f>
        <v>0</v>
      </c>
      <c r="Q790" s="191">
        <v>1.2200000000000001E-2</v>
      </c>
      <c r="R790" s="191">
        <f>Q790*H790</f>
        <v>0.11260600000000001</v>
      </c>
      <c r="S790" s="191">
        <v>0</v>
      </c>
      <c r="T790" s="192">
        <f>S790*H790</f>
        <v>0</v>
      </c>
      <c r="U790" s="38"/>
      <c r="V790" s="38"/>
      <c r="W790" s="38"/>
      <c r="X790" s="38"/>
      <c r="Y790" s="38"/>
      <c r="Z790" s="38"/>
      <c r="AA790" s="38"/>
      <c r="AB790" s="38"/>
      <c r="AC790" s="38"/>
      <c r="AD790" s="38"/>
      <c r="AE790" s="38"/>
      <c r="AR790" s="193" t="s">
        <v>278</v>
      </c>
      <c r="AT790" s="193" t="s">
        <v>171</v>
      </c>
      <c r="AU790" s="193" t="s">
        <v>81</v>
      </c>
      <c r="AY790" s="21" t="s">
        <v>168</v>
      </c>
      <c r="BE790" s="194">
        <f>IF(N790="základní",J790,0)</f>
        <v>0</v>
      </c>
      <c r="BF790" s="194">
        <f>IF(N790="snížená",J790,0)</f>
        <v>0</v>
      </c>
      <c r="BG790" s="194">
        <f>IF(N790="zákl. přenesená",J790,0)</f>
        <v>0</v>
      </c>
      <c r="BH790" s="194">
        <f>IF(N790="sníž. přenesená",J790,0)</f>
        <v>0</v>
      </c>
      <c r="BI790" s="194">
        <f>IF(N790="nulová",J790,0)</f>
        <v>0</v>
      </c>
      <c r="BJ790" s="21" t="s">
        <v>79</v>
      </c>
      <c r="BK790" s="194">
        <f>ROUND(I790*H790,2)</f>
        <v>0</v>
      </c>
      <c r="BL790" s="21" t="s">
        <v>278</v>
      </c>
      <c r="BM790" s="193" t="s">
        <v>2194</v>
      </c>
    </row>
    <row r="791" spans="1:65" s="2" customFormat="1" ht="29.25">
      <c r="A791" s="38"/>
      <c r="B791" s="39"/>
      <c r="C791" s="40"/>
      <c r="D791" s="195" t="s">
        <v>178</v>
      </c>
      <c r="E791" s="40"/>
      <c r="F791" s="196" t="s">
        <v>2195</v>
      </c>
      <c r="G791" s="40"/>
      <c r="H791" s="40"/>
      <c r="I791" s="197"/>
      <c r="J791" s="40"/>
      <c r="K791" s="40"/>
      <c r="L791" s="43"/>
      <c r="M791" s="198"/>
      <c r="N791" s="199"/>
      <c r="O791" s="68"/>
      <c r="P791" s="68"/>
      <c r="Q791" s="68"/>
      <c r="R791" s="68"/>
      <c r="S791" s="68"/>
      <c r="T791" s="69"/>
      <c r="U791" s="38"/>
      <c r="V791" s="38"/>
      <c r="W791" s="38"/>
      <c r="X791" s="38"/>
      <c r="Y791" s="38"/>
      <c r="Z791" s="38"/>
      <c r="AA791" s="38"/>
      <c r="AB791" s="38"/>
      <c r="AC791" s="38"/>
      <c r="AD791" s="38"/>
      <c r="AE791" s="38"/>
      <c r="AT791" s="21" t="s">
        <v>178</v>
      </c>
      <c r="AU791" s="21" t="s">
        <v>81</v>
      </c>
    </row>
    <row r="792" spans="1:65" s="2" customFormat="1" ht="11.25">
      <c r="A792" s="38"/>
      <c r="B792" s="39"/>
      <c r="C792" s="40"/>
      <c r="D792" s="200" t="s">
        <v>180</v>
      </c>
      <c r="E792" s="40"/>
      <c r="F792" s="201" t="s">
        <v>2196</v>
      </c>
      <c r="G792" s="40"/>
      <c r="H792" s="40"/>
      <c r="I792" s="197"/>
      <c r="J792" s="40"/>
      <c r="K792" s="40"/>
      <c r="L792" s="43"/>
      <c r="M792" s="198"/>
      <c r="N792" s="199"/>
      <c r="O792" s="68"/>
      <c r="P792" s="68"/>
      <c r="Q792" s="68"/>
      <c r="R792" s="68"/>
      <c r="S792" s="68"/>
      <c r="T792" s="69"/>
      <c r="U792" s="38"/>
      <c r="V792" s="38"/>
      <c r="W792" s="38"/>
      <c r="X792" s="38"/>
      <c r="Y792" s="38"/>
      <c r="Z792" s="38"/>
      <c r="AA792" s="38"/>
      <c r="AB792" s="38"/>
      <c r="AC792" s="38"/>
      <c r="AD792" s="38"/>
      <c r="AE792" s="38"/>
      <c r="AT792" s="21" t="s">
        <v>180</v>
      </c>
      <c r="AU792" s="21" t="s">
        <v>81</v>
      </c>
    </row>
    <row r="793" spans="1:65" s="2" customFormat="1" ht="19.5">
      <c r="A793" s="38"/>
      <c r="B793" s="39"/>
      <c r="C793" s="40"/>
      <c r="D793" s="195" t="s">
        <v>206</v>
      </c>
      <c r="E793" s="40"/>
      <c r="F793" s="224" t="s">
        <v>2190</v>
      </c>
      <c r="G793" s="40"/>
      <c r="H793" s="40"/>
      <c r="I793" s="197"/>
      <c r="J793" s="40"/>
      <c r="K793" s="40"/>
      <c r="L793" s="43"/>
      <c r="M793" s="198"/>
      <c r="N793" s="199"/>
      <c r="O793" s="68"/>
      <c r="P793" s="68"/>
      <c r="Q793" s="68"/>
      <c r="R793" s="68"/>
      <c r="S793" s="68"/>
      <c r="T793" s="69"/>
      <c r="U793" s="38"/>
      <c r="V793" s="38"/>
      <c r="W793" s="38"/>
      <c r="X793" s="38"/>
      <c r="Y793" s="38"/>
      <c r="Z793" s="38"/>
      <c r="AA793" s="38"/>
      <c r="AB793" s="38"/>
      <c r="AC793" s="38"/>
      <c r="AD793" s="38"/>
      <c r="AE793" s="38"/>
      <c r="AT793" s="21" t="s">
        <v>206</v>
      </c>
      <c r="AU793" s="21" t="s">
        <v>81</v>
      </c>
    </row>
    <row r="794" spans="1:65" s="13" customFormat="1" ht="11.25">
      <c r="B794" s="202"/>
      <c r="C794" s="203"/>
      <c r="D794" s="195" t="s">
        <v>182</v>
      </c>
      <c r="E794" s="204" t="s">
        <v>19</v>
      </c>
      <c r="F794" s="205" t="s">
        <v>2180</v>
      </c>
      <c r="G794" s="203"/>
      <c r="H794" s="206">
        <v>9.23</v>
      </c>
      <c r="I794" s="207"/>
      <c r="J794" s="203"/>
      <c r="K794" s="203"/>
      <c r="L794" s="208"/>
      <c r="M794" s="209"/>
      <c r="N794" s="210"/>
      <c r="O794" s="210"/>
      <c r="P794" s="210"/>
      <c r="Q794" s="210"/>
      <c r="R794" s="210"/>
      <c r="S794" s="210"/>
      <c r="T794" s="211"/>
      <c r="AT794" s="212" t="s">
        <v>182</v>
      </c>
      <c r="AU794" s="212" t="s">
        <v>81</v>
      </c>
      <c r="AV794" s="13" t="s">
        <v>81</v>
      </c>
      <c r="AW794" s="13" t="s">
        <v>33</v>
      </c>
      <c r="AX794" s="13" t="s">
        <v>72</v>
      </c>
      <c r="AY794" s="212" t="s">
        <v>168</v>
      </c>
    </row>
    <row r="795" spans="1:65" s="14" customFormat="1" ht="11.25">
      <c r="B795" s="213"/>
      <c r="C795" s="214"/>
      <c r="D795" s="195" t="s">
        <v>182</v>
      </c>
      <c r="E795" s="215" t="s">
        <v>19</v>
      </c>
      <c r="F795" s="216" t="s">
        <v>185</v>
      </c>
      <c r="G795" s="214"/>
      <c r="H795" s="217">
        <v>9.23</v>
      </c>
      <c r="I795" s="218"/>
      <c r="J795" s="214"/>
      <c r="K795" s="214"/>
      <c r="L795" s="219"/>
      <c r="M795" s="220"/>
      <c r="N795" s="221"/>
      <c r="O795" s="221"/>
      <c r="P795" s="221"/>
      <c r="Q795" s="221"/>
      <c r="R795" s="221"/>
      <c r="S795" s="221"/>
      <c r="T795" s="222"/>
      <c r="AT795" s="223" t="s">
        <v>182</v>
      </c>
      <c r="AU795" s="223" t="s">
        <v>81</v>
      </c>
      <c r="AV795" s="14" t="s">
        <v>176</v>
      </c>
      <c r="AW795" s="14" t="s">
        <v>33</v>
      </c>
      <c r="AX795" s="14" t="s">
        <v>79</v>
      </c>
      <c r="AY795" s="223" t="s">
        <v>168</v>
      </c>
    </row>
    <row r="796" spans="1:65" s="2" customFormat="1" ht="21.75" customHeight="1">
      <c r="A796" s="38"/>
      <c r="B796" s="39"/>
      <c r="C796" s="182" t="s">
        <v>1454</v>
      </c>
      <c r="D796" s="182" t="s">
        <v>171</v>
      </c>
      <c r="E796" s="183" t="s">
        <v>1102</v>
      </c>
      <c r="F796" s="184" t="s">
        <v>1103</v>
      </c>
      <c r="G796" s="185" t="s">
        <v>281</v>
      </c>
      <c r="H796" s="186">
        <v>50.97</v>
      </c>
      <c r="I796" s="187"/>
      <c r="J796" s="188">
        <f>ROUND(I796*H796,2)</f>
        <v>0</v>
      </c>
      <c r="K796" s="184" t="s">
        <v>175</v>
      </c>
      <c r="L796" s="43"/>
      <c r="M796" s="189" t="s">
        <v>19</v>
      </c>
      <c r="N796" s="190" t="s">
        <v>43</v>
      </c>
      <c r="O796" s="68"/>
      <c r="P796" s="191">
        <f>O796*H796</f>
        <v>0</v>
      </c>
      <c r="Q796" s="191">
        <v>6.9999999999999999E-4</v>
      </c>
      <c r="R796" s="191">
        <f>Q796*H796</f>
        <v>3.5678999999999995E-2</v>
      </c>
      <c r="S796" s="191">
        <v>0</v>
      </c>
      <c r="T796" s="192">
        <f>S796*H796</f>
        <v>0</v>
      </c>
      <c r="U796" s="38"/>
      <c r="V796" s="38"/>
      <c r="W796" s="38"/>
      <c r="X796" s="38"/>
      <c r="Y796" s="38"/>
      <c r="Z796" s="38"/>
      <c r="AA796" s="38"/>
      <c r="AB796" s="38"/>
      <c r="AC796" s="38"/>
      <c r="AD796" s="38"/>
      <c r="AE796" s="38"/>
      <c r="AR796" s="193" t="s">
        <v>278</v>
      </c>
      <c r="AT796" s="193" t="s">
        <v>171</v>
      </c>
      <c r="AU796" s="193" t="s">
        <v>81</v>
      </c>
      <c r="AY796" s="21" t="s">
        <v>168</v>
      </c>
      <c r="BE796" s="194">
        <f>IF(N796="základní",J796,0)</f>
        <v>0</v>
      </c>
      <c r="BF796" s="194">
        <f>IF(N796="snížená",J796,0)</f>
        <v>0</v>
      </c>
      <c r="BG796" s="194">
        <f>IF(N796="zákl. přenesená",J796,0)</f>
        <v>0</v>
      </c>
      <c r="BH796" s="194">
        <f>IF(N796="sníž. přenesená",J796,0)</f>
        <v>0</v>
      </c>
      <c r="BI796" s="194">
        <f>IF(N796="nulová",J796,0)</f>
        <v>0</v>
      </c>
      <c r="BJ796" s="21" t="s">
        <v>79</v>
      </c>
      <c r="BK796" s="194">
        <f>ROUND(I796*H796,2)</f>
        <v>0</v>
      </c>
      <c r="BL796" s="21" t="s">
        <v>278</v>
      </c>
      <c r="BM796" s="193" t="s">
        <v>2197</v>
      </c>
    </row>
    <row r="797" spans="1:65" s="2" customFormat="1" ht="19.5">
      <c r="A797" s="38"/>
      <c r="B797" s="39"/>
      <c r="C797" s="40"/>
      <c r="D797" s="195" t="s">
        <v>178</v>
      </c>
      <c r="E797" s="40"/>
      <c r="F797" s="196" t="s">
        <v>1105</v>
      </c>
      <c r="G797" s="40"/>
      <c r="H797" s="40"/>
      <c r="I797" s="197"/>
      <c r="J797" s="40"/>
      <c r="K797" s="40"/>
      <c r="L797" s="43"/>
      <c r="M797" s="198"/>
      <c r="N797" s="199"/>
      <c r="O797" s="68"/>
      <c r="P797" s="68"/>
      <c r="Q797" s="68"/>
      <c r="R797" s="68"/>
      <c r="S797" s="68"/>
      <c r="T797" s="69"/>
      <c r="U797" s="38"/>
      <c r="V797" s="38"/>
      <c r="W797" s="38"/>
      <c r="X797" s="38"/>
      <c r="Y797" s="38"/>
      <c r="Z797" s="38"/>
      <c r="AA797" s="38"/>
      <c r="AB797" s="38"/>
      <c r="AC797" s="38"/>
      <c r="AD797" s="38"/>
      <c r="AE797" s="38"/>
      <c r="AT797" s="21" t="s">
        <v>178</v>
      </c>
      <c r="AU797" s="21" t="s">
        <v>81</v>
      </c>
    </row>
    <row r="798" spans="1:65" s="2" customFormat="1" ht="11.25">
      <c r="A798" s="38"/>
      <c r="B798" s="39"/>
      <c r="C798" s="40"/>
      <c r="D798" s="200" t="s">
        <v>180</v>
      </c>
      <c r="E798" s="40"/>
      <c r="F798" s="201" t="s">
        <v>1106</v>
      </c>
      <c r="G798" s="40"/>
      <c r="H798" s="40"/>
      <c r="I798" s="197"/>
      <c r="J798" s="40"/>
      <c r="K798" s="40"/>
      <c r="L798" s="43"/>
      <c r="M798" s="198"/>
      <c r="N798" s="199"/>
      <c r="O798" s="68"/>
      <c r="P798" s="68"/>
      <c r="Q798" s="68"/>
      <c r="R798" s="68"/>
      <c r="S798" s="68"/>
      <c r="T798" s="69"/>
      <c r="U798" s="38"/>
      <c r="V798" s="38"/>
      <c r="W798" s="38"/>
      <c r="X798" s="38"/>
      <c r="Y798" s="38"/>
      <c r="Z798" s="38"/>
      <c r="AA798" s="38"/>
      <c r="AB798" s="38"/>
      <c r="AC798" s="38"/>
      <c r="AD798" s="38"/>
      <c r="AE798" s="38"/>
      <c r="AT798" s="21" t="s">
        <v>180</v>
      </c>
      <c r="AU798" s="21" t="s">
        <v>81</v>
      </c>
    </row>
    <row r="799" spans="1:65" s="13" customFormat="1" ht="11.25">
      <c r="B799" s="202"/>
      <c r="C799" s="203"/>
      <c r="D799" s="195" t="s">
        <v>182</v>
      </c>
      <c r="E799" s="204" t="s">
        <v>19</v>
      </c>
      <c r="F799" s="205" t="s">
        <v>2198</v>
      </c>
      <c r="G799" s="203"/>
      <c r="H799" s="206">
        <v>50.97</v>
      </c>
      <c r="I799" s="207"/>
      <c r="J799" s="203"/>
      <c r="K799" s="203"/>
      <c r="L799" s="208"/>
      <c r="M799" s="209"/>
      <c r="N799" s="210"/>
      <c r="O799" s="210"/>
      <c r="P799" s="210"/>
      <c r="Q799" s="210"/>
      <c r="R799" s="210"/>
      <c r="S799" s="210"/>
      <c r="T799" s="211"/>
      <c r="AT799" s="212" t="s">
        <v>182</v>
      </c>
      <c r="AU799" s="212" t="s">
        <v>81</v>
      </c>
      <c r="AV799" s="13" t="s">
        <v>81</v>
      </c>
      <c r="AW799" s="13" t="s">
        <v>33</v>
      </c>
      <c r="AX799" s="13" t="s">
        <v>72</v>
      </c>
      <c r="AY799" s="212" t="s">
        <v>168</v>
      </c>
    </row>
    <row r="800" spans="1:65" s="14" customFormat="1" ht="11.25">
      <c r="B800" s="213"/>
      <c r="C800" s="214"/>
      <c r="D800" s="195" t="s">
        <v>182</v>
      </c>
      <c r="E800" s="215" t="s">
        <v>19</v>
      </c>
      <c r="F800" s="216" t="s">
        <v>185</v>
      </c>
      <c r="G800" s="214"/>
      <c r="H800" s="217">
        <v>50.97</v>
      </c>
      <c r="I800" s="218"/>
      <c r="J800" s="214"/>
      <c r="K800" s="214"/>
      <c r="L800" s="219"/>
      <c r="M800" s="220"/>
      <c r="N800" s="221"/>
      <c r="O800" s="221"/>
      <c r="P800" s="221"/>
      <c r="Q800" s="221"/>
      <c r="R800" s="221"/>
      <c r="S800" s="221"/>
      <c r="T800" s="222"/>
      <c r="AT800" s="223" t="s">
        <v>182</v>
      </c>
      <c r="AU800" s="223" t="s">
        <v>81</v>
      </c>
      <c r="AV800" s="14" t="s">
        <v>176</v>
      </c>
      <c r="AW800" s="14" t="s">
        <v>33</v>
      </c>
      <c r="AX800" s="14" t="s">
        <v>79</v>
      </c>
      <c r="AY800" s="223" t="s">
        <v>168</v>
      </c>
    </row>
    <row r="801" spans="1:65" s="2" customFormat="1" ht="24.2" customHeight="1">
      <c r="A801" s="38"/>
      <c r="B801" s="39"/>
      <c r="C801" s="182" t="s">
        <v>2199</v>
      </c>
      <c r="D801" s="182" t="s">
        <v>171</v>
      </c>
      <c r="E801" s="183" t="s">
        <v>2200</v>
      </c>
      <c r="F801" s="184" t="s">
        <v>2201</v>
      </c>
      <c r="G801" s="185" t="s">
        <v>220</v>
      </c>
      <c r="H801" s="186">
        <v>1.5529999999999999</v>
      </c>
      <c r="I801" s="187"/>
      <c r="J801" s="188">
        <f>ROUND(I801*H801,2)</f>
        <v>0</v>
      </c>
      <c r="K801" s="184" t="s">
        <v>175</v>
      </c>
      <c r="L801" s="43"/>
      <c r="M801" s="189" t="s">
        <v>19</v>
      </c>
      <c r="N801" s="190" t="s">
        <v>43</v>
      </c>
      <c r="O801" s="68"/>
      <c r="P801" s="191">
        <f>O801*H801</f>
        <v>0</v>
      </c>
      <c r="Q801" s="191">
        <v>0</v>
      </c>
      <c r="R801" s="191">
        <f>Q801*H801</f>
        <v>0</v>
      </c>
      <c r="S801" s="191">
        <v>0</v>
      </c>
      <c r="T801" s="192">
        <f>S801*H801</f>
        <v>0</v>
      </c>
      <c r="U801" s="38"/>
      <c r="V801" s="38"/>
      <c r="W801" s="38"/>
      <c r="X801" s="38"/>
      <c r="Y801" s="38"/>
      <c r="Z801" s="38"/>
      <c r="AA801" s="38"/>
      <c r="AB801" s="38"/>
      <c r="AC801" s="38"/>
      <c r="AD801" s="38"/>
      <c r="AE801" s="38"/>
      <c r="AR801" s="193" t="s">
        <v>278</v>
      </c>
      <c r="AT801" s="193" t="s">
        <v>171</v>
      </c>
      <c r="AU801" s="193" t="s">
        <v>81</v>
      </c>
      <c r="AY801" s="21" t="s">
        <v>168</v>
      </c>
      <c r="BE801" s="194">
        <f>IF(N801="základní",J801,0)</f>
        <v>0</v>
      </c>
      <c r="BF801" s="194">
        <f>IF(N801="snížená",J801,0)</f>
        <v>0</v>
      </c>
      <c r="BG801" s="194">
        <f>IF(N801="zákl. přenesená",J801,0)</f>
        <v>0</v>
      </c>
      <c r="BH801" s="194">
        <f>IF(N801="sníž. přenesená",J801,0)</f>
        <v>0</v>
      </c>
      <c r="BI801" s="194">
        <f>IF(N801="nulová",J801,0)</f>
        <v>0</v>
      </c>
      <c r="BJ801" s="21" t="s">
        <v>79</v>
      </c>
      <c r="BK801" s="194">
        <f>ROUND(I801*H801,2)</f>
        <v>0</v>
      </c>
      <c r="BL801" s="21" t="s">
        <v>278</v>
      </c>
      <c r="BM801" s="193" t="s">
        <v>2202</v>
      </c>
    </row>
    <row r="802" spans="1:65" s="2" customFormat="1" ht="39">
      <c r="A802" s="38"/>
      <c r="B802" s="39"/>
      <c r="C802" s="40"/>
      <c r="D802" s="195" t="s">
        <v>178</v>
      </c>
      <c r="E802" s="40"/>
      <c r="F802" s="196" t="s">
        <v>2203</v>
      </c>
      <c r="G802" s="40"/>
      <c r="H802" s="40"/>
      <c r="I802" s="197"/>
      <c r="J802" s="40"/>
      <c r="K802" s="40"/>
      <c r="L802" s="43"/>
      <c r="M802" s="198"/>
      <c r="N802" s="199"/>
      <c r="O802" s="68"/>
      <c r="P802" s="68"/>
      <c r="Q802" s="68"/>
      <c r="R802" s="68"/>
      <c r="S802" s="68"/>
      <c r="T802" s="69"/>
      <c r="U802" s="38"/>
      <c r="V802" s="38"/>
      <c r="W802" s="38"/>
      <c r="X802" s="38"/>
      <c r="Y802" s="38"/>
      <c r="Z802" s="38"/>
      <c r="AA802" s="38"/>
      <c r="AB802" s="38"/>
      <c r="AC802" s="38"/>
      <c r="AD802" s="38"/>
      <c r="AE802" s="38"/>
      <c r="AT802" s="21" t="s">
        <v>178</v>
      </c>
      <c r="AU802" s="21" t="s">
        <v>81</v>
      </c>
    </row>
    <row r="803" spans="1:65" s="2" customFormat="1" ht="11.25">
      <c r="A803" s="38"/>
      <c r="B803" s="39"/>
      <c r="C803" s="40"/>
      <c r="D803" s="200" t="s">
        <v>180</v>
      </c>
      <c r="E803" s="40"/>
      <c r="F803" s="201" t="s">
        <v>2204</v>
      </c>
      <c r="G803" s="40"/>
      <c r="H803" s="40"/>
      <c r="I803" s="197"/>
      <c r="J803" s="40"/>
      <c r="K803" s="40"/>
      <c r="L803" s="43"/>
      <c r="M803" s="198"/>
      <c r="N803" s="199"/>
      <c r="O803" s="68"/>
      <c r="P803" s="68"/>
      <c r="Q803" s="68"/>
      <c r="R803" s="68"/>
      <c r="S803" s="68"/>
      <c r="T803" s="69"/>
      <c r="U803" s="38"/>
      <c r="V803" s="38"/>
      <c r="W803" s="38"/>
      <c r="X803" s="38"/>
      <c r="Y803" s="38"/>
      <c r="Z803" s="38"/>
      <c r="AA803" s="38"/>
      <c r="AB803" s="38"/>
      <c r="AC803" s="38"/>
      <c r="AD803" s="38"/>
      <c r="AE803" s="38"/>
      <c r="AT803" s="21" t="s">
        <v>180</v>
      </c>
      <c r="AU803" s="21" t="s">
        <v>81</v>
      </c>
    </row>
    <row r="804" spans="1:65" s="12" customFormat="1" ht="22.9" customHeight="1">
      <c r="B804" s="166"/>
      <c r="C804" s="167"/>
      <c r="D804" s="168" t="s">
        <v>71</v>
      </c>
      <c r="E804" s="180" t="s">
        <v>1119</v>
      </c>
      <c r="F804" s="180" t="s">
        <v>1120</v>
      </c>
      <c r="G804" s="167"/>
      <c r="H804" s="167"/>
      <c r="I804" s="170"/>
      <c r="J804" s="181">
        <f>BK804</f>
        <v>0</v>
      </c>
      <c r="K804" s="167"/>
      <c r="L804" s="172"/>
      <c r="M804" s="173"/>
      <c r="N804" s="174"/>
      <c r="O804" s="174"/>
      <c r="P804" s="175">
        <f>SUM(P805:P896)</f>
        <v>0</v>
      </c>
      <c r="Q804" s="174"/>
      <c r="R804" s="175">
        <f>SUM(R805:R896)</f>
        <v>0.31868647</v>
      </c>
      <c r="S804" s="174"/>
      <c r="T804" s="176">
        <f>SUM(T805:T896)</f>
        <v>0.69160418000000012</v>
      </c>
      <c r="AR804" s="177" t="s">
        <v>81</v>
      </c>
      <c r="AT804" s="178" t="s">
        <v>71</v>
      </c>
      <c r="AU804" s="178" t="s">
        <v>79</v>
      </c>
      <c r="AY804" s="177" t="s">
        <v>168</v>
      </c>
      <c r="BK804" s="179">
        <f>SUM(BK805:BK896)</f>
        <v>0</v>
      </c>
    </row>
    <row r="805" spans="1:65" s="2" customFormat="1" ht="16.5" customHeight="1">
      <c r="A805" s="38"/>
      <c r="B805" s="39"/>
      <c r="C805" s="182" t="s">
        <v>2205</v>
      </c>
      <c r="D805" s="182" t="s">
        <v>171</v>
      </c>
      <c r="E805" s="183" t="s">
        <v>1122</v>
      </c>
      <c r="F805" s="184" t="s">
        <v>1123</v>
      </c>
      <c r="G805" s="185" t="s">
        <v>281</v>
      </c>
      <c r="H805" s="186">
        <v>74.787000000000006</v>
      </c>
      <c r="I805" s="187"/>
      <c r="J805" s="188">
        <f>ROUND(I805*H805,2)</f>
        <v>0</v>
      </c>
      <c r="K805" s="184" t="s">
        <v>175</v>
      </c>
      <c r="L805" s="43"/>
      <c r="M805" s="189" t="s">
        <v>19</v>
      </c>
      <c r="N805" s="190" t="s">
        <v>43</v>
      </c>
      <c r="O805" s="68"/>
      <c r="P805" s="191">
        <f>O805*H805</f>
        <v>0</v>
      </c>
      <c r="Q805" s="191">
        <v>0</v>
      </c>
      <c r="R805" s="191">
        <f>Q805*H805</f>
        <v>0</v>
      </c>
      <c r="S805" s="191">
        <v>5.94E-3</v>
      </c>
      <c r="T805" s="192">
        <f>S805*H805</f>
        <v>0.44423478000000005</v>
      </c>
      <c r="U805" s="38"/>
      <c r="V805" s="38"/>
      <c r="W805" s="38"/>
      <c r="X805" s="38"/>
      <c r="Y805" s="38"/>
      <c r="Z805" s="38"/>
      <c r="AA805" s="38"/>
      <c r="AB805" s="38"/>
      <c r="AC805" s="38"/>
      <c r="AD805" s="38"/>
      <c r="AE805" s="38"/>
      <c r="AR805" s="193" t="s">
        <v>278</v>
      </c>
      <c r="AT805" s="193" t="s">
        <v>171</v>
      </c>
      <c r="AU805" s="193" t="s">
        <v>81</v>
      </c>
      <c r="AY805" s="21" t="s">
        <v>168</v>
      </c>
      <c r="BE805" s="194">
        <f>IF(N805="základní",J805,0)</f>
        <v>0</v>
      </c>
      <c r="BF805" s="194">
        <f>IF(N805="snížená",J805,0)</f>
        <v>0</v>
      </c>
      <c r="BG805" s="194">
        <f>IF(N805="zákl. přenesená",J805,0)</f>
        <v>0</v>
      </c>
      <c r="BH805" s="194">
        <f>IF(N805="sníž. přenesená",J805,0)</f>
        <v>0</v>
      </c>
      <c r="BI805" s="194">
        <f>IF(N805="nulová",J805,0)</f>
        <v>0</v>
      </c>
      <c r="BJ805" s="21" t="s">
        <v>79</v>
      </c>
      <c r="BK805" s="194">
        <f>ROUND(I805*H805,2)</f>
        <v>0</v>
      </c>
      <c r="BL805" s="21" t="s">
        <v>278</v>
      </c>
      <c r="BM805" s="193" t="s">
        <v>2206</v>
      </c>
    </row>
    <row r="806" spans="1:65" s="2" customFormat="1" ht="19.5">
      <c r="A806" s="38"/>
      <c r="B806" s="39"/>
      <c r="C806" s="40"/>
      <c r="D806" s="195" t="s">
        <v>178</v>
      </c>
      <c r="E806" s="40"/>
      <c r="F806" s="196" t="s">
        <v>1125</v>
      </c>
      <c r="G806" s="40"/>
      <c r="H806" s="40"/>
      <c r="I806" s="197"/>
      <c r="J806" s="40"/>
      <c r="K806" s="40"/>
      <c r="L806" s="43"/>
      <c r="M806" s="198"/>
      <c r="N806" s="199"/>
      <c r="O806" s="68"/>
      <c r="P806" s="68"/>
      <c r="Q806" s="68"/>
      <c r="R806" s="68"/>
      <c r="S806" s="68"/>
      <c r="T806" s="69"/>
      <c r="U806" s="38"/>
      <c r="V806" s="38"/>
      <c r="W806" s="38"/>
      <c r="X806" s="38"/>
      <c r="Y806" s="38"/>
      <c r="Z806" s="38"/>
      <c r="AA806" s="38"/>
      <c r="AB806" s="38"/>
      <c r="AC806" s="38"/>
      <c r="AD806" s="38"/>
      <c r="AE806" s="38"/>
      <c r="AT806" s="21" t="s">
        <v>178</v>
      </c>
      <c r="AU806" s="21" t="s">
        <v>81</v>
      </c>
    </row>
    <row r="807" spans="1:65" s="2" customFormat="1" ht="11.25">
      <c r="A807" s="38"/>
      <c r="B807" s="39"/>
      <c r="C807" s="40"/>
      <c r="D807" s="200" t="s">
        <v>180</v>
      </c>
      <c r="E807" s="40"/>
      <c r="F807" s="201" t="s">
        <v>1126</v>
      </c>
      <c r="G807" s="40"/>
      <c r="H807" s="40"/>
      <c r="I807" s="197"/>
      <c r="J807" s="40"/>
      <c r="K807" s="40"/>
      <c r="L807" s="43"/>
      <c r="M807" s="198"/>
      <c r="N807" s="199"/>
      <c r="O807" s="68"/>
      <c r="P807" s="68"/>
      <c r="Q807" s="68"/>
      <c r="R807" s="68"/>
      <c r="S807" s="68"/>
      <c r="T807" s="69"/>
      <c r="U807" s="38"/>
      <c r="V807" s="38"/>
      <c r="W807" s="38"/>
      <c r="X807" s="38"/>
      <c r="Y807" s="38"/>
      <c r="Z807" s="38"/>
      <c r="AA807" s="38"/>
      <c r="AB807" s="38"/>
      <c r="AC807" s="38"/>
      <c r="AD807" s="38"/>
      <c r="AE807" s="38"/>
      <c r="AT807" s="21" t="s">
        <v>180</v>
      </c>
      <c r="AU807" s="21" t="s">
        <v>81</v>
      </c>
    </row>
    <row r="808" spans="1:65" s="13" customFormat="1" ht="11.25">
      <c r="B808" s="202"/>
      <c r="C808" s="203"/>
      <c r="D808" s="195" t="s">
        <v>182</v>
      </c>
      <c r="E808" s="204" t="s">
        <v>19</v>
      </c>
      <c r="F808" s="205" t="s">
        <v>2207</v>
      </c>
      <c r="G808" s="203"/>
      <c r="H808" s="206">
        <v>74.787000000000006</v>
      </c>
      <c r="I808" s="207"/>
      <c r="J808" s="203"/>
      <c r="K808" s="203"/>
      <c r="L808" s="208"/>
      <c r="M808" s="209"/>
      <c r="N808" s="210"/>
      <c r="O808" s="210"/>
      <c r="P808" s="210"/>
      <c r="Q808" s="210"/>
      <c r="R808" s="210"/>
      <c r="S808" s="210"/>
      <c r="T808" s="211"/>
      <c r="AT808" s="212" t="s">
        <v>182</v>
      </c>
      <c r="AU808" s="212" t="s">
        <v>81</v>
      </c>
      <c r="AV808" s="13" t="s">
        <v>81</v>
      </c>
      <c r="AW808" s="13" t="s">
        <v>33</v>
      </c>
      <c r="AX808" s="13" t="s">
        <v>72</v>
      </c>
      <c r="AY808" s="212" t="s">
        <v>168</v>
      </c>
    </row>
    <row r="809" spans="1:65" s="14" customFormat="1" ht="11.25">
      <c r="B809" s="213"/>
      <c r="C809" s="214"/>
      <c r="D809" s="195" t="s">
        <v>182</v>
      </c>
      <c r="E809" s="215" t="s">
        <v>19</v>
      </c>
      <c r="F809" s="216" t="s">
        <v>185</v>
      </c>
      <c r="G809" s="214"/>
      <c r="H809" s="217">
        <v>74.787000000000006</v>
      </c>
      <c r="I809" s="218"/>
      <c r="J809" s="214"/>
      <c r="K809" s="214"/>
      <c r="L809" s="219"/>
      <c r="M809" s="220"/>
      <c r="N809" s="221"/>
      <c r="O809" s="221"/>
      <c r="P809" s="221"/>
      <c r="Q809" s="221"/>
      <c r="R809" s="221"/>
      <c r="S809" s="221"/>
      <c r="T809" s="222"/>
      <c r="AT809" s="223" t="s">
        <v>182</v>
      </c>
      <c r="AU809" s="223" t="s">
        <v>81</v>
      </c>
      <c r="AV809" s="14" t="s">
        <v>176</v>
      </c>
      <c r="AW809" s="14" t="s">
        <v>33</v>
      </c>
      <c r="AX809" s="14" t="s">
        <v>79</v>
      </c>
      <c r="AY809" s="223" t="s">
        <v>168</v>
      </c>
    </row>
    <row r="810" spans="1:65" s="2" customFormat="1" ht="24.2" customHeight="1">
      <c r="A810" s="38"/>
      <c r="B810" s="39"/>
      <c r="C810" s="182" t="s">
        <v>1001</v>
      </c>
      <c r="D810" s="182" t="s">
        <v>171</v>
      </c>
      <c r="E810" s="183" t="s">
        <v>1129</v>
      </c>
      <c r="F810" s="184" t="s">
        <v>1130</v>
      </c>
      <c r="G810" s="185" t="s">
        <v>245</v>
      </c>
      <c r="H810" s="186">
        <v>6.8049999999999997</v>
      </c>
      <c r="I810" s="187"/>
      <c r="J810" s="188">
        <f>ROUND(I810*H810,2)</f>
        <v>0</v>
      </c>
      <c r="K810" s="184" t="s">
        <v>175</v>
      </c>
      <c r="L810" s="43"/>
      <c r="M810" s="189" t="s">
        <v>19</v>
      </c>
      <c r="N810" s="190" t="s">
        <v>43</v>
      </c>
      <c r="O810" s="68"/>
      <c r="P810" s="191">
        <f>O810*H810</f>
        <v>0</v>
      </c>
      <c r="Q810" s="191">
        <v>0</v>
      </c>
      <c r="R810" s="191">
        <f>Q810*H810</f>
        <v>0</v>
      </c>
      <c r="S810" s="191">
        <v>3.3800000000000002E-3</v>
      </c>
      <c r="T810" s="192">
        <f>S810*H810</f>
        <v>2.3000900000000001E-2</v>
      </c>
      <c r="U810" s="38"/>
      <c r="V810" s="38"/>
      <c r="W810" s="38"/>
      <c r="X810" s="38"/>
      <c r="Y810" s="38"/>
      <c r="Z810" s="38"/>
      <c r="AA810" s="38"/>
      <c r="AB810" s="38"/>
      <c r="AC810" s="38"/>
      <c r="AD810" s="38"/>
      <c r="AE810" s="38"/>
      <c r="AR810" s="193" t="s">
        <v>278</v>
      </c>
      <c r="AT810" s="193" t="s">
        <v>171</v>
      </c>
      <c r="AU810" s="193" t="s">
        <v>81</v>
      </c>
      <c r="AY810" s="21" t="s">
        <v>168</v>
      </c>
      <c r="BE810" s="194">
        <f>IF(N810="základní",J810,0)</f>
        <v>0</v>
      </c>
      <c r="BF810" s="194">
        <f>IF(N810="snížená",J810,0)</f>
        <v>0</v>
      </c>
      <c r="BG810" s="194">
        <f>IF(N810="zákl. přenesená",J810,0)</f>
        <v>0</v>
      </c>
      <c r="BH810" s="194">
        <f>IF(N810="sníž. přenesená",J810,0)</f>
        <v>0</v>
      </c>
      <c r="BI810" s="194">
        <f>IF(N810="nulová",J810,0)</f>
        <v>0</v>
      </c>
      <c r="BJ810" s="21" t="s">
        <v>79</v>
      </c>
      <c r="BK810" s="194">
        <f>ROUND(I810*H810,2)</f>
        <v>0</v>
      </c>
      <c r="BL810" s="21" t="s">
        <v>278</v>
      </c>
      <c r="BM810" s="193" t="s">
        <v>2208</v>
      </c>
    </row>
    <row r="811" spans="1:65" s="2" customFormat="1" ht="19.5">
      <c r="A811" s="38"/>
      <c r="B811" s="39"/>
      <c r="C811" s="40"/>
      <c r="D811" s="195" t="s">
        <v>178</v>
      </c>
      <c r="E811" s="40"/>
      <c r="F811" s="196" t="s">
        <v>1132</v>
      </c>
      <c r="G811" s="40"/>
      <c r="H811" s="40"/>
      <c r="I811" s="197"/>
      <c r="J811" s="40"/>
      <c r="K811" s="40"/>
      <c r="L811" s="43"/>
      <c r="M811" s="198"/>
      <c r="N811" s="199"/>
      <c r="O811" s="68"/>
      <c r="P811" s="68"/>
      <c r="Q811" s="68"/>
      <c r="R811" s="68"/>
      <c r="S811" s="68"/>
      <c r="T811" s="69"/>
      <c r="U811" s="38"/>
      <c r="V811" s="38"/>
      <c r="W811" s="38"/>
      <c r="X811" s="38"/>
      <c r="Y811" s="38"/>
      <c r="Z811" s="38"/>
      <c r="AA811" s="38"/>
      <c r="AB811" s="38"/>
      <c r="AC811" s="38"/>
      <c r="AD811" s="38"/>
      <c r="AE811" s="38"/>
      <c r="AT811" s="21" t="s">
        <v>178</v>
      </c>
      <c r="AU811" s="21" t="s">
        <v>81</v>
      </c>
    </row>
    <row r="812" spans="1:65" s="2" customFormat="1" ht="11.25">
      <c r="A812" s="38"/>
      <c r="B812" s="39"/>
      <c r="C812" s="40"/>
      <c r="D812" s="200" t="s">
        <v>180</v>
      </c>
      <c r="E812" s="40"/>
      <c r="F812" s="201" t="s">
        <v>1133</v>
      </c>
      <c r="G812" s="40"/>
      <c r="H812" s="40"/>
      <c r="I812" s="197"/>
      <c r="J812" s="40"/>
      <c r="K812" s="40"/>
      <c r="L812" s="43"/>
      <c r="M812" s="198"/>
      <c r="N812" s="199"/>
      <c r="O812" s="68"/>
      <c r="P812" s="68"/>
      <c r="Q812" s="68"/>
      <c r="R812" s="68"/>
      <c r="S812" s="68"/>
      <c r="T812" s="69"/>
      <c r="U812" s="38"/>
      <c r="V812" s="38"/>
      <c r="W812" s="38"/>
      <c r="X812" s="38"/>
      <c r="Y812" s="38"/>
      <c r="Z812" s="38"/>
      <c r="AA812" s="38"/>
      <c r="AB812" s="38"/>
      <c r="AC812" s="38"/>
      <c r="AD812" s="38"/>
      <c r="AE812" s="38"/>
      <c r="AT812" s="21" t="s">
        <v>180</v>
      </c>
      <c r="AU812" s="21" t="s">
        <v>81</v>
      </c>
    </row>
    <row r="813" spans="1:65" s="13" customFormat="1" ht="11.25">
      <c r="B813" s="202"/>
      <c r="C813" s="203"/>
      <c r="D813" s="195" t="s">
        <v>182</v>
      </c>
      <c r="E813" s="204" t="s">
        <v>19</v>
      </c>
      <c r="F813" s="205" t="s">
        <v>2209</v>
      </c>
      <c r="G813" s="203"/>
      <c r="H813" s="206">
        <v>6.8049999999999997</v>
      </c>
      <c r="I813" s="207"/>
      <c r="J813" s="203"/>
      <c r="K813" s="203"/>
      <c r="L813" s="208"/>
      <c r="M813" s="209"/>
      <c r="N813" s="210"/>
      <c r="O813" s="210"/>
      <c r="P813" s="210"/>
      <c r="Q813" s="210"/>
      <c r="R813" s="210"/>
      <c r="S813" s="210"/>
      <c r="T813" s="211"/>
      <c r="AT813" s="212" t="s">
        <v>182</v>
      </c>
      <c r="AU813" s="212" t="s">
        <v>81</v>
      </c>
      <c r="AV813" s="13" t="s">
        <v>81</v>
      </c>
      <c r="AW813" s="13" t="s">
        <v>33</v>
      </c>
      <c r="AX813" s="13" t="s">
        <v>72</v>
      </c>
      <c r="AY813" s="212" t="s">
        <v>168</v>
      </c>
    </row>
    <row r="814" spans="1:65" s="14" customFormat="1" ht="11.25">
      <c r="B814" s="213"/>
      <c r="C814" s="214"/>
      <c r="D814" s="195" t="s">
        <v>182</v>
      </c>
      <c r="E814" s="215" t="s">
        <v>19</v>
      </c>
      <c r="F814" s="216" t="s">
        <v>185</v>
      </c>
      <c r="G814" s="214"/>
      <c r="H814" s="217">
        <v>6.8049999999999997</v>
      </c>
      <c r="I814" s="218"/>
      <c r="J814" s="214"/>
      <c r="K814" s="214"/>
      <c r="L814" s="219"/>
      <c r="M814" s="220"/>
      <c r="N814" s="221"/>
      <c r="O814" s="221"/>
      <c r="P814" s="221"/>
      <c r="Q814" s="221"/>
      <c r="R814" s="221"/>
      <c r="S814" s="221"/>
      <c r="T814" s="222"/>
      <c r="AT814" s="223" t="s">
        <v>182</v>
      </c>
      <c r="AU814" s="223" t="s">
        <v>81</v>
      </c>
      <c r="AV814" s="14" t="s">
        <v>176</v>
      </c>
      <c r="AW814" s="14" t="s">
        <v>33</v>
      </c>
      <c r="AX814" s="14" t="s">
        <v>79</v>
      </c>
      <c r="AY814" s="223" t="s">
        <v>168</v>
      </c>
    </row>
    <row r="815" spans="1:65" s="2" customFormat="1" ht="16.5" customHeight="1">
      <c r="A815" s="38"/>
      <c r="B815" s="39"/>
      <c r="C815" s="182" t="s">
        <v>1010</v>
      </c>
      <c r="D815" s="182" t="s">
        <v>171</v>
      </c>
      <c r="E815" s="183" t="s">
        <v>1136</v>
      </c>
      <c r="F815" s="184" t="s">
        <v>1137</v>
      </c>
      <c r="G815" s="185" t="s">
        <v>245</v>
      </c>
      <c r="H815" s="186">
        <v>6.8049999999999997</v>
      </c>
      <c r="I815" s="187"/>
      <c r="J815" s="188">
        <f>ROUND(I815*H815,2)</f>
        <v>0</v>
      </c>
      <c r="K815" s="184" t="s">
        <v>175</v>
      </c>
      <c r="L815" s="43"/>
      <c r="M815" s="189" t="s">
        <v>19</v>
      </c>
      <c r="N815" s="190" t="s">
        <v>43</v>
      </c>
      <c r="O815" s="68"/>
      <c r="P815" s="191">
        <f>O815*H815</f>
        <v>0</v>
      </c>
      <c r="Q815" s="191">
        <v>0</v>
      </c>
      <c r="R815" s="191">
        <f>Q815*H815</f>
        <v>0</v>
      </c>
      <c r="S815" s="191">
        <v>1.6999999999999999E-3</v>
      </c>
      <c r="T815" s="192">
        <f>S815*H815</f>
        <v>1.1568499999999999E-2</v>
      </c>
      <c r="U815" s="38"/>
      <c r="V815" s="38"/>
      <c r="W815" s="38"/>
      <c r="X815" s="38"/>
      <c r="Y815" s="38"/>
      <c r="Z815" s="38"/>
      <c r="AA815" s="38"/>
      <c r="AB815" s="38"/>
      <c r="AC815" s="38"/>
      <c r="AD815" s="38"/>
      <c r="AE815" s="38"/>
      <c r="AR815" s="193" t="s">
        <v>278</v>
      </c>
      <c r="AT815" s="193" t="s">
        <v>171</v>
      </c>
      <c r="AU815" s="193" t="s">
        <v>81</v>
      </c>
      <c r="AY815" s="21" t="s">
        <v>168</v>
      </c>
      <c r="BE815" s="194">
        <f>IF(N815="základní",J815,0)</f>
        <v>0</v>
      </c>
      <c r="BF815" s="194">
        <f>IF(N815="snížená",J815,0)</f>
        <v>0</v>
      </c>
      <c r="BG815" s="194">
        <f>IF(N815="zákl. přenesená",J815,0)</f>
        <v>0</v>
      </c>
      <c r="BH815" s="194">
        <f>IF(N815="sníž. přenesená",J815,0)</f>
        <v>0</v>
      </c>
      <c r="BI815" s="194">
        <f>IF(N815="nulová",J815,0)</f>
        <v>0</v>
      </c>
      <c r="BJ815" s="21" t="s">
        <v>79</v>
      </c>
      <c r="BK815" s="194">
        <f>ROUND(I815*H815,2)</f>
        <v>0</v>
      </c>
      <c r="BL815" s="21" t="s">
        <v>278</v>
      </c>
      <c r="BM815" s="193" t="s">
        <v>2210</v>
      </c>
    </row>
    <row r="816" spans="1:65" s="2" customFormat="1" ht="11.25">
      <c r="A816" s="38"/>
      <c r="B816" s="39"/>
      <c r="C816" s="40"/>
      <c r="D816" s="195" t="s">
        <v>178</v>
      </c>
      <c r="E816" s="40"/>
      <c r="F816" s="196" t="s">
        <v>1139</v>
      </c>
      <c r="G816" s="40"/>
      <c r="H816" s="40"/>
      <c r="I816" s="197"/>
      <c r="J816" s="40"/>
      <c r="K816" s="40"/>
      <c r="L816" s="43"/>
      <c r="M816" s="198"/>
      <c r="N816" s="199"/>
      <c r="O816" s="68"/>
      <c r="P816" s="68"/>
      <c r="Q816" s="68"/>
      <c r="R816" s="68"/>
      <c r="S816" s="68"/>
      <c r="T816" s="69"/>
      <c r="U816" s="38"/>
      <c r="V816" s="38"/>
      <c r="W816" s="38"/>
      <c r="X816" s="38"/>
      <c r="Y816" s="38"/>
      <c r="Z816" s="38"/>
      <c r="AA816" s="38"/>
      <c r="AB816" s="38"/>
      <c r="AC816" s="38"/>
      <c r="AD816" s="38"/>
      <c r="AE816" s="38"/>
      <c r="AT816" s="21" t="s">
        <v>178</v>
      </c>
      <c r="AU816" s="21" t="s">
        <v>81</v>
      </c>
    </row>
    <row r="817" spans="1:65" s="2" customFormat="1" ht="11.25">
      <c r="A817" s="38"/>
      <c r="B817" s="39"/>
      <c r="C817" s="40"/>
      <c r="D817" s="200" t="s">
        <v>180</v>
      </c>
      <c r="E817" s="40"/>
      <c r="F817" s="201" t="s">
        <v>1140</v>
      </c>
      <c r="G817" s="40"/>
      <c r="H817" s="40"/>
      <c r="I817" s="197"/>
      <c r="J817" s="40"/>
      <c r="K817" s="40"/>
      <c r="L817" s="43"/>
      <c r="M817" s="198"/>
      <c r="N817" s="199"/>
      <c r="O817" s="68"/>
      <c r="P817" s="68"/>
      <c r="Q817" s="68"/>
      <c r="R817" s="68"/>
      <c r="S817" s="68"/>
      <c r="T817" s="69"/>
      <c r="U817" s="38"/>
      <c r="V817" s="38"/>
      <c r="W817" s="38"/>
      <c r="X817" s="38"/>
      <c r="Y817" s="38"/>
      <c r="Z817" s="38"/>
      <c r="AA817" s="38"/>
      <c r="AB817" s="38"/>
      <c r="AC817" s="38"/>
      <c r="AD817" s="38"/>
      <c r="AE817" s="38"/>
      <c r="AT817" s="21" t="s">
        <v>180</v>
      </c>
      <c r="AU817" s="21" t="s">
        <v>81</v>
      </c>
    </row>
    <row r="818" spans="1:65" s="2" customFormat="1" ht="16.5" customHeight="1">
      <c r="A818" s="38"/>
      <c r="B818" s="39"/>
      <c r="C818" s="182" t="s">
        <v>968</v>
      </c>
      <c r="D818" s="182" t="s">
        <v>171</v>
      </c>
      <c r="E818" s="183" t="s">
        <v>1142</v>
      </c>
      <c r="F818" s="184" t="s">
        <v>1143</v>
      </c>
      <c r="G818" s="185" t="s">
        <v>245</v>
      </c>
      <c r="H818" s="186">
        <v>6.2</v>
      </c>
      <c r="I818" s="187"/>
      <c r="J818" s="188">
        <f>ROUND(I818*H818,2)</f>
        <v>0</v>
      </c>
      <c r="K818" s="184" t="s">
        <v>175</v>
      </c>
      <c r="L818" s="43"/>
      <c r="M818" s="189" t="s">
        <v>19</v>
      </c>
      <c r="N818" s="190" t="s">
        <v>43</v>
      </c>
      <c r="O818" s="68"/>
      <c r="P818" s="191">
        <f>O818*H818</f>
        <v>0</v>
      </c>
      <c r="Q818" s="191">
        <v>0</v>
      </c>
      <c r="R818" s="191">
        <f>Q818*H818</f>
        <v>0</v>
      </c>
      <c r="S818" s="191">
        <v>1.67E-3</v>
      </c>
      <c r="T818" s="192">
        <f>S818*H818</f>
        <v>1.0354E-2</v>
      </c>
      <c r="U818" s="38"/>
      <c r="V818" s="38"/>
      <c r="W818" s="38"/>
      <c r="X818" s="38"/>
      <c r="Y818" s="38"/>
      <c r="Z818" s="38"/>
      <c r="AA818" s="38"/>
      <c r="AB818" s="38"/>
      <c r="AC818" s="38"/>
      <c r="AD818" s="38"/>
      <c r="AE818" s="38"/>
      <c r="AR818" s="193" t="s">
        <v>278</v>
      </c>
      <c r="AT818" s="193" t="s">
        <v>171</v>
      </c>
      <c r="AU818" s="193" t="s">
        <v>81</v>
      </c>
      <c r="AY818" s="21" t="s">
        <v>168</v>
      </c>
      <c r="BE818" s="194">
        <f>IF(N818="základní",J818,0)</f>
        <v>0</v>
      </c>
      <c r="BF818" s="194">
        <f>IF(N818="snížená",J818,0)</f>
        <v>0</v>
      </c>
      <c r="BG818" s="194">
        <f>IF(N818="zákl. přenesená",J818,0)</f>
        <v>0</v>
      </c>
      <c r="BH818" s="194">
        <f>IF(N818="sníž. přenesená",J818,0)</f>
        <v>0</v>
      </c>
      <c r="BI818" s="194">
        <f>IF(N818="nulová",J818,0)</f>
        <v>0</v>
      </c>
      <c r="BJ818" s="21" t="s">
        <v>79</v>
      </c>
      <c r="BK818" s="194">
        <f>ROUND(I818*H818,2)</f>
        <v>0</v>
      </c>
      <c r="BL818" s="21" t="s">
        <v>278</v>
      </c>
      <c r="BM818" s="193" t="s">
        <v>2211</v>
      </c>
    </row>
    <row r="819" spans="1:65" s="2" customFormat="1" ht="11.25">
      <c r="A819" s="38"/>
      <c r="B819" s="39"/>
      <c r="C819" s="40"/>
      <c r="D819" s="195" t="s">
        <v>178</v>
      </c>
      <c r="E819" s="40"/>
      <c r="F819" s="196" t="s">
        <v>1145</v>
      </c>
      <c r="G819" s="40"/>
      <c r="H819" s="40"/>
      <c r="I819" s="197"/>
      <c r="J819" s="40"/>
      <c r="K819" s="40"/>
      <c r="L819" s="43"/>
      <c r="M819" s="198"/>
      <c r="N819" s="199"/>
      <c r="O819" s="68"/>
      <c r="P819" s="68"/>
      <c r="Q819" s="68"/>
      <c r="R819" s="68"/>
      <c r="S819" s="68"/>
      <c r="T819" s="69"/>
      <c r="U819" s="38"/>
      <c r="V819" s="38"/>
      <c r="W819" s="38"/>
      <c r="X819" s="38"/>
      <c r="Y819" s="38"/>
      <c r="Z819" s="38"/>
      <c r="AA819" s="38"/>
      <c r="AB819" s="38"/>
      <c r="AC819" s="38"/>
      <c r="AD819" s="38"/>
      <c r="AE819" s="38"/>
      <c r="AT819" s="21" t="s">
        <v>178</v>
      </c>
      <c r="AU819" s="21" t="s">
        <v>81</v>
      </c>
    </row>
    <row r="820" spans="1:65" s="2" customFormat="1" ht="11.25">
      <c r="A820" s="38"/>
      <c r="B820" s="39"/>
      <c r="C820" s="40"/>
      <c r="D820" s="200" t="s">
        <v>180</v>
      </c>
      <c r="E820" s="40"/>
      <c r="F820" s="201" t="s">
        <v>1146</v>
      </c>
      <c r="G820" s="40"/>
      <c r="H820" s="40"/>
      <c r="I820" s="197"/>
      <c r="J820" s="40"/>
      <c r="K820" s="40"/>
      <c r="L820" s="43"/>
      <c r="M820" s="198"/>
      <c r="N820" s="199"/>
      <c r="O820" s="68"/>
      <c r="P820" s="68"/>
      <c r="Q820" s="68"/>
      <c r="R820" s="68"/>
      <c r="S820" s="68"/>
      <c r="T820" s="69"/>
      <c r="U820" s="38"/>
      <c r="V820" s="38"/>
      <c r="W820" s="38"/>
      <c r="X820" s="38"/>
      <c r="Y820" s="38"/>
      <c r="Z820" s="38"/>
      <c r="AA820" s="38"/>
      <c r="AB820" s="38"/>
      <c r="AC820" s="38"/>
      <c r="AD820" s="38"/>
      <c r="AE820" s="38"/>
      <c r="AT820" s="21" t="s">
        <v>180</v>
      </c>
      <c r="AU820" s="21" t="s">
        <v>81</v>
      </c>
    </row>
    <row r="821" spans="1:65" s="13" customFormat="1" ht="11.25">
      <c r="B821" s="202"/>
      <c r="C821" s="203"/>
      <c r="D821" s="195" t="s">
        <v>182</v>
      </c>
      <c r="E821" s="204" t="s">
        <v>19</v>
      </c>
      <c r="F821" s="205" t="s">
        <v>2212</v>
      </c>
      <c r="G821" s="203"/>
      <c r="H821" s="206">
        <v>6.2</v>
      </c>
      <c r="I821" s="207"/>
      <c r="J821" s="203"/>
      <c r="K821" s="203"/>
      <c r="L821" s="208"/>
      <c r="M821" s="209"/>
      <c r="N821" s="210"/>
      <c r="O821" s="210"/>
      <c r="P821" s="210"/>
      <c r="Q821" s="210"/>
      <c r="R821" s="210"/>
      <c r="S821" s="210"/>
      <c r="T821" s="211"/>
      <c r="AT821" s="212" t="s">
        <v>182</v>
      </c>
      <c r="AU821" s="212" t="s">
        <v>81</v>
      </c>
      <c r="AV821" s="13" t="s">
        <v>81</v>
      </c>
      <c r="AW821" s="13" t="s">
        <v>33</v>
      </c>
      <c r="AX821" s="13" t="s">
        <v>72</v>
      </c>
      <c r="AY821" s="212" t="s">
        <v>168</v>
      </c>
    </row>
    <row r="822" spans="1:65" s="14" customFormat="1" ht="11.25">
      <c r="B822" s="213"/>
      <c r="C822" s="214"/>
      <c r="D822" s="195" t="s">
        <v>182</v>
      </c>
      <c r="E822" s="215" t="s">
        <v>19</v>
      </c>
      <c r="F822" s="216" t="s">
        <v>185</v>
      </c>
      <c r="G822" s="214"/>
      <c r="H822" s="217">
        <v>6.2</v>
      </c>
      <c r="I822" s="218"/>
      <c r="J822" s="214"/>
      <c r="K822" s="214"/>
      <c r="L822" s="219"/>
      <c r="M822" s="220"/>
      <c r="N822" s="221"/>
      <c r="O822" s="221"/>
      <c r="P822" s="221"/>
      <c r="Q822" s="221"/>
      <c r="R822" s="221"/>
      <c r="S822" s="221"/>
      <c r="T822" s="222"/>
      <c r="AT822" s="223" t="s">
        <v>182</v>
      </c>
      <c r="AU822" s="223" t="s">
        <v>81</v>
      </c>
      <c r="AV822" s="14" t="s">
        <v>176</v>
      </c>
      <c r="AW822" s="14" t="s">
        <v>33</v>
      </c>
      <c r="AX822" s="14" t="s">
        <v>79</v>
      </c>
      <c r="AY822" s="223" t="s">
        <v>168</v>
      </c>
    </row>
    <row r="823" spans="1:65" s="2" customFormat="1" ht="16.5" customHeight="1">
      <c r="A823" s="38"/>
      <c r="B823" s="39"/>
      <c r="C823" s="182" t="s">
        <v>2213</v>
      </c>
      <c r="D823" s="182" t="s">
        <v>171</v>
      </c>
      <c r="E823" s="183" t="s">
        <v>1149</v>
      </c>
      <c r="F823" s="184" t="s">
        <v>1150</v>
      </c>
      <c r="G823" s="185" t="s">
        <v>245</v>
      </c>
      <c r="H823" s="186">
        <v>13.61</v>
      </c>
      <c r="I823" s="187"/>
      <c r="J823" s="188">
        <f>ROUND(I823*H823,2)</f>
        <v>0</v>
      </c>
      <c r="K823" s="184" t="s">
        <v>175</v>
      </c>
      <c r="L823" s="43"/>
      <c r="M823" s="189" t="s">
        <v>19</v>
      </c>
      <c r="N823" s="190" t="s">
        <v>43</v>
      </c>
      <c r="O823" s="68"/>
      <c r="P823" s="191">
        <f>O823*H823</f>
        <v>0</v>
      </c>
      <c r="Q823" s="191">
        <v>0</v>
      </c>
      <c r="R823" s="191">
        <f>Q823*H823</f>
        <v>0</v>
      </c>
      <c r="S823" s="191">
        <v>2.5999999999999999E-3</v>
      </c>
      <c r="T823" s="192">
        <f>S823*H823</f>
        <v>3.5385999999999994E-2</v>
      </c>
      <c r="U823" s="38"/>
      <c r="V823" s="38"/>
      <c r="W823" s="38"/>
      <c r="X823" s="38"/>
      <c r="Y823" s="38"/>
      <c r="Z823" s="38"/>
      <c r="AA823" s="38"/>
      <c r="AB823" s="38"/>
      <c r="AC823" s="38"/>
      <c r="AD823" s="38"/>
      <c r="AE823" s="38"/>
      <c r="AR823" s="193" t="s">
        <v>278</v>
      </c>
      <c r="AT823" s="193" t="s">
        <v>171</v>
      </c>
      <c r="AU823" s="193" t="s">
        <v>81</v>
      </c>
      <c r="AY823" s="21" t="s">
        <v>168</v>
      </c>
      <c r="BE823" s="194">
        <f>IF(N823="základní",J823,0)</f>
        <v>0</v>
      </c>
      <c r="BF823" s="194">
        <f>IF(N823="snížená",J823,0)</f>
        <v>0</v>
      </c>
      <c r="BG823" s="194">
        <f>IF(N823="zákl. přenesená",J823,0)</f>
        <v>0</v>
      </c>
      <c r="BH823" s="194">
        <f>IF(N823="sníž. přenesená",J823,0)</f>
        <v>0</v>
      </c>
      <c r="BI823" s="194">
        <f>IF(N823="nulová",J823,0)</f>
        <v>0</v>
      </c>
      <c r="BJ823" s="21" t="s">
        <v>79</v>
      </c>
      <c r="BK823" s="194">
        <f>ROUND(I823*H823,2)</f>
        <v>0</v>
      </c>
      <c r="BL823" s="21" t="s">
        <v>278</v>
      </c>
      <c r="BM823" s="193" t="s">
        <v>2214</v>
      </c>
    </row>
    <row r="824" spans="1:65" s="2" customFormat="1" ht="11.25">
      <c r="A824" s="38"/>
      <c r="B824" s="39"/>
      <c r="C824" s="40"/>
      <c r="D824" s="195" t="s">
        <v>178</v>
      </c>
      <c r="E824" s="40"/>
      <c r="F824" s="196" t="s">
        <v>1152</v>
      </c>
      <c r="G824" s="40"/>
      <c r="H824" s="40"/>
      <c r="I824" s="197"/>
      <c r="J824" s="40"/>
      <c r="K824" s="40"/>
      <c r="L824" s="43"/>
      <c r="M824" s="198"/>
      <c r="N824" s="199"/>
      <c r="O824" s="68"/>
      <c r="P824" s="68"/>
      <c r="Q824" s="68"/>
      <c r="R824" s="68"/>
      <c r="S824" s="68"/>
      <c r="T824" s="69"/>
      <c r="U824" s="38"/>
      <c r="V824" s="38"/>
      <c r="W824" s="38"/>
      <c r="X824" s="38"/>
      <c r="Y824" s="38"/>
      <c r="Z824" s="38"/>
      <c r="AA824" s="38"/>
      <c r="AB824" s="38"/>
      <c r="AC824" s="38"/>
      <c r="AD824" s="38"/>
      <c r="AE824" s="38"/>
      <c r="AT824" s="21" t="s">
        <v>178</v>
      </c>
      <c r="AU824" s="21" t="s">
        <v>81</v>
      </c>
    </row>
    <row r="825" spans="1:65" s="2" customFormat="1" ht="11.25">
      <c r="A825" s="38"/>
      <c r="B825" s="39"/>
      <c r="C825" s="40"/>
      <c r="D825" s="200" t="s">
        <v>180</v>
      </c>
      <c r="E825" s="40"/>
      <c r="F825" s="201" t="s">
        <v>1153</v>
      </c>
      <c r="G825" s="40"/>
      <c r="H825" s="40"/>
      <c r="I825" s="197"/>
      <c r="J825" s="40"/>
      <c r="K825" s="40"/>
      <c r="L825" s="43"/>
      <c r="M825" s="198"/>
      <c r="N825" s="199"/>
      <c r="O825" s="68"/>
      <c r="P825" s="68"/>
      <c r="Q825" s="68"/>
      <c r="R825" s="68"/>
      <c r="S825" s="68"/>
      <c r="T825" s="69"/>
      <c r="U825" s="38"/>
      <c r="V825" s="38"/>
      <c r="W825" s="38"/>
      <c r="X825" s="38"/>
      <c r="Y825" s="38"/>
      <c r="Z825" s="38"/>
      <c r="AA825" s="38"/>
      <c r="AB825" s="38"/>
      <c r="AC825" s="38"/>
      <c r="AD825" s="38"/>
      <c r="AE825" s="38"/>
      <c r="AT825" s="21" t="s">
        <v>180</v>
      </c>
      <c r="AU825" s="21" t="s">
        <v>81</v>
      </c>
    </row>
    <row r="826" spans="1:65" s="13" customFormat="1" ht="11.25">
      <c r="B826" s="202"/>
      <c r="C826" s="203"/>
      <c r="D826" s="195" t="s">
        <v>182</v>
      </c>
      <c r="E826" s="204" t="s">
        <v>19</v>
      </c>
      <c r="F826" s="205" t="s">
        <v>2215</v>
      </c>
      <c r="G826" s="203"/>
      <c r="H826" s="206">
        <v>13.61</v>
      </c>
      <c r="I826" s="207"/>
      <c r="J826" s="203"/>
      <c r="K826" s="203"/>
      <c r="L826" s="208"/>
      <c r="M826" s="209"/>
      <c r="N826" s="210"/>
      <c r="O826" s="210"/>
      <c r="P826" s="210"/>
      <c r="Q826" s="210"/>
      <c r="R826" s="210"/>
      <c r="S826" s="210"/>
      <c r="T826" s="211"/>
      <c r="AT826" s="212" t="s">
        <v>182</v>
      </c>
      <c r="AU826" s="212" t="s">
        <v>81</v>
      </c>
      <c r="AV826" s="13" t="s">
        <v>81</v>
      </c>
      <c r="AW826" s="13" t="s">
        <v>33</v>
      </c>
      <c r="AX826" s="13" t="s">
        <v>72</v>
      </c>
      <c r="AY826" s="212" t="s">
        <v>168</v>
      </c>
    </row>
    <row r="827" spans="1:65" s="14" customFormat="1" ht="11.25">
      <c r="B827" s="213"/>
      <c r="C827" s="214"/>
      <c r="D827" s="195" t="s">
        <v>182</v>
      </c>
      <c r="E827" s="215" t="s">
        <v>19</v>
      </c>
      <c r="F827" s="216" t="s">
        <v>185</v>
      </c>
      <c r="G827" s="214"/>
      <c r="H827" s="217">
        <v>13.61</v>
      </c>
      <c r="I827" s="218"/>
      <c r="J827" s="214"/>
      <c r="K827" s="214"/>
      <c r="L827" s="219"/>
      <c r="M827" s="220"/>
      <c r="N827" s="221"/>
      <c r="O827" s="221"/>
      <c r="P827" s="221"/>
      <c r="Q827" s="221"/>
      <c r="R827" s="221"/>
      <c r="S827" s="221"/>
      <c r="T827" s="222"/>
      <c r="AT827" s="223" t="s">
        <v>182</v>
      </c>
      <c r="AU827" s="223" t="s">
        <v>81</v>
      </c>
      <c r="AV827" s="14" t="s">
        <v>176</v>
      </c>
      <c r="AW827" s="14" t="s">
        <v>33</v>
      </c>
      <c r="AX827" s="14" t="s">
        <v>79</v>
      </c>
      <c r="AY827" s="223" t="s">
        <v>168</v>
      </c>
    </row>
    <row r="828" spans="1:65" s="2" customFormat="1" ht="16.5" customHeight="1">
      <c r="A828" s="38"/>
      <c r="B828" s="39"/>
      <c r="C828" s="182" t="s">
        <v>2216</v>
      </c>
      <c r="D828" s="182" t="s">
        <v>171</v>
      </c>
      <c r="E828" s="183" t="s">
        <v>1156</v>
      </c>
      <c r="F828" s="184" t="s">
        <v>1157</v>
      </c>
      <c r="G828" s="185" t="s">
        <v>237</v>
      </c>
      <c r="H828" s="186">
        <v>14</v>
      </c>
      <c r="I828" s="187"/>
      <c r="J828" s="188">
        <f>ROUND(I828*H828,2)</f>
        <v>0</v>
      </c>
      <c r="K828" s="184" t="s">
        <v>175</v>
      </c>
      <c r="L828" s="43"/>
      <c r="M828" s="189" t="s">
        <v>19</v>
      </c>
      <c r="N828" s="190" t="s">
        <v>43</v>
      </c>
      <c r="O828" s="68"/>
      <c r="P828" s="191">
        <f>O828*H828</f>
        <v>0</v>
      </c>
      <c r="Q828" s="191">
        <v>0</v>
      </c>
      <c r="R828" s="191">
        <f>Q828*H828</f>
        <v>0</v>
      </c>
      <c r="S828" s="191">
        <v>9.4000000000000004E-3</v>
      </c>
      <c r="T828" s="192">
        <f>S828*H828</f>
        <v>0.13159999999999999</v>
      </c>
      <c r="U828" s="38"/>
      <c r="V828" s="38"/>
      <c r="W828" s="38"/>
      <c r="X828" s="38"/>
      <c r="Y828" s="38"/>
      <c r="Z828" s="38"/>
      <c r="AA828" s="38"/>
      <c r="AB828" s="38"/>
      <c r="AC828" s="38"/>
      <c r="AD828" s="38"/>
      <c r="AE828" s="38"/>
      <c r="AR828" s="193" t="s">
        <v>278</v>
      </c>
      <c r="AT828" s="193" t="s">
        <v>171</v>
      </c>
      <c r="AU828" s="193" t="s">
        <v>81</v>
      </c>
      <c r="AY828" s="21" t="s">
        <v>168</v>
      </c>
      <c r="BE828" s="194">
        <f>IF(N828="základní",J828,0)</f>
        <v>0</v>
      </c>
      <c r="BF828" s="194">
        <f>IF(N828="snížená",J828,0)</f>
        <v>0</v>
      </c>
      <c r="BG828" s="194">
        <f>IF(N828="zákl. přenesená",J828,0)</f>
        <v>0</v>
      </c>
      <c r="BH828" s="194">
        <f>IF(N828="sníž. přenesená",J828,0)</f>
        <v>0</v>
      </c>
      <c r="BI828" s="194">
        <f>IF(N828="nulová",J828,0)</f>
        <v>0</v>
      </c>
      <c r="BJ828" s="21" t="s">
        <v>79</v>
      </c>
      <c r="BK828" s="194">
        <f>ROUND(I828*H828,2)</f>
        <v>0</v>
      </c>
      <c r="BL828" s="21" t="s">
        <v>278</v>
      </c>
      <c r="BM828" s="193" t="s">
        <v>2217</v>
      </c>
    </row>
    <row r="829" spans="1:65" s="2" customFormat="1" ht="11.25">
      <c r="A829" s="38"/>
      <c r="B829" s="39"/>
      <c r="C829" s="40"/>
      <c r="D829" s="195" t="s">
        <v>178</v>
      </c>
      <c r="E829" s="40"/>
      <c r="F829" s="196" t="s">
        <v>1159</v>
      </c>
      <c r="G829" s="40"/>
      <c r="H829" s="40"/>
      <c r="I829" s="197"/>
      <c r="J829" s="40"/>
      <c r="K829" s="40"/>
      <c r="L829" s="43"/>
      <c r="M829" s="198"/>
      <c r="N829" s="199"/>
      <c r="O829" s="68"/>
      <c r="P829" s="68"/>
      <c r="Q829" s="68"/>
      <c r="R829" s="68"/>
      <c r="S829" s="68"/>
      <c r="T829" s="69"/>
      <c r="U829" s="38"/>
      <c r="V829" s="38"/>
      <c r="W829" s="38"/>
      <c r="X829" s="38"/>
      <c r="Y829" s="38"/>
      <c r="Z829" s="38"/>
      <c r="AA829" s="38"/>
      <c r="AB829" s="38"/>
      <c r="AC829" s="38"/>
      <c r="AD829" s="38"/>
      <c r="AE829" s="38"/>
      <c r="AT829" s="21" t="s">
        <v>178</v>
      </c>
      <c r="AU829" s="21" t="s">
        <v>81</v>
      </c>
    </row>
    <row r="830" spans="1:65" s="2" customFormat="1" ht="11.25">
      <c r="A830" s="38"/>
      <c r="B830" s="39"/>
      <c r="C830" s="40"/>
      <c r="D830" s="200" t="s">
        <v>180</v>
      </c>
      <c r="E830" s="40"/>
      <c r="F830" s="201" t="s">
        <v>1160</v>
      </c>
      <c r="G830" s="40"/>
      <c r="H830" s="40"/>
      <c r="I830" s="197"/>
      <c r="J830" s="40"/>
      <c r="K830" s="40"/>
      <c r="L830" s="43"/>
      <c r="M830" s="198"/>
      <c r="N830" s="199"/>
      <c r="O830" s="68"/>
      <c r="P830" s="68"/>
      <c r="Q830" s="68"/>
      <c r="R830" s="68"/>
      <c r="S830" s="68"/>
      <c r="T830" s="69"/>
      <c r="U830" s="38"/>
      <c r="V830" s="38"/>
      <c r="W830" s="38"/>
      <c r="X830" s="38"/>
      <c r="Y830" s="38"/>
      <c r="Z830" s="38"/>
      <c r="AA830" s="38"/>
      <c r="AB830" s="38"/>
      <c r="AC830" s="38"/>
      <c r="AD830" s="38"/>
      <c r="AE830" s="38"/>
      <c r="AT830" s="21" t="s">
        <v>180</v>
      </c>
      <c r="AU830" s="21" t="s">
        <v>81</v>
      </c>
    </row>
    <row r="831" spans="1:65" s="13" customFormat="1" ht="11.25">
      <c r="B831" s="202"/>
      <c r="C831" s="203"/>
      <c r="D831" s="195" t="s">
        <v>182</v>
      </c>
      <c r="E831" s="204" t="s">
        <v>19</v>
      </c>
      <c r="F831" s="205" t="s">
        <v>2218</v>
      </c>
      <c r="G831" s="203"/>
      <c r="H831" s="206">
        <v>14</v>
      </c>
      <c r="I831" s="207"/>
      <c r="J831" s="203"/>
      <c r="K831" s="203"/>
      <c r="L831" s="208"/>
      <c r="M831" s="209"/>
      <c r="N831" s="210"/>
      <c r="O831" s="210"/>
      <c r="P831" s="210"/>
      <c r="Q831" s="210"/>
      <c r="R831" s="210"/>
      <c r="S831" s="210"/>
      <c r="T831" s="211"/>
      <c r="AT831" s="212" t="s">
        <v>182</v>
      </c>
      <c r="AU831" s="212" t="s">
        <v>81</v>
      </c>
      <c r="AV831" s="13" t="s">
        <v>81</v>
      </c>
      <c r="AW831" s="13" t="s">
        <v>33</v>
      </c>
      <c r="AX831" s="13" t="s">
        <v>72</v>
      </c>
      <c r="AY831" s="212" t="s">
        <v>168</v>
      </c>
    </row>
    <row r="832" spans="1:65" s="14" customFormat="1" ht="11.25">
      <c r="B832" s="213"/>
      <c r="C832" s="214"/>
      <c r="D832" s="195" t="s">
        <v>182</v>
      </c>
      <c r="E832" s="215" t="s">
        <v>19</v>
      </c>
      <c r="F832" s="216" t="s">
        <v>185</v>
      </c>
      <c r="G832" s="214"/>
      <c r="H832" s="217">
        <v>14</v>
      </c>
      <c r="I832" s="218"/>
      <c r="J832" s="214"/>
      <c r="K832" s="214"/>
      <c r="L832" s="219"/>
      <c r="M832" s="220"/>
      <c r="N832" s="221"/>
      <c r="O832" s="221"/>
      <c r="P832" s="221"/>
      <c r="Q832" s="221"/>
      <c r="R832" s="221"/>
      <c r="S832" s="221"/>
      <c r="T832" s="222"/>
      <c r="AT832" s="223" t="s">
        <v>182</v>
      </c>
      <c r="AU832" s="223" t="s">
        <v>81</v>
      </c>
      <c r="AV832" s="14" t="s">
        <v>176</v>
      </c>
      <c r="AW832" s="14" t="s">
        <v>33</v>
      </c>
      <c r="AX832" s="14" t="s">
        <v>79</v>
      </c>
      <c r="AY832" s="223" t="s">
        <v>168</v>
      </c>
    </row>
    <row r="833" spans="1:65" s="2" customFormat="1" ht="16.5" customHeight="1">
      <c r="A833" s="38"/>
      <c r="B833" s="39"/>
      <c r="C833" s="182" t="s">
        <v>2219</v>
      </c>
      <c r="D833" s="182" t="s">
        <v>171</v>
      </c>
      <c r="E833" s="183" t="s">
        <v>1163</v>
      </c>
      <c r="F833" s="184" t="s">
        <v>1164</v>
      </c>
      <c r="G833" s="185" t="s">
        <v>245</v>
      </c>
      <c r="H833" s="186">
        <v>9</v>
      </c>
      <c r="I833" s="187"/>
      <c r="J833" s="188">
        <f>ROUND(I833*H833,2)</f>
        <v>0</v>
      </c>
      <c r="K833" s="184" t="s">
        <v>175</v>
      </c>
      <c r="L833" s="43"/>
      <c r="M833" s="189" t="s">
        <v>19</v>
      </c>
      <c r="N833" s="190" t="s">
        <v>43</v>
      </c>
      <c r="O833" s="68"/>
      <c r="P833" s="191">
        <f>O833*H833</f>
        <v>0</v>
      </c>
      <c r="Q833" s="191">
        <v>0</v>
      </c>
      <c r="R833" s="191">
        <f>Q833*H833</f>
        <v>0</v>
      </c>
      <c r="S833" s="191">
        <v>3.9399999999999999E-3</v>
      </c>
      <c r="T833" s="192">
        <f>S833*H833</f>
        <v>3.5459999999999998E-2</v>
      </c>
      <c r="U833" s="38"/>
      <c r="V833" s="38"/>
      <c r="W833" s="38"/>
      <c r="X833" s="38"/>
      <c r="Y833" s="38"/>
      <c r="Z833" s="38"/>
      <c r="AA833" s="38"/>
      <c r="AB833" s="38"/>
      <c r="AC833" s="38"/>
      <c r="AD833" s="38"/>
      <c r="AE833" s="38"/>
      <c r="AR833" s="193" t="s">
        <v>278</v>
      </c>
      <c r="AT833" s="193" t="s">
        <v>171</v>
      </c>
      <c r="AU833" s="193" t="s">
        <v>81</v>
      </c>
      <c r="AY833" s="21" t="s">
        <v>168</v>
      </c>
      <c r="BE833" s="194">
        <f>IF(N833="základní",J833,0)</f>
        <v>0</v>
      </c>
      <c r="BF833" s="194">
        <f>IF(N833="snížená",J833,0)</f>
        <v>0</v>
      </c>
      <c r="BG833" s="194">
        <f>IF(N833="zákl. přenesená",J833,0)</f>
        <v>0</v>
      </c>
      <c r="BH833" s="194">
        <f>IF(N833="sníž. přenesená",J833,0)</f>
        <v>0</v>
      </c>
      <c r="BI833" s="194">
        <f>IF(N833="nulová",J833,0)</f>
        <v>0</v>
      </c>
      <c r="BJ833" s="21" t="s">
        <v>79</v>
      </c>
      <c r="BK833" s="194">
        <f>ROUND(I833*H833,2)</f>
        <v>0</v>
      </c>
      <c r="BL833" s="21" t="s">
        <v>278</v>
      </c>
      <c r="BM833" s="193" t="s">
        <v>2220</v>
      </c>
    </row>
    <row r="834" spans="1:65" s="2" customFormat="1" ht="11.25">
      <c r="A834" s="38"/>
      <c r="B834" s="39"/>
      <c r="C834" s="40"/>
      <c r="D834" s="195" t="s">
        <v>178</v>
      </c>
      <c r="E834" s="40"/>
      <c r="F834" s="196" t="s">
        <v>1166</v>
      </c>
      <c r="G834" s="40"/>
      <c r="H834" s="40"/>
      <c r="I834" s="197"/>
      <c r="J834" s="40"/>
      <c r="K834" s="40"/>
      <c r="L834" s="43"/>
      <c r="M834" s="198"/>
      <c r="N834" s="199"/>
      <c r="O834" s="68"/>
      <c r="P834" s="68"/>
      <c r="Q834" s="68"/>
      <c r="R834" s="68"/>
      <c r="S834" s="68"/>
      <c r="T834" s="69"/>
      <c r="U834" s="38"/>
      <c r="V834" s="38"/>
      <c r="W834" s="38"/>
      <c r="X834" s="38"/>
      <c r="Y834" s="38"/>
      <c r="Z834" s="38"/>
      <c r="AA834" s="38"/>
      <c r="AB834" s="38"/>
      <c r="AC834" s="38"/>
      <c r="AD834" s="38"/>
      <c r="AE834" s="38"/>
      <c r="AT834" s="21" t="s">
        <v>178</v>
      </c>
      <c r="AU834" s="21" t="s">
        <v>81</v>
      </c>
    </row>
    <row r="835" spans="1:65" s="2" customFormat="1" ht="11.25">
      <c r="A835" s="38"/>
      <c r="B835" s="39"/>
      <c r="C835" s="40"/>
      <c r="D835" s="200" t="s">
        <v>180</v>
      </c>
      <c r="E835" s="40"/>
      <c r="F835" s="201" t="s">
        <v>1167</v>
      </c>
      <c r="G835" s="40"/>
      <c r="H835" s="40"/>
      <c r="I835" s="197"/>
      <c r="J835" s="40"/>
      <c r="K835" s="40"/>
      <c r="L835" s="43"/>
      <c r="M835" s="198"/>
      <c r="N835" s="199"/>
      <c r="O835" s="68"/>
      <c r="P835" s="68"/>
      <c r="Q835" s="68"/>
      <c r="R835" s="68"/>
      <c r="S835" s="68"/>
      <c r="T835" s="69"/>
      <c r="U835" s="38"/>
      <c r="V835" s="38"/>
      <c r="W835" s="38"/>
      <c r="X835" s="38"/>
      <c r="Y835" s="38"/>
      <c r="Z835" s="38"/>
      <c r="AA835" s="38"/>
      <c r="AB835" s="38"/>
      <c r="AC835" s="38"/>
      <c r="AD835" s="38"/>
      <c r="AE835" s="38"/>
      <c r="AT835" s="21" t="s">
        <v>180</v>
      </c>
      <c r="AU835" s="21" t="s">
        <v>81</v>
      </c>
    </row>
    <row r="836" spans="1:65" s="13" customFormat="1" ht="11.25">
      <c r="B836" s="202"/>
      <c r="C836" s="203"/>
      <c r="D836" s="195" t="s">
        <v>182</v>
      </c>
      <c r="E836" s="204" t="s">
        <v>19</v>
      </c>
      <c r="F836" s="205" t="s">
        <v>2221</v>
      </c>
      <c r="G836" s="203"/>
      <c r="H836" s="206">
        <v>9</v>
      </c>
      <c r="I836" s="207"/>
      <c r="J836" s="203"/>
      <c r="K836" s="203"/>
      <c r="L836" s="208"/>
      <c r="M836" s="209"/>
      <c r="N836" s="210"/>
      <c r="O836" s="210"/>
      <c r="P836" s="210"/>
      <c r="Q836" s="210"/>
      <c r="R836" s="210"/>
      <c r="S836" s="210"/>
      <c r="T836" s="211"/>
      <c r="AT836" s="212" t="s">
        <v>182</v>
      </c>
      <c r="AU836" s="212" t="s">
        <v>81</v>
      </c>
      <c r="AV836" s="13" t="s">
        <v>81</v>
      </c>
      <c r="AW836" s="13" t="s">
        <v>33</v>
      </c>
      <c r="AX836" s="13" t="s">
        <v>72</v>
      </c>
      <c r="AY836" s="212" t="s">
        <v>168</v>
      </c>
    </row>
    <row r="837" spans="1:65" s="14" customFormat="1" ht="11.25">
      <c r="B837" s="213"/>
      <c r="C837" s="214"/>
      <c r="D837" s="195" t="s">
        <v>182</v>
      </c>
      <c r="E837" s="215" t="s">
        <v>19</v>
      </c>
      <c r="F837" s="216" t="s">
        <v>185</v>
      </c>
      <c r="G837" s="214"/>
      <c r="H837" s="217">
        <v>9</v>
      </c>
      <c r="I837" s="218"/>
      <c r="J837" s="214"/>
      <c r="K837" s="214"/>
      <c r="L837" s="219"/>
      <c r="M837" s="220"/>
      <c r="N837" s="221"/>
      <c r="O837" s="221"/>
      <c r="P837" s="221"/>
      <c r="Q837" s="221"/>
      <c r="R837" s="221"/>
      <c r="S837" s="221"/>
      <c r="T837" s="222"/>
      <c r="AT837" s="223" t="s">
        <v>182</v>
      </c>
      <c r="AU837" s="223" t="s">
        <v>81</v>
      </c>
      <c r="AV837" s="14" t="s">
        <v>176</v>
      </c>
      <c r="AW837" s="14" t="s">
        <v>33</v>
      </c>
      <c r="AX837" s="14" t="s">
        <v>79</v>
      </c>
      <c r="AY837" s="223" t="s">
        <v>168</v>
      </c>
    </row>
    <row r="838" spans="1:65" s="2" customFormat="1" ht="24.2" customHeight="1">
      <c r="A838" s="38"/>
      <c r="B838" s="39"/>
      <c r="C838" s="182" t="s">
        <v>2222</v>
      </c>
      <c r="D838" s="182" t="s">
        <v>171</v>
      </c>
      <c r="E838" s="183" t="s">
        <v>1170</v>
      </c>
      <c r="F838" s="184" t="s">
        <v>1171</v>
      </c>
      <c r="G838" s="185" t="s">
        <v>281</v>
      </c>
      <c r="H838" s="186">
        <v>74.855000000000004</v>
      </c>
      <c r="I838" s="187"/>
      <c r="J838" s="188">
        <f>ROUND(I838*H838,2)</f>
        <v>0</v>
      </c>
      <c r="K838" s="184" t="s">
        <v>175</v>
      </c>
      <c r="L838" s="43"/>
      <c r="M838" s="189" t="s">
        <v>19</v>
      </c>
      <c r="N838" s="190" t="s">
        <v>43</v>
      </c>
      <c r="O838" s="68"/>
      <c r="P838" s="191">
        <f>O838*H838</f>
        <v>0</v>
      </c>
      <c r="Q838" s="191">
        <v>2.7000000000000001E-3</v>
      </c>
      <c r="R838" s="191">
        <f>Q838*H838</f>
        <v>0.20210850000000002</v>
      </c>
      <c r="S838" s="191">
        <v>0</v>
      </c>
      <c r="T838" s="192">
        <f>S838*H838</f>
        <v>0</v>
      </c>
      <c r="U838" s="38"/>
      <c r="V838" s="38"/>
      <c r="W838" s="38"/>
      <c r="X838" s="38"/>
      <c r="Y838" s="38"/>
      <c r="Z838" s="38"/>
      <c r="AA838" s="38"/>
      <c r="AB838" s="38"/>
      <c r="AC838" s="38"/>
      <c r="AD838" s="38"/>
      <c r="AE838" s="38"/>
      <c r="AR838" s="193" t="s">
        <v>278</v>
      </c>
      <c r="AT838" s="193" t="s">
        <v>171</v>
      </c>
      <c r="AU838" s="193" t="s">
        <v>81</v>
      </c>
      <c r="AY838" s="21" t="s">
        <v>168</v>
      </c>
      <c r="BE838" s="194">
        <f>IF(N838="základní",J838,0)</f>
        <v>0</v>
      </c>
      <c r="BF838" s="194">
        <f>IF(N838="snížená",J838,0)</f>
        <v>0</v>
      </c>
      <c r="BG838" s="194">
        <f>IF(N838="zákl. přenesená",J838,0)</f>
        <v>0</v>
      </c>
      <c r="BH838" s="194">
        <f>IF(N838="sníž. přenesená",J838,0)</f>
        <v>0</v>
      </c>
      <c r="BI838" s="194">
        <f>IF(N838="nulová",J838,0)</f>
        <v>0</v>
      </c>
      <c r="BJ838" s="21" t="s">
        <v>79</v>
      </c>
      <c r="BK838" s="194">
        <f>ROUND(I838*H838,2)</f>
        <v>0</v>
      </c>
      <c r="BL838" s="21" t="s">
        <v>278</v>
      </c>
      <c r="BM838" s="193" t="s">
        <v>2223</v>
      </c>
    </row>
    <row r="839" spans="1:65" s="2" customFormat="1" ht="29.25">
      <c r="A839" s="38"/>
      <c r="B839" s="39"/>
      <c r="C839" s="40"/>
      <c r="D839" s="195" t="s">
        <v>178</v>
      </c>
      <c r="E839" s="40"/>
      <c r="F839" s="196" t="s">
        <v>1173</v>
      </c>
      <c r="G839" s="40"/>
      <c r="H839" s="40"/>
      <c r="I839" s="197"/>
      <c r="J839" s="40"/>
      <c r="K839" s="40"/>
      <c r="L839" s="43"/>
      <c r="M839" s="198"/>
      <c r="N839" s="199"/>
      <c r="O839" s="68"/>
      <c r="P839" s="68"/>
      <c r="Q839" s="68"/>
      <c r="R839" s="68"/>
      <c r="S839" s="68"/>
      <c r="T839" s="69"/>
      <c r="U839" s="38"/>
      <c r="V839" s="38"/>
      <c r="W839" s="38"/>
      <c r="X839" s="38"/>
      <c r="Y839" s="38"/>
      <c r="Z839" s="38"/>
      <c r="AA839" s="38"/>
      <c r="AB839" s="38"/>
      <c r="AC839" s="38"/>
      <c r="AD839" s="38"/>
      <c r="AE839" s="38"/>
      <c r="AT839" s="21" t="s">
        <v>178</v>
      </c>
      <c r="AU839" s="21" t="s">
        <v>81</v>
      </c>
    </row>
    <row r="840" spans="1:65" s="2" customFormat="1" ht="11.25">
      <c r="A840" s="38"/>
      <c r="B840" s="39"/>
      <c r="C840" s="40"/>
      <c r="D840" s="200" t="s">
        <v>180</v>
      </c>
      <c r="E840" s="40"/>
      <c r="F840" s="201" t="s">
        <v>1174</v>
      </c>
      <c r="G840" s="40"/>
      <c r="H840" s="40"/>
      <c r="I840" s="197"/>
      <c r="J840" s="40"/>
      <c r="K840" s="40"/>
      <c r="L840" s="43"/>
      <c r="M840" s="198"/>
      <c r="N840" s="199"/>
      <c r="O840" s="68"/>
      <c r="P840" s="68"/>
      <c r="Q840" s="68"/>
      <c r="R840" s="68"/>
      <c r="S840" s="68"/>
      <c r="T840" s="69"/>
      <c r="U840" s="38"/>
      <c r="V840" s="38"/>
      <c r="W840" s="38"/>
      <c r="X840" s="38"/>
      <c r="Y840" s="38"/>
      <c r="Z840" s="38"/>
      <c r="AA840" s="38"/>
      <c r="AB840" s="38"/>
      <c r="AC840" s="38"/>
      <c r="AD840" s="38"/>
      <c r="AE840" s="38"/>
      <c r="AT840" s="21" t="s">
        <v>180</v>
      </c>
      <c r="AU840" s="21" t="s">
        <v>81</v>
      </c>
    </row>
    <row r="841" spans="1:65" s="13" customFormat="1" ht="11.25">
      <c r="B841" s="202"/>
      <c r="C841" s="203"/>
      <c r="D841" s="195" t="s">
        <v>182</v>
      </c>
      <c r="E841" s="204" t="s">
        <v>19</v>
      </c>
      <c r="F841" s="205" t="s">
        <v>2224</v>
      </c>
      <c r="G841" s="203"/>
      <c r="H841" s="206">
        <v>74.855000000000004</v>
      </c>
      <c r="I841" s="207"/>
      <c r="J841" s="203"/>
      <c r="K841" s="203"/>
      <c r="L841" s="208"/>
      <c r="M841" s="209"/>
      <c r="N841" s="210"/>
      <c r="O841" s="210"/>
      <c r="P841" s="210"/>
      <c r="Q841" s="210"/>
      <c r="R841" s="210"/>
      <c r="S841" s="210"/>
      <c r="T841" s="211"/>
      <c r="AT841" s="212" t="s">
        <v>182</v>
      </c>
      <c r="AU841" s="212" t="s">
        <v>81</v>
      </c>
      <c r="AV841" s="13" t="s">
        <v>81</v>
      </c>
      <c r="AW841" s="13" t="s">
        <v>33</v>
      </c>
      <c r="AX841" s="13" t="s">
        <v>72</v>
      </c>
      <c r="AY841" s="212" t="s">
        <v>168</v>
      </c>
    </row>
    <row r="842" spans="1:65" s="14" customFormat="1" ht="11.25">
      <c r="B842" s="213"/>
      <c r="C842" s="214"/>
      <c r="D842" s="195" t="s">
        <v>182</v>
      </c>
      <c r="E842" s="215" t="s">
        <v>19</v>
      </c>
      <c r="F842" s="216" t="s">
        <v>185</v>
      </c>
      <c r="G842" s="214"/>
      <c r="H842" s="217">
        <v>74.855000000000004</v>
      </c>
      <c r="I842" s="218"/>
      <c r="J842" s="214"/>
      <c r="K842" s="214"/>
      <c r="L842" s="219"/>
      <c r="M842" s="220"/>
      <c r="N842" s="221"/>
      <c r="O842" s="221"/>
      <c r="P842" s="221"/>
      <c r="Q842" s="221"/>
      <c r="R842" s="221"/>
      <c r="S842" s="221"/>
      <c r="T842" s="222"/>
      <c r="AT842" s="223" t="s">
        <v>182</v>
      </c>
      <c r="AU842" s="223" t="s">
        <v>81</v>
      </c>
      <c r="AV842" s="14" t="s">
        <v>176</v>
      </c>
      <c r="AW842" s="14" t="s">
        <v>33</v>
      </c>
      <c r="AX842" s="14" t="s">
        <v>79</v>
      </c>
      <c r="AY842" s="223" t="s">
        <v>168</v>
      </c>
    </row>
    <row r="843" spans="1:65" s="2" customFormat="1" ht="24.2" customHeight="1">
      <c r="A843" s="38"/>
      <c r="B843" s="39"/>
      <c r="C843" s="182" t="s">
        <v>2225</v>
      </c>
      <c r="D843" s="182" t="s">
        <v>171</v>
      </c>
      <c r="E843" s="183" t="s">
        <v>1176</v>
      </c>
      <c r="F843" s="184" t="s">
        <v>1177</v>
      </c>
      <c r="G843" s="185" t="s">
        <v>245</v>
      </c>
      <c r="H843" s="186">
        <v>6.8049999999999997</v>
      </c>
      <c r="I843" s="187"/>
      <c r="J843" s="188">
        <f>ROUND(I843*H843,2)</f>
        <v>0</v>
      </c>
      <c r="K843" s="184" t="s">
        <v>175</v>
      </c>
      <c r="L843" s="43"/>
      <c r="M843" s="189" t="s">
        <v>19</v>
      </c>
      <c r="N843" s="190" t="s">
        <v>43</v>
      </c>
      <c r="O843" s="68"/>
      <c r="P843" s="191">
        <f>O843*H843</f>
        <v>0</v>
      </c>
      <c r="Q843" s="191">
        <v>1.49E-3</v>
      </c>
      <c r="R843" s="191">
        <f>Q843*H843</f>
        <v>1.013945E-2</v>
      </c>
      <c r="S843" s="191">
        <v>0</v>
      </c>
      <c r="T843" s="192">
        <f>S843*H843</f>
        <v>0</v>
      </c>
      <c r="U843" s="38"/>
      <c r="V843" s="38"/>
      <c r="W843" s="38"/>
      <c r="X843" s="38"/>
      <c r="Y843" s="38"/>
      <c r="Z843" s="38"/>
      <c r="AA843" s="38"/>
      <c r="AB843" s="38"/>
      <c r="AC843" s="38"/>
      <c r="AD843" s="38"/>
      <c r="AE843" s="38"/>
      <c r="AR843" s="193" t="s">
        <v>278</v>
      </c>
      <c r="AT843" s="193" t="s">
        <v>171</v>
      </c>
      <c r="AU843" s="193" t="s">
        <v>81</v>
      </c>
      <c r="AY843" s="21" t="s">
        <v>168</v>
      </c>
      <c r="BE843" s="194">
        <f>IF(N843="základní",J843,0)</f>
        <v>0</v>
      </c>
      <c r="BF843" s="194">
        <f>IF(N843="snížená",J843,0)</f>
        <v>0</v>
      </c>
      <c r="BG843" s="194">
        <f>IF(N843="zákl. přenesená",J843,0)</f>
        <v>0</v>
      </c>
      <c r="BH843" s="194">
        <f>IF(N843="sníž. přenesená",J843,0)</f>
        <v>0</v>
      </c>
      <c r="BI843" s="194">
        <f>IF(N843="nulová",J843,0)</f>
        <v>0</v>
      </c>
      <c r="BJ843" s="21" t="s">
        <v>79</v>
      </c>
      <c r="BK843" s="194">
        <f>ROUND(I843*H843,2)</f>
        <v>0</v>
      </c>
      <c r="BL843" s="21" t="s">
        <v>278</v>
      </c>
      <c r="BM843" s="193" t="s">
        <v>2226</v>
      </c>
    </row>
    <row r="844" spans="1:65" s="2" customFormat="1" ht="19.5">
      <c r="A844" s="38"/>
      <c r="B844" s="39"/>
      <c r="C844" s="40"/>
      <c r="D844" s="195" t="s">
        <v>178</v>
      </c>
      <c r="E844" s="40"/>
      <c r="F844" s="196" t="s">
        <v>1179</v>
      </c>
      <c r="G844" s="40"/>
      <c r="H844" s="40"/>
      <c r="I844" s="197"/>
      <c r="J844" s="40"/>
      <c r="K844" s="40"/>
      <c r="L844" s="43"/>
      <c r="M844" s="198"/>
      <c r="N844" s="199"/>
      <c r="O844" s="68"/>
      <c r="P844" s="68"/>
      <c r="Q844" s="68"/>
      <c r="R844" s="68"/>
      <c r="S844" s="68"/>
      <c r="T844" s="69"/>
      <c r="U844" s="38"/>
      <c r="V844" s="38"/>
      <c r="W844" s="38"/>
      <c r="X844" s="38"/>
      <c r="Y844" s="38"/>
      <c r="Z844" s="38"/>
      <c r="AA844" s="38"/>
      <c r="AB844" s="38"/>
      <c r="AC844" s="38"/>
      <c r="AD844" s="38"/>
      <c r="AE844" s="38"/>
      <c r="AT844" s="21" t="s">
        <v>178</v>
      </c>
      <c r="AU844" s="21" t="s">
        <v>81</v>
      </c>
    </row>
    <row r="845" spans="1:65" s="2" customFormat="1" ht="11.25">
      <c r="A845" s="38"/>
      <c r="B845" s="39"/>
      <c r="C845" s="40"/>
      <c r="D845" s="200" t="s">
        <v>180</v>
      </c>
      <c r="E845" s="40"/>
      <c r="F845" s="201" t="s">
        <v>1180</v>
      </c>
      <c r="G845" s="40"/>
      <c r="H845" s="40"/>
      <c r="I845" s="197"/>
      <c r="J845" s="40"/>
      <c r="K845" s="40"/>
      <c r="L845" s="43"/>
      <c r="M845" s="198"/>
      <c r="N845" s="199"/>
      <c r="O845" s="68"/>
      <c r="P845" s="68"/>
      <c r="Q845" s="68"/>
      <c r="R845" s="68"/>
      <c r="S845" s="68"/>
      <c r="T845" s="69"/>
      <c r="U845" s="38"/>
      <c r="V845" s="38"/>
      <c r="W845" s="38"/>
      <c r="X845" s="38"/>
      <c r="Y845" s="38"/>
      <c r="Z845" s="38"/>
      <c r="AA845" s="38"/>
      <c r="AB845" s="38"/>
      <c r="AC845" s="38"/>
      <c r="AD845" s="38"/>
      <c r="AE845" s="38"/>
      <c r="AT845" s="21" t="s">
        <v>180</v>
      </c>
      <c r="AU845" s="21" t="s">
        <v>81</v>
      </c>
    </row>
    <row r="846" spans="1:65" s="13" customFormat="1" ht="11.25">
      <c r="B846" s="202"/>
      <c r="C846" s="203"/>
      <c r="D846" s="195" t="s">
        <v>182</v>
      </c>
      <c r="E846" s="204" t="s">
        <v>19</v>
      </c>
      <c r="F846" s="205" t="s">
        <v>2209</v>
      </c>
      <c r="G846" s="203"/>
      <c r="H846" s="206">
        <v>6.8049999999999997</v>
      </c>
      <c r="I846" s="207"/>
      <c r="J846" s="203"/>
      <c r="K846" s="203"/>
      <c r="L846" s="208"/>
      <c r="M846" s="209"/>
      <c r="N846" s="210"/>
      <c r="O846" s="210"/>
      <c r="P846" s="210"/>
      <c r="Q846" s="210"/>
      <c r="R846" s="210"/>
      <c r="S846" s="210"/>
      <c r="T846" s="211"/>
      <c r="AT846" s="212" t="s">
        <v>182</v>
      </c>
      <c r="AU846" s="212" t="s">
        <v>81</v>
      </c>
      <c r="AV846" s="13" t="s">
        <v>81</v>
      </c>
      <c r="AW846" s="13" t="s">
        <v>33</v>
      </c>
      <c r="AX846" s="13" t="s">
        <v>72</v>
      </c>
      <c r="AY846" s="212" t="s">
        <v>168</v>
      </c>
    </row>
    <row r="847" spans="1:65" s="14" customFormat="1" ht="11.25">
      <c r="B847" s="213"/>
      <c r="C847" s="214"/>
      <c r="D847" s="195" t="s">
        <v>182</v>
      </c>
      <c r="E847" s="215" t="s">
        <v>19</v>
      </c>
      <c r="F847" s="216" t="s">
        <v>185</v>
      </c>
      <c r="G847" s="214"/>
      <c r="H847" s="217">
        <v>6.8049999999999997</v>
      </c>
      <c r="I847" s="218"/>
      <c r="J847" s="214"/>
      <c r="K847" s="214"/>
      <c r="L847" s="219"/>
      <c r="M847" s="220"/>
      <c r="N847" s="221"/>
      <c r="O847" s="221"/>
      <c r="P847" s="221"/>
      <c r="Q847" s="221"/>
      <c r="R847" s="221"/>
      <c r="S847" s="221"/>
      <c r="T847" s="222"/>
      <c r="AT847" s="223" t="s">
        <v>182</v>
      </c>
      <c r="AU847" s="223" t="s">
        <v>81</v>
      </c>
      <c r="AV847" s="14" t="s">
        <v>176</v>
      </c>
      <c r="AW847" s="14" t="s">
        <v>33</v>
      </c>
      <c r="AX847" s="14" t="s">
        <v>79</v>
      </c>
      <c r="AY847" s="223" t="s">
        <v>168</v>
      </c>
    </row>
    <row r="848" spans="1:65" s="2" customFormat="1" ht="24.2" customHeight="1">
      <c r="A848" s="38"/>
      <c r="B848" s="39"/>
      <c r="C848" s="182" t="s">
        <v>2227</v>
      </c>
      <c r="D848" s="182" t="s">
        <v>171</v>
      </c>
      <c r="E848" s="183" t="s">
        <v>1183</v>
      </c>
      <c r="F848" s="184" t="s">
        <v>1184</v>
      </c>
      <c r="G848" s="185" t="s">
        <v>245</v>
      </c>
      <c r="H848" s="186">
        <v>10.992000000000001</v>
      </c>
      <c r="I848" s="187"/>
      <c r="J848" s="188">
        <f>ROUND(I848*H848,2)</f>
        <v>0</v>
      </c>
      <c r="K848" s="184" t="s">
        <v>175</v>
      </c>
      <c r="L848" s="43"/>
      <c r="M848" s="189" t="s">
        <v>19</v>
      </c>
      <c r="N848" s="190" t="s">
        <v>43</v>
      </c>
      <c r="O848" s="68"/>
      <c r="P848" s="191">
        <f>O848*H848</f>
        <v>0</v>
      </c>
      <c r="Q848" s="191">
        <v>7.6000000000000004E-4</v>
      </c>
      <c r="R848" s="191">
        <f>Q848*H848</f>
        <v>8.3539200000000008E-3</v>
      </c>
      <c r="S848" s="191">
        <v>0</v>
      </c>
      <c r="T848" s="192">
        <f>S848*H848</f>
        <v>0</v>
      </c>
      <c r="U848" s="38"/>
      <c r="V848" s="38"/>
      <c r="W848" s="38"/>
      <c r="X848" s="38"/>
      <c r="Y848" s="38"/>
      <c r="Z848" s="38"/>
      <c r="AA848" s="38"/>
      <c r="AB848" s="38"/>
      <c r="AC848" s="38"/>
      <c r="AD848" s="38"/>
      <c r="AE848" s="38"/>
      <c r="AR848" s="193" t="s">
        <v>278</v>
      </c>
      <c r="AT848" s="193" t="s">
        <v>171</v>
      </c>
      <c r="AU848" s="193" t="s">
        <v>81</v>
      </c>
      <c r="AY848" s="21" t="s">
        <v>168</v>
      </c>
      <c r="BE848" s="194">
        <f>IF(N848="základní",J848,0)</f>
        <v>0</v>
      </c>
      <c r="BF848" s="194">
        <f>IF(N848="snížená",J848,0)</f>
        <v>0</v>
      </c>
      <c r="BG848" s="194">
        <f>IF(N848="zákl. přenesená",J848,0)</f>
        <v>0</v>
      </c>
      <c r="BH848" s="194">
        <f>IF(N848="sníž. přenesená",J848,0)</f>
        <v>0</v>
      </c>
      <c r="BI848" s="194">
        <f>IF(N848="nulová",J848,0)</f>
        <v>0</v>
      </c>
      <c r="BJ848" s="21" t="s">
        <v>79</v>
      </c>
      <c r="BK848" s="194">
        <f>ROUND(I848*H848,2)</f>
        <v>0</v>
      </c>
      <c r="BL848" s="21" t="s">
        <v>278</v>
      </c>
      <c r="BM848" s="193" t="s">
        <v>2228</v>
      </c>
    </row>
    <row r="849" spans="1:65" s="2" customFormat="1" ht="19.5">
      <c r="A849" s="38"/>
      <c r="B849" s="39"/>
      <c r="C849" s="40"/>
      <c r="D849" s="195" t="s">
        <v>178</v>
      </c>
      <c r="E849" s="40"/>
      <c r="F849" s="196" t="s">
        <v>1186</v>
      </c>
      <c r="G849" s="40"/>
      <c r="H849" s="40"/>
      <c r="I849" s="197"/>
      <c r="J849" s="40"/>
      <c r="K849" s="40"/>
      <c r="L849" s="43"/>
      <c r="M849" s="198"/>
      <c r="N849" s="199"/>
      <c r="O849" s="68"/>
      <c r="P849" s="68"/>
      <c r="Q849" s="68"/>
      <c r="R849" s="68"/>
      <c r="S849" s="68"/>
      <c r="T849" s="69"/>
      <c r="U849" s="38"/>
      <c r="V849" s="38"/>
      <c r="W849" s="38"/>
      <c r="X849" s="38"/>
      <c r="Y849" s="38"/>
      <c r="Z849" s="38"/>
      <c r="AA849" s="38"/>
      <c r="AB849" s="38"/>
      <c r="AC849" s="38"/>
      <c r="AD849" s="38"/>
      <c r="AE849" s="38"/>
      <c r="AT849" s="21" t="s">
        <v>178</v>
      </c>
      <c r="AU849" s="21" t="s">
        <v>81</v>
      </c>
    </row>
    <row r="850" spans="1:65" s="2" customFormat="1" ht="11.25">
      <c r="A850" s="38"/>
      <c r="B850" s="39"/>
      <c r="C850" s="40"/>
      <c r="D850" s="200" t="s">
        <v>180</v>
      </c>
      <c r="E850" s="40"/>
      <c r="F850" s="201" t="s">
        <v>1187</v>
      </c>
      <c r="G850" s="40"/>
      <c r="H850" s="40"/>
      <c r="I850" s="197"/>
      <c r="J850" s="40"/>
      <c r="K850" s="40"/>
      <c r="L850" s="43"/>
      <c r="M850" s="198"/>
      <c r="N850" s="199"/>
      <c r="O850" s="68"/>
      <c r="P850" s="68"/>
      <c r="Q850" s="68"/>
      <c r="R850" s="68"/>
      <c r="S850" s="68"/>
      <c r="T850" s="69"/>
      <c r="U850" s="38"/>
      <c r="V850" s="38"/>
      <c r="W850" s="38"/>
      <c r="X850" s="38"/>
      <c r="Y850" s="38"/>
      <c r="Z850" s="38"/>
      <c r="AA850" s="38"/>
      <c r="AB850" s="38"/>
      <c r="AC850" s="38"/>
      <c r="AD850" s="38"/>
      <c r="AE850" s="38"/>
      <c r="AT850" s="21" t="s">
        <v>180</v>
      </c>
      <c r="AU850" s="21" t="s">
        <v>81</v>
      </c>
    </row>
    <row r="851" spans="1:65" s="13" customFormat="1" ht="11.25">
      <c r="B851" s="202"/>
      <c r="C851" s="203"/>
      <c r="D851" s="195" t="s">
        <v>182</v>
      </c>
      <c r="E851" s="204" t="s">
        <v>19</v>
      </c>
      <c r="F851" s="205" t="s">
        <v>2229</v>
      </c>
      <c r="G851" s="203"/>
      <c r="H851" s="206">
        <v>10.992000000000001</v>
      </c>
      <c r="I851" s="207"/>
      <c r="J851" s="203"/>
      <c r="K851" s="203"/>
      <c r="L851" s="208"/>
      <c r="M851" s="209"/>
      <c r="N851" s="210"/>
      <c r="O851" s="210"/>
      <c r="P851" s="210"/>
      <c r="Q851" s="210"/>
      <c r="R851" s="210"/>
      <c r="S851" s="210"/>
      <c r="T851" s="211"/>
      <c r="AT851" s="212" t="s">
        <v>182</v>
      </c>
      <c r="AU851" s="212" t="s">
        <v>81</v>
      </c>
      <c r="AV851" s="13" t="s">
        <v>81</v>
      </c>
      <c r="AW851" s="13" t="s">
        <v>33</v>
      </c>
      <c r="AX851" s="13" t="s">
        <v>72</v>
      </c>
      <c r="AY851" s="212" t="s">
        <v>168</v>
      </c>
    </row>
    <row r="852" spans="1:65" s="14" customFormat="1" ht="11.25">
      <c r="B852" s="213"/>
      <c r="C852" s="214"/>
      <c r="D852" s="195" t="s">
        <v>182</v>
      </c>
      <c r="E852" s="215" t="s">
        <v>19</v>
      </c>
      <c r="F852" s="216" t="s">
        <v>185</v>
      </c>
      <c r="G852" s="214"/>
      <c r="H852" s="217">
        <v>10.992000000000001</v>
      </c>
      <c r="I852" s="218"/>
      <c r="J852" s="214"/>
      <c r="K852" s="214"/>
      <c r="L852" s="219"/>
      <c r="M852" s="220"/>
      <c r="N852" s="221"/>
      <c r="O852" s="221"/>
      <c r="P852" s="221"/>
      <c r="Q852" s="221"/>
      <c r="R852" s="221"/>
      <c r="S852" s="221"/>
      <c r="T852" s="222"/>
      <c r="AT852" s="223" t="s">
        <v>182</v>
      </c>
      <c r="AU852" s="223" t="s">
        <v>81</v>
      </c>
      <c r="AV852" s="14" t="s">
        <v>176</v>
      </c>
      <c r="AW852" s="14" t="s">
        <v>33</v>
      </c>
      <c r="AX852" s="14" t="s">
        <v>79</v>
      </c>
      <c r="AY852" s="223" t="s">
        <v>168</v>
      </c>
    </row>
    <row r="853" spans="1:65" s="2" customFormat="1" ht="24.2" customHeight="1">
      <c r="A853" s="38"/>
      <c r="B853" s="39"/>
      <c r="C853" s="182" t="s">
        <v>1169</v>
      </c>
      <c r="D853" s="182" t="s">
        <v>171</v>
      </c>
      <c r="E853" s="183" t="s">
        <v>1190</v>
      </c>
      <c r="F853" s="184" t="s">
        <v>1191</v>
      </c>
      <c r="G853" s="185" t="s">
        <v>245</v>
      </c>
      <c r="H853" s="186">
        <v>13.61</v>
      </c>
      <c r="I853" s="187"/>
      <c r="J853" s="188">
        <f>ROUND(I853*H853,2)</f>
        <v>0</v>
      </c>
      <c r="K853" s="184" t="s">
        <v>175</v>
      </c>
      <c r="L853" s="43"/>
      <c r="M853" s="189" t="s">
        <v>19</v>
      </c>
      <c r="N853" s="190" t="s">
        <v>43</v>
      </c>
      <c r="O853" s="68"/>
      <c r="P853" s="191">
        <f>O853*H853</f>
        <v>0</v>
      </c>
      <c r="Q853" s="191">
        <v>2.8300000000000001E-3</v>
      </c>
      <c r="R853" s="191">
        <f>Q853*H853</f>
        <v>3.8516299999999996E-2</v>
      </c>
      <c r="S853" s="191">
        <v>0</v>
      </c>
      <c r="T853" s="192">
        <f>S853*H853</f>
        <v>0</v>
      </c>
      <c r="U853" s="38"/>
      <c r="V853" s="38"/>
      <c r="W853" s="38"/>
      <c r="X853" s="38"/>
      <c r="Y853" s="38"/>
      <c r="Z853" s="38"/>
      <c r="AA853" s="38"/>
      <c r="AB853" s="38"/>
      <c r="AC853" s="38"/>
      <c r="AD853" s="38"/>
      <c r="AE853" s="38"/>
      <c r="AR853" s="193" t="s">
        <v>278</v>
      </c>
      <c r="AT853" s="193" t="s">
        <v>171</v>
      </c>
      <c r="AU853" s="193" t="s">
        <v>81</v>
      </c>
      <c r="AY853" s="21" t="s">
        <v>168</v>
      </c>
      <c r="BE853" s="194">
        <f>IF(N853="základní",J853,0)</f>
        <v>0</v>
      </c>
      <c r="BF853" s="194">
        <f>IF(N853="snížená",J853,0)</f>
        <v>0</v>
      </c>
      <c r="BG853" s="194">
        <f>IF(N853="zákl. přenesená",J853,0)</f>
        <v>0</v>
      </c>
      <c r="BH853" s="194">
        <f>IF(N853="sníž. přenesená",J853,0)</f>
        <v>0</v>
      </c>
      <c r="BI853" s="194">
        <f>IF(N853="nulová",J853,0)</f>
        <v>0</v>
      </c>
      <c r="BJ853" s="21" t="s">
        <v>79</v>
      </c>
      <c r="BK853" s="194">
        <f>ROUND(I853*H853,2)</f>
        <v>0</v>
      </c>
      <c r="BL853" s="21" t="s">
        <v>278</v>
      </c>
      <c r="BM853" s="193" t="s">
        <v>2230</v>
      </c>
    </row>
    <row r="854" spans="1:65" s="2" customFormat="1" ht="19.5">
      <c r="A854" s="38"/>
      <c r="B854" s="39"/>
      <c r="C854" s="40"/>
      <c r="D854" s="195" t="s">
        <v>178</v>
      </c>
      <c r="E854" s="40"/>
      <c r="F854" s="196" t="s">
        <v>1193</v>
      </c>
      <c r="G854" s="40"/>
      <c r="H854" s="40"/>
      <c r="I854" s="197"/>
      <c r="J854" s="40"/>
      <c r="K854" s="40"/>
      <c r="L854" s="43"/>
      <c r="M854" s="198"/>
      <c r="N854" s="199"/>
      <c r="O854" s="68"/>
      <c r="P854" s="68"/>
      <c r="Q854" s="68"/>
      <c r="R854" s="68"/>
      <c r="S854" s="68"/>
      <c r="T854" s="69"/>
      <c r="U854" s="38"/>
      <c r="V854" s="38"/>
      <c r="W854" s="38"/>
      <c r="X854" s="38"/>
      <c r="Y854" s="38"/>
      <c r="Z854" s="38"/>
      <c r="AA854" s="38"/>
      <c r="AB854" s="38"/>
      <c r="AC854" s="38"/>
      <c r="AD854" s="38"/>
      <c r="AE854" s="38"/>
      <c r="AT854" s="21" t="s">
        <v>178</v>
      </c>
      <c r="AU854" s="21" t="s">
        <v>81</v>
      </c>
    </row>
    <row r="855" spans="1:65" s="2" customFormat="1" ht="11.25">
      <c r="A855" s="38"/>
      <c r="B855" s="39"/>
      <c r="C855" s="40"/>
      <c r="D855" s="200" t="s">
        <v>180</v>
      </c>
      <c r="E855" s="40"/>
      <c r="F855" s="201" t="s">
        <v>1194</v>
      </c>
      <c r="G855" s="40"/>
      <c r="H855" s="40"/>
      <c r="I855" s="197"/>
      <c r="J855" s="40"/>
      <c r="K855" s="40"/>
      <c r="L855" s="43"/>
      <c r="M855" s="198"/>
      <c r="N855" s="199"/>
      <c r="O855" s="68"/>
      <c r="P855" s="68"/>
      <c r="Q855" s="68"/>
      <c r="R855" s="68"/>
      <c r="S855" s="68"/>
      <c r="T855" s="69"/>
      <c r="U855" s="38"/>
      <c r="V855" s="38"/>
      <c r="W855" s="38"/>
      <c r="X855" s="38"/>
      <c r="Y855" s="38"/>
      <c r="Z855" s="38"/>
      <c r="AA855" s="38"/>
      <c r="AB855" s="38"/>
      <c r="AC855" s="38"/>
      <c r="AD855" s="38"/>
      <c r="AE855" s="38"/>
      <c r="AT855" s="21" t="s">
        <v>180</v>
      </c>
      <c r="AU855" s="21" t="s">
        <v>81</v>
      </c>
    </row>
    <row r="856" spans="1:65" s="13" customFormat="1" ht="11.25">
      <c r="B856" s="202"/>
      <c r="C856" s="203"/>
      <c r="D856" s="195" t="s">
        <v>182</v>
      </c>
      <c r="E856" s="204" t="s">
        <v>19</v>
      </c>
      <c r="F856" s="205" t="s">
        <v>2215</v>
      </c>
      <c r="G856" s="203"/>
      <c r="H856" s="206">
        <v>13.61</v>
      </c>
      <c r="I856" s="207"/>
      <c r="J856" s="203"/>
      <c r="K856" s="203"/>
      <c r="L856" s="208"/>
      <c r="M856" s="209"/>
      <c r="N856" s="210"/>
      <c r="O856" s="210"/>
      <c r="P856" s="210"/>
      <c r="Q856" s="210"/>
      <c r="R856" s="210"/>
      <c r="S856" s="210"/>
      <c r="T856" s="211"/>
      <c r="AT856" s="212" t="s">
        <v>182</v>
      </c>
      <c r="AU856" s="212" t="s">
        <v>81</v>
      </c>
      <c r="AV856" s="13" t="s">
        <v>81</v>
      </c>
      <c r="AW856" s="13" t="s">
        <v>33</v>
      </c>
      <c r="AX856" s="13" t="s">
        <v>72</v>
      </c>
      <c r="AY856" s="212" t="s">
        <v>168</v>
      </c>
    </row>
    <row r="857" spans="1:65" s="14" customFormat="1" ht="11.25">
      <c r="B857" s="213"/>
      <c r="C857" s="214"/>
      <c r="D857" s="195" t="s">
        <v>182</v>
      </c>
      <c r="E857" s="215" t="s">
        <v>19</v>
      </c>
      <c r="F857" s="216" t="s">
        <v>185</v>
      </c>
      <c r="G857" s="214"/>
      <c r="H857" s="217">
        <v>13.61</v>
      </c>
      <c r="I857" s="218"/>
      <c r="J857" s="214"/>
      <c r="K857" s="214"/>
      <c r="L857" s="219"/>
      <c r="M857" s="220"/>
      <c r="N857" s="221"/>
      <c r="O857" s="221"/>
      <c r="P857" s="221"/>
      <c r="Q857" s="221"/>
      <c r="R857" s="221"/>
      <c r="S857" s="221"/>
      <c r="T857" s="222"/>
      <c r="AT857" s="223" t="s">
        <v>182</v>
      </c>
      <c r="AU857" s="223" t="s">
        <v>81</v>
      </c>
      <c r="AV857" s="14" t="s">
        <v>176</v>
      </c>
      <c r="AW857" s="14" t="s">
        <v>33</v>
      </c>
      <c r="AX857" s="14" t="s">
        <v>79</v>
      </c>
      <c r="AY857" s="223" t="s">
        <v>168</v>
      </c>
    </row>
    <row r="858" spans="1:65" s="2" customFormat="1" ht="24.2" customHeight="1">
      <c r="A858" s="38"/>
      <c r="B858" s="39"/>
      <c r="C858" s="182" t="s">
        <v>1175</v>
      </c>
      <c r="D858" s="182" t="s">
        <v>171</v>
      </c>
      <c r="E858" s="183" t="s">
        <v>1197</v>
      </c>
      <c r="F858" s="184" t="s">
        <v>1198</v>
      </c>
      <c r="G858" s="185" t="s">
        <v>245</v>
      </c>
      <c r="H858" s="186">
        <v>6.48</v>
      </c>
      <c r="I858" s="187"/>
      <c r="J858" s="188">
        <f>ROUND(I858*H858,2)</f>
        <v>0</v>
      </c>
      <c r="K858" s="184" t="s">
        <v>175</v>
      </c>
      <c r="L858" s="43"/>
      <c r="M858" s="189" t="s">
        <v>19</v>
      </c>
      <c r="N858" s="190" t="s">
        <v>43</v>
      </c>
      <c r="O858" s="68"/>
      <c r="P858" s="191">
        <f>O858*H858</f>
        <v>0</v>
      </c>
      <c r="Q858" s="191">
        <v>1.75E-3</v>
      </c>
      <c r="R858" s="191">
        <f>Q858*H858</f>
        <v>1.1340000000000001E-2</v>
      </c>
      <c r="S858" s="191">
        <v>0</v>
      </c>
      <c r="T858" s="192">
        <f>S858*H858</f>
        <v>0</v>
      </c>
      <c r="U858" s="38"/>
      <c r="V858" s="38"/>
      <c r="W858" s="38"/>
      <c r="X858" s="38"/>
      <c r="Y858" s="38"/>
      <c r="Z858" s="38"/>
      <c r="AA858" s="38"/>
      <c r="AB858" s="38"/>
      <c r="AC858" s="38"/>
      <c r="AD858" s="38"/>
      <c r="AE858" s="38"/>
      <c r="AR858" s="193" t="s">
        <v>278</v>
      </c>
      <c r="AT858" s="193" t="s">
        <v>171</v>
      </c>
      <c r="AU858" s="193" t="s">
        <v>81</v>
      </c>
      <c r="AY858" s="21" t="s">
        <v>168</v>
      </c>
      <c r="BE858" s="194">
        <f>IF(N858="základní",J858,0)</f>
        <v>0</v>
      </c>
      <c r="BF858" s="194">
        <f>IF(N858="snížená",J858,0)</f>
        <v>0</v>
      </c>
      <c r="BG858" s="194">
        <f>IF(N858="zákl. přenesená",J858,0)</f>
        <v>0</v>
      </c>
      <c r="BH858" s="194">
        <f>IF(N858="sníž. přenesená",J858,0)</f>
        <v>0</v>
      </c>
      <c r="BI858" s="194">
        <f>IF(N858="nulová",J858,0)</f>
        <v>0</v>
      </c>
      <c r="BJ858" s="21" t="s">
        <v>79</v>
      </c>
      <c r="BK858" s="194">
        <f>ROUND(I858*H858,2)</f>
        <v>0</v>
      </c>
      <c r="BL858" s="21" t="s">
        <v>278</v>
      </c>
      <c r="BM858" s="193" t="s">
        <v>2231</v>
      </c>
    </row>
    <row r="859" spans="1:65" s="2" customFormat="1" ht="19.5">
      <c r="A859" s="38"/>
      <c r="B859" s="39"/>
      <c r="C859" s="40"/>
      <c r="D859" s="195" t="s">
        <v>178</v>
      </c>
      <c r="E859" s="40"/>
      <c r="F859" s="196" t="s">
        <v>1200</v>
      </c>
      <c r="G859" s="40"/>
      <c r="H859" s="40"/>
      <c r="I859" s="197"/>
      <c r="J859" s="40"/>
      <c r="K859" s="40"/>
      <c r="L859" s="43"/>
      <c r="M859" s="198"/>
      <c r="N859" s="199"/>
      <c r="O859" s="68"/>
      <c r="P859" s="68"/>
      <c r="Q859" s="68"/>
      <c r="R859" s="68"/>
      <c r="S859" s="68"/>
      <c r="T859" s="69"/>
      <c r="U859" s="38"/>
      <c r="V859" s="38"/>
      <c r="W859" s="38"/>
      <c r="X859" s="38"/>
      <c r="Y859" s="38"/>
      <c r="Z859" s="38"/>
      <c r="AA859" s="38"/>
      <c r="AB859" s="38"/>
      <c r="AC859" s="38"/>
      <c r="AD859" s="38"/>
      <c r="AE859" s="38"/>
      <c r="AT859" s="21" t="s">
        <v>178</v>
      </c>
      <c r="AU859" s="21" t="s">
        <v>81</v>
      </c>
    </row>
    <row r="860" spans="1:65" s="2" customFormat="1" ht="11.25">
      <c r="A860" s="38"/>
      <c r="B860" s="39"/>
      <c r="C860" s="40"/>
      <c r="D860" s="200" t="s">
        <v>180</v>
      </c>
      <c r="E860" s="40"/>
      <c r="F860" s="201" t="s">
        <v>1201</v>
      </c>
      <c r="G860" s="40"/>
      <c r="H860" s="40"/>
      <c r="I860" s="197"/>
      <c r="J860" s="40"/>
      <c r="K860" s="40"/>
      <c r="L860" s="43"/>
      <c r="M860" s="198"/>
      <c r="N860" s="199"/>
      <c r="O860" s="68"/>
      <c r="P860" s="68"/>
      <c r="Q860" s="68"/>
      <c r="R860" s="68"/>
      <c r="S860" s="68"/>
      <c r="T860" s="69"/>
      <c r="U860" s="38"/>
      <c r="V860" s="38"/>
      <c r="W860" s="38"/>
      <c r="X860" s="38"/>
      <c r="Y860" s="38"/>
      <c r="Z860" s="38"/>
      <c r="AA860" s="38"/>
      <c r="AB860" s="38"/>
      <c r="AC860" s="38"/>
      <c r="AD860" s="38"/>
      <c r="AE860" s="38"/>
      <c r="AT860" s="21" t="s">
        <v>180</v>
      </c>
      <c r="AU860" s="21" t="s">
        <v>81</v>
      </c>
    </row>
    <row r="861" spans="1:65" s="2" customFormat="1" ht="19.5">
      <c r="A861" s="38"/>
      <c r="B861" s="39"/>
      <c r="C861" s="40"/>
      <c r="D861" s="195" t="s">
        <v>206</v>
      </c>
      <c r="E861" s="40"/>
      <c r="F861" s="224" t="s">
        <v>1202</v>
      </c>
      <c r="G861" s="40"/>
      <c r="H861" s="40"/>
      <c r="I861" s="197"/>
      <c r="J861" s="40"/>
      <c r="K861" s="40"/>
      <c r="L861" s="43"/>
      <c r="M861" s="198"/>
      <c r="N861" s="199"/>
      <c r="O861" s="68"/>
      <c r="P861" s="68"/>
      <c r="Q861" s="68"/>
      <c r="R861" s="68"/>
      <c r="S861" s="68"/>
      <c r="T861" s="69"/>
      <c r="U861" s="38"/>
      <c r="V861" s="38"/>
      <c r="W861" s="38"/>
      <c r="X861" s="38"/>
      <c r="Y861" s="38"/>
      <c r="Z861" s="38"/>
      <c r="AA861" s="38"/>
      <c r="AB861" s="38"/>
      <c r="AC861" s="38"/>
      <c r="AD861" s="38"/>
      <c r="AE861" s="38"/>
      <c r="AT861" s="21" t="s">
        <v>206</v>
      </c>
      <c r="AU861" s="21" t="s">
        <v>81</v>
      </c>
    </row>
    <row r="862" spans="1:65" s="13" customFormat="1" ht="11.25">
      <c r="B862" s="202"/>
      <c r="C862" s="203"/>
      <c r="D862" s="195" t="s">
        <v>182</v>
      </c>
      <c r="E862" s="204" t="s">
        <v>19</v>
      </c>
      <c r="F862" s="205" t="s">
        <v>2232</v>
      </c>
      <c r="G862" s="203"/>
      <c r="H862" s="206">
        <v>6.48</v>
      </c>
      <c r="I862" s="207"/>
      <c r="J862" s="203"/>
      <c r="K862" s="203"/>
      <c r="L862" s="208"/>
      <c r="M862" s="209"/>
      <c r="N862" s="210"/>
      <c r="O862" s="210"/>
      <c r="P862" s="210"/>
      <c r="Q862" s="210"/>
      <c r="R862" s="210"/>
      <c r="S862" s="210"/>
      <c r="T862" s="211"/>
      <c r="AT862" s="212" t="s">
        <v>182</v>
      </c>
      <c r="AU862" s="212" t="s">
        <v>81</v>
      </c>
      <c r="AV862" s="13" t="s">
        <v>81</v>
      </c>
      <c r="AW862" s="13" t="s">
        <v>33</v>
      </c>
      <c r="AX862" s="13" t="s">
        <v>72</v>
      </c>
      <c r="AY862" s="212" t="s">
        <v>168</v>
      </c>
    </row>
    <row r="863" spans="1:65" s="14" customFormat="1" ht="11.25">
      <c r="B863" s="213"/>
      <c r="C863" s="214"/>
      <c r="D863" s="195" t="s">
        <v>182</v>
      </c>
      <c r="E863" s="215" t="s">
        <v>19</v>
      </c>
      <c r="F863" s="216" t="s">
        <v>185</v>
      </c>
      <c r="G863" s="214"/>
      <c r="H863" s="217">
        <v>6.48</v>
      </c>
      <c r="I863" s="218"/>
      <c r="J863" s="214"/>
      <c r="K863" s="214"/>
      <c r="L863" s="219"/>
      <c r="M863" s="220"/>
      <c r="N863" s="221"/>
      <c r="O863" s="221"/>
      <c r="P863" s="221"/>
      <c r="Q863" s="221"/>
      <c r="R863" s="221"/>
      <c r="S863" s="221"/>
      <c r="T863" s="222"/>
      <c r="AT863" s="223" t="s">
        <v>182</v>
      </c>
      <c r="AU863" s="223" t="s">
        <v>81</v>
      </c>
      <c r="AV863" s="14" t="s">
        <v>176</v>
      </c>
      <c r="AW863" s="14" t="s">
        <v>33</v>
      </c>
      <c r="AX863" s="14" t="s">
        <v>79</v>
      </c>
      <c r="AY863" s="223" t="s">
        <v>168</v>
      </c>
    </row>
    <row r="864" spans="1:65" s="2" customFormat="1" ht="24.2" customHeight="1">
      <c r="A864" s="38"/>
      <c r="B864" s="39"/>
      <c r="C864" s="182" t="s">
        <v>1182</v>
      </c>
      <c r="D864" s="182" t="s">
        <v>171</v>
      </c>
      <c r="E864" s="183" t="s">
        <v>1206</v>
      </c>
      <c r="F864" s="184" t="s">
        <v>1207</v>
      </c>
      <c r="G864" s="185" t="s">
        <v>237</v>
      </c>
      <c r="H864" s="186">
        <v>10</v>
      </c>
      <c r="I864" s="187"/>
      <c r="J864" s="188">
        <f>ROUND(I864*H864,2)</f>
        <v>0</v>
      </c>
      <c r="K864" s="184" t="s">
        <v>175</v>
      </c>
      <c r="L864" s="43"/>
      <c r="M864" s="189" t="s">
        <v>19</v>
      </c>
      <c r="N864" s="190" t="s">
        <v>43</v>
      </c>
      <c r="O864" s="68"/>
      <c r="P864" s="191">
        <f>O864*H864</f>
        <v>0</v>
      </c>
      <c r="Q864" s="191">
        <v>0</v>
      </c>
      <c r="R864" s="191">
        <f>Q864*H864</f>
        <v>0</v>
      </c>
      <c r="S864" s="191">
        <v>0</v>
      </c>
      <c r="T864" s="192">
        <f>S864*H864</f>
        <v>0</v>
      </c>
      <c r="U864" s="38"/>
      <c r="V864" s="38"/>
      <c r="W864" s="38"/>
      <c r="X864" s="38"/>
      <c r="Y864" s="38"/>
      <c r="Z864" s="38"/>
      <c r="AA864" s="38"/>
      <c r="AB864" s="38"/>
      <c r="AC864" s="38"/>
      <c r="AD864" s="38"/>
      <c r="AE864" s="38"/>
      <c r="AR864" s="193" t="s">
        <v>278</v>
      </c>
      <c r="AT864" s="193" t="s">
        <v>171</v>
      </c>
      <c r="AU864" s="193" t="s">
        <v>81</v>
      </c>
      <c r="AY864" s="21" t="s">
        <v>168</v>
      </c>
      <c r="BE864" s="194">
        <f>IF(N864="základní",J864,0)</f>
        <v>0</v>
      </c>
      <c r="BF864" s="194">
        <f>IF(N864="snížená",J864,0)</f>
        <v>0</v>
      </c>
      <c r="BG864" s="194">
        <f>IF(N864="zákl. přenesená",J864,0)</f>
        <v>0</v>
      </c>
      <c r="BH864" s="194">
        <f>IF(N864="sníž. přenesená",J864,0)</f>
        <v>0</v>
      </c>
      <c r="BI864" s="194">
        <f>IF(N864="nulová",J864,0)</f>
        <v>0</v>
      </c>
      <c r="BJ864" s="21" t="s">
        <v>79</v>
      </c>
      <c r="BK864" s="194">
        <f>ROUND(I864*H864,2)</f>
        <v>0</v>
      </c>
      <c r="BL864" s="21" t="s">
        <v>278</v>
      </c>
      <c r="BM864" s="193" t="s">
        <v>2233</v>
      </c>
    </row>
    <row r="865" spans="1:65" s="2" customFormat="1" ht="29.25">
      <c r="A865" s="38"/>
      <c r="B865" s="39"/>
      <c r="C865" s="40"/>
      <c r="D865" s="195" t="s">
        <v>178</v>
      </c>
      <c r="E865" s="40"/>
      <c r="F865" s="196" t="s">
        <v>1209</v>
      </c>
      <c r="G865" s="40"/>
      <c r="H865" s="40"/>
      <c r="I865" s="197"/>
      <c r="J865" s="40"/>
      <c r="K865" s="40"/>
      <c r="L865" s="43"/>
      <c r="M865" s="198"/>
      <c r="N865" s="199"/>
      <c r="O865" s="68"/>
      <c r="P865" s="68"/>
      <c r="Q865" s="68"/>
      <c r="R865" s="68"/>
      <c r="S865" s="68"/>
      <c r="T865" s="69"/>
      <c r="U865" s="38"/>
      <c r="V865" s="38"/>
      <c r="W865" s="38"/>
      <c r="X865" s="38"/>
      <c r="Y865" s="38"/>
      <c r="Z865" s="38"/>
      <c r="AA865" s="38"/>
      <c r="AB865" s="38"/>
      <c r="AC865" s="38"/>
      <c r="AD865" s="38"/>
      <c r="AE865" s="38"/>
      <c r="AT865" s="21" t="s">
        <v>178</v>
      </c>
      <c r="AU865" s="21" t="s">
        <v>81</v>
      </c>
    </row>
    <row r="866" spans="1:65" s="2" customFormat="1" ht="11.25">
      <c r="A866" s="38"/>
      <c r="B866" s="39"/>
      <c r="C866" s="40"/>
      <c r="D866" s="200" t="s">
        <v>180</v>
      </c>
      <c r="E866" s="40"/>
      <c r="F866" s="201" t="s">
        <v>1210</v>
      </c>
      <c r="G866" s="40"/>
      <c r="H866" s="40"/>
      <c r="I866" s="197"/>
      <c r="J866" s="40"/>
      <c r="K866" s="40"/>
      <c r="L866" s="43"/>
      <c r="M866" s="198"/>
      <c r="N866" s="199"/>
      <c r="O866" s="68"/>
      <c r="P866" s="68"/>
      <c r="Q866" s="68"/>
      <c r="R866" s="68"/>
      <c r="S866" s="68"/>
      <c r="T866" s="69"/>
      <c r="U866" s="38"/>
      <c r="V866" s="38"/>
      <c r="W866" s="38"/>
      <c r="X866" s="38"/>
      <c r="Y866" s="38"/>
      <c r="Z866" s="38"/>
      <c r="AA866" s="38"/>
      <c r="AB866" s="38"/>
      <c r="AC866" s="38"/>
      <c r="AD866" s="38"/>
      <c r="AE866" s="38"/>
      <c r="AT866" s="21" t="s">
        <v>180</v>
      </c>
      <c r="AU866" s="21" t="s">
        <v>81</v>
      </c>
    </row>
    <row r="867" spans="1:65" s="13" customFormat="1" ht="11.25">
      <c r="B867" s="202"/>
      <c r="C867" s="203"/>
      <c r="D867" s="195" t="s">
        <v>182</v>
      </c>
      <c r="E867" s="204" t="s">
        <v>19</v>
      </c>
      <c r="F867" s="205" t="s">
        <v>2234</v>
      </c>
      <c r="G867" s="203"/>
      <c r="H867" s="206">
        <v>10</v>
      </c>
      <c r="I867" s="207"/>
      <c r="J867" s="203"/>
      <c r="K867" s="203"/>
      <c r="L867" s="208"/>
      <c r="M867" s="209"/>
      <c r="N867" s="210"/>
      <c r="O867" s="210"/>
      <c r="P867" s="210"/>
      <c r="Q867" s="210"/>
      <c r="R867" s="210"/>
      <c r="S867" s="210"/>
      <c r="T867" s="211"/>
      <c r="AT867" s="212" t="s">
        <v>182</v>
      </c>
      <c r="AU867" s="212" t="s">
        <v>81</v>
      </c>
      <c r="AV867" s="13" t="s">
        <v>81</v>
      </c>
      <c r="AW867" s="13" t="s">
        <v>33</v>
      </c>
      <c r="AX867" s="13" t="s">
        <v>72</v>
      </c>
      <c r="AY867" s="212" t="s">
        <v>168</v>
      </c>
    </row>
    <row r="868" spans="1:65" s="14" customFormat="1" ht="11.25">
      <c r="B868" s="213"/>
      <c r="C868" s="214"/>
      <c r="D868" s="195" t="s">
        <v>182</v>
      </c>
      <c r="E868" s="215" t="s">
        <v>19</v>
      </c>
      <c r="F868" s="216" t="s">
        <v>185</v>
      </c>
      <c r="G868" s="214"/>
      <c r="H868" s="217">
        <v>10</v>
      </c>
      <c r="I868" s="218"/>
      <c r="J868" s="214"/>
      <c r="K868" s="214"/>
      <c r="L868" s="219"/>
      <c r="M868" s="220"/>
      <c r="N868" s="221"/>
      <c r="O868" s="221"/>
      <c r="P868" s="221"/>
      <c r="Q868" s="221"/>
      <c r="R868" s="221"/>
      <c r="S868" s="221"/>
      <c r="T868" s="222"/>
      <c r="AT868" s="223" t="s">
        <v>182</v>
      </c>
      <c r="AU868" s="223" t="s">
        <v>81</v>
      </c>
      <c r="AV868" s="14" t="s">
        <v>176</v>
      </c>
      <c r="AW868" s="14" t="s">
        <v>33</v>
      </c>
      <c r="AX868" s="14" t="s">
        <v>79</v>
      </c>
      <c r="AY868" s="223" t="s">
        <v>168</v>
      </c>
    </row>
    <row r="869" spans="1:65" s="2" customFormat="1" ht="24.2" customHeight="1">
      <c r="A869" s="38"/>
      <c r="B869" s="39"/>
      <c r="C869" s="182" t="s">
        <v>2235</v>
      </c>
      <c r="D869" s="182" t="s">
        <v>171</v>
      </c>
      <c r="E869" s="183" t="s">
        <v>2236</v>
      </c>
      <c r="F869" s="184" t="s">
        <v>2237</v>
      </c>
      <c r="G869" s="185" t="s">
        <v>281</v>
      </c>
      <c r="H869" s="186">
        <v>0.36</v>
      </c>
      <c r="I869" s="187"/>
      <c r="J869" s="188">
        <f>ROUND(I869*H869,2)</f>
        <v>0</v>
      </c>
      <c r="K869" s="184" t="s">
        <v>175</v>
      </c>
      <c r="L869" s="43"/>
      <c r="M869" s="189" t="s">
        <v>19</v>
      </c>
      <c r="N869" s="190" t="s">
        <v>43</v>
      </c>
      <c r="O869" s="68"/>
      <c r="P869" s="191">
        <f>O869*H869</f>
        <v>0</v>
      </c>
      <c r="Q869" s="191">
        <v>2.3700000000000001E-3</v>
      </c>
      <c r="R869" s="191">
        <f>Q869*H869</f>
        <v>8.5320000000000003E-4</v>
      </c>
      <c r="S869" s="191">
        <v>0</v>
      </c>
      <c r="T869" s="192">
        <f>S869*H869</f>
        <v>0</v>
      </c>
      <c r="U869" s="38"/>
      <c r="V869" s="38"/>
      <c r="W869" s="38"/>
      <c r="X869" s="38"/>
      <c r="Y869" s="38"/>
      <c r="Z869" s="38"/>
      <c r="AA869" s="38"/>
      <c r="AB869" s="38"/>
      <c r="AC869" s="38"/>
      <c r="AD869" s="38"/>
      <c r="AE869" s="38"/>
      <c r="AR869" s="193" t="s">
        <v>278</v>
      </c>
      <c r="AT869" s="193" t="s">
        <v>171</v>
      </c>
      <c r="AU869" s="193" t="s">
        <v>81</v>
      </c>
      <c r="AY869" s="21" t="s">
        <v>168</v>
      </c>
      <c r="BE869" s="194">
        <f>IF(N869="základní",J869,0)</f>
        <v>0</v>
      </c>
      <c r="BF869" s="194">
        <f>IF(N869="snížená",J869,0)</f>
        <v>0</v>
      </c>
      <c r="BG869" s="194">
        <f>IF(N869="zákl. přenesená",J869,0)</f>
        <v>0</v>
      </c>
      <c r="BH869" s="194">
        <f>IF(N869="sníž. přenesená",J869,0)</f>
        <v>0</v>
      </c>
      <c r="BI869" s="194">
        <f>IF(N869="nulová",J869,0)</f>
        <v>0</v>
      </c>
      <c r="BJ869" s="21" t="s">
        <v>79</v>
      </c>
      <c r="BK869" s="194">
        <f>ROUND(I869*H869,2)</f>
        <v>0</v>
      </c>
      <c r="BL869" s="21" t="s">
        <v>278</v>
      </c>
      <c r="BM869" s="193" t="s">
        <v>2238</v>
      </c>
    </row>
    <row r="870" spans="1:65" s="2" customFormat="1" ht="19.5">
      <c r="A870" s="38"/>
      <c r="B870" s="39"/>
      <c r="C870" s="40"/>
      <c r="D870" s="195" t="s">
        <v>178</v>
      </c>
      <c r="E870" s="40"/>
      <c r="F870" s="196" t="s">
        <v>2239</v>
      </c>
      <c r="G870" s="40"/>
      <c r="H870" s="40"/>
      <c r="I870" s="197"/>
      <c r="J870" s="40"/>
      <c r="K870" s="40"/>
      <c r="L870" s="43"/>
      <c r="M870" s="198"/>
      <c r="N870" s="199"/>
      <c r="O870" s="68"/>
      <c r="P870" s="68"/>
      <c r="Q870" s="68"/>
      <c r="R870" s="68"/>
      <c r="S870" s="68"/>
      <c r="T870" s="69"/>
      <c r="U870" s="38"/>
      <c r="V870" s="38"/>
      <c r="W870" s="38"/>
      <c r="X870" s="38"/>
      <c r="Y870" s="38"/>
      <c r="Z870" s="38"/>
      <c r="AA870" s="38"/>
      <c r="AB870" s="38"/>
      <c r="AC870" s="38"/>
      <c r="AD870" s="38"/>
      <c r="AE870" s="38"/>
      <c r="AT870" s="21" t="s">
        <v>178</v>
      </c>
      <c r="AU870" s="21" t="s">
        <v>81</v>
      </c>
    </row>
    <row r="871" spans="1:65" s="2" customFormat="1" ht="11.25">
      <c r="A871" s="38"/>
      <c r="B871" s="39"/>
      <c r="C871" s="40"/>
      <c r="D871" s="200" t="s">
        <v>180</v>
      </c>
      <c r="E871" s="40"/>
      <c r="F871" s="201" t="s">
        <v>2240</v>
      </c>
      <c r="G871" s="40"/>
      <c r="H871" s="40"/>
      <c r="I871" s="197"/>
      <c r="J871" s="40"/>
      <c r="K871" s="40"/>
      <c r="L871" s="43"/>
      <c r="M871" s="198"/>
      <c r="N871" s="199"/>
      <c r="O871" s="68"/>
      <c r="P871" s="68"/>
      <c r="Q871" s="68"/>
      <c r="R871" s="68"/>
      <c r="S871" s="68"/>
      <c r="T871" s="69"/>
      <c r="U871" s="38"/>
      <c r="V871" s="38"/>
      <c r="W871" s="38"/>
      <c r="X871" s="38"/>
      <c r="Y871" s="38"/>
      <c r="Z871" s="38"/>
      <c r="AA871" s="38"/>
      <c r="AB871" s="38"/>
      <c r="AC871" s="38"/>
      <c r="AD871" s="38"/>
      <c r="AE871" s="38"/>
      <c r="AT871" s="21" t="s">
        <v>180</v>
      </c>
      <c r="AU871" s="21" t="s">
        <v>81</v>
      </c>
    </row>
    <row r="872" spans="1:65" s="13" customFormat="1" ht="11.25">
      <c r="B872" s="202"/>
      <c r="C872" s="203"/>
      <c r="D872" s="195" t="s">
        <v>182</v>
      </c>
      <c r="E872" s="204" t="s">
        <v>19</v>
      </c>
      <c r="F872" s="205" t="s">
        <v>2241</v>
      </c>
      <c r="G872" s="203"/>
      <c r="H872" s="206">
        <v>0.36</v>
      </c>
      <c r="I872" s="207"/>
      <c r="J872" s="203"/>
      <c r="K872" s="203"/>
      <c r="L872" s="208"/>
      <c r="M872" s="209"/>
      <c r="N872" s="210"/>
      <c r="O872" s="210"/>
      <c r="P872" s="210"/>
      <c r="Q872" s="210"/>
      <c r="R872" s="210"/>
      <c r="S872" s="210"/>
      <c r="T872" s="211"/>
      <c r="AT872" s="212" t="s">
        <v>182</v>
      </c>
      <c r="AU872" s="212" t="s">
        <v>81</v>
      </c>
      <c r="AV872" s="13" t="s">
        <v>81</v>
      </c>
      <c r="AW872" s="13" t="s">
        <v>33</v>
      </c>
      <c r="AX872" s="13" t="s">
        <v>72</v>
      </c>
      <c r="AY872" s="212" t="s">
        <v>168</v>
      </c>
    </row>
    <row r="873" spans="1:65" s="14" customFormat="1" ht="11.25">
      <c r="B873" s="213"/>
      <c r="C873" s="214"/>
      <c r="D873" s="195" t="s">
        <v>182</v>
      </c>
      <c r="E873" s="215" t="s">
        <v>19</v>
      </c>
      <c r="F873" s="216" t="s">
        <v>185</v>
      </c>
      <c r="G873" s="214"/>
      <c r="H873" s="217">
        <v>0.36</v>
      </c>
      <c r="I873" s="218"/>
      <c r="J873" s="214"/>
      <c r="K873" s="214"/>
      <c r="L873" s="219"/>
      <c r="M873" s="220"/>
      <c r="N873" s="221"/>
      <c r="O873" s="221"/>
      <c r="P873" s="221"/>
      <c r="Q873" s="221"/>
      <c r="R873" s="221"/>
      <c r="S873" s="221"/>
      <c r="T873" s="222"/>
      <c r="AT873" s="223" t="s">
        <v>182</v>
      </c>
      <c r="AU873" s="223" t="s">
        <v>81</v>
      </c>
      <c r="AV873" s="14" t="s">
        <v>176</v>
      </c>
      <c r="AW873" s="14" t="s">
        <v>33</v>
      </c>
      <c r="AX873" s="14" t="s">
        <v>79</v>
      </c>
      <c r="AY873" s="223" t="s">
        <v>168</v>
      </c>
    </row>
    <row r="874" spans="1:65" s="2" customFormat="1" ht="21.75" customHeight="1">
      <c r="A874" s="38"/>
      <c r="B874" s="39"/>
      <c r="C874" s="182" t="s">
        <v>1196</v>
      </c>
      <c r="D874" s="182" t="s">
        <v>171</v>
      </c>
      <c r="E874" s="183" t="s">
        <v>1213</v>
      </c>
      <c r="F874" s="184" t="s">
        <v>1214</v>
      </c>
      <c r="G874" s="185" t="s">
        <v>245</v>
      </c>
      <c r="H874" s="186">
        <v>13.61</v>
      </c>
      <c r="I874" s="187"/>
      <c r="J874" s="188">
        <f>ROUND(I874*H874,2)</f>
        <v>0</v>
      </c>
      <c r="K874" s="184" t="s">
        <v>175</v>
      </c>
      <c r="L874" s="43"/>
      <c r="M874" s="189" t="s">
        <v>19</v>
      </c>
      <c r="N874" s="190" t="s">
        <v>43</v>
      </c>
      <c r="O874" s="68"/>
      <c r="P874" s="191">
        <f>O874*H874</f>
        <v>0</v>
      </c>
      <c r="Q874" s="191">
        <v>9.1E-4</v>
      </c>
      <c r="R874" s="191">
        <f>Q874*H874</f>
        <v>1.23851E-2</v>
      </c>
      <c r="S874" s="191">
        <v>0</v>
      </c>
      <c r="T874" s="192">
        <f>S874*H874</f>
        <v>0</v>
      </c>
      <c r="U874" s="38"/>
      <c r="V874" s="38"/>
      <c r="W874" s="38"/>
      <c r="X874" s="38"/>
      <c r="Y874" s="38"/>
      <c r="Z874" s="38"/>
      <c r="AA874" s="38"/>
      <c r="AB874" s="38"/>
      <c r="AC874" s="38"/>
      <c r="AD874" s="38"/>
      <c r="AE874" s="38"/>
      <c r="AR874" s="193" t="s">
        <v>278</v>
      </c>
      <c r="AT874" s="193" t="s">
        <v>171</v>
      </c>
      <c r="AU874" s="193" t="s">
        <v>81</v>
      </c>
      <c r="AY874" s="21" t="s">
        <v>168</v>
      </c>
      <c r="BE874" s="194">
        <f>IF(N874="základní",J874,0)</f>
        <v>0</v>
      </c>
      <c r="BF874" s="194">
        <f>IF(N874="snížená",J874,0)</f>
        <v>0</v>
      </c>
      <c r="BG874" s="194">
        <f>IF(N874="zákl. přenesená",J874,0)</f>
        <v>0</v>
      </c>
      <c r="BH874" s="194">
        <f>IF(N874="sníž. přenesená",J874,0)</f>
        <v>0</v>
      </c>
      <c r="BI874" s="194">
        <f>IF(N874="nulová",J874,0)</f>
        <v>0</v>
      </c>
      <c r="BJ874" s="21" t="s">
        <v>79</v>
      </c>
      <c r="BK874" s="194">
        <f>ROUND(I874*H874,2)</f>
        <v>0</v>
      </c>
      <c r="BL874" s="21" t="s">
        <v>278</v>
      </c>
      <c r="BM874" s="193" t="s">
        <v>2242</v>
      </c>
    </row>
    <row r="875" spans="1:65" s="2" customFormat="1" ht="19.5">
      <c r="A875" s="38"/>
      <c r="B875" s="39"/>
      <c r="C875" s="40"/>
      <c r="D875" s="195" t="s">
        <v>178</v>
      </c>
      <c r="E875" s="40"/>
      <c r="F875" s="196" t="s">
        <v>1216</v>
      </c>
      <c r="G875" s="40"/>
      <c r="H875" s="40"/>
      <c r="I875" s="197"/>
      <c r="J875" s="40"/>
      <c r="K875" s="40"/>
      <c r="L875" s="43"/>
      <c r="M875" s="198"/>
      <c r="N875" s="199"/>
      <c r="O875" s="68"/>
      <c r="P875" s="68"/>
      <c r="Q875" s="68"/>
      <c r="R875" s="68"/>
      <c r="S875" s="68"/>
      <c r="T875" s="69"/>
      <c r="U875" s="38"/>
      <c r="V875" s="38"/>
      <c r="W875" s="38"/>
      <c r="X875" s="38"/>
      <c r="Y875" s="38"/>
      <c r="Z875" s="38"/>
      <c r="AA875" s="38"/>
      <c r="AB875" s="38"/>
      <c r="AC875" s="38"/>
      <c r="AD875" s="38"/>
      <c r="AE875" s="38"/>
      <c r="AT875" s="21" t="s">
        <v>178</v>
      </c>
      <c r="AU875" s="21" t="s">
        <v>81</v>
      </c>
    </row>
    <row r="876" spans="1:65" s="2" customFormat="1" ht="11.25">
      <c r="A876" s="38"/>
      <c r="B876" s="39"/>
      <c r="C876" s="40"/>
      <c r="D876" s="200" t="s">
        <v>180</v>
      </c>
      <c r="E876" s="40"/>
      <c r="F876" s="201" t="s">
        <v>1217</v>
      </c>
      <c r="G876" s="40"/>
      <c r="H876" s="40"/>
      <c r="I876" s="197"/>
      <c r="J876" s="40"/>
      <c r="K876" s="40"/>
      <c r="L876" s="43"/>
      <c r="M876" s="198"/>
      <c r="N876" s="199"/>
      <c r="O876" s="68"/>
      <c r="P876" s="68"/>
      <c r="Q876" s="68"/>
      <c r="R876" s="68"/>
      <c r="S876" s="68"/>
      <c r="T876" s="69"/>
      <c r="U876" s="38"/>
      <c r="V876" s="38"/>
      <c r="W876" s="38"/>
      <c r="X876" s="38"/>
      <c r="Y876" s="38"/>
      <c r="Z876" s="38"/>
      <c r="AA876" s="38"/>
      <c r="AB876" s="38"/>
      <c r="AC876" s="38"/>
      <c r="AD876" s="38"/>
      <c r="AE876" s="38"/>
      <c r="AT876" s="21" t="s">
        <v>180</v>
      </c>
      <c r="AU876" s="21" t="s">
        <v>81</v>
      </c>
    </row>
    <row r="877" spans="1:65" s="13" customFormat="1" ht="11.25">
      <c r="B877" s="202"/>
      <c r="C877" s="203"/>
      <c r="D877" s="195" t="s">
        <v>182</v>
      </c>
      <c r="E877" s="204" t="s">
        <v>19</v>
      </c>
      <c r="F877" s="205" t="s">
        <v>2215</v>
      </c>
      <c r="G877" s="203"/>
      <c r="H877" s="206">
        <v>13.61</v>
      </c>
      <c r="I877" s="207"/>
      <c r="J877" s="203"/>
      <c r="K877" s="203"/>
      <c r="L877" s="208"/>
      <c r="M877" s="209"/>
      <c r="N877" s="210"/>
      <c r="O877" s="210"/>
      <c r="P877" s="210"/>
      <c r="Q877" s="210"/>
      <c r="R877" s="210"/>
      <c r="S877" s="210"/>
      <c r="T877" s="211"/>
      <c r="AT877" s="212" t="s">
        <v>182</v>
      </c>
      <c r="AU877" s="212" t="s">
        <v>81</v>
      </c>
      <c r="AV877" s="13" t="s">
        <v>81</v>
      </c>
      <c r="AW877" s="13" t="s">
        <v>33</v>
      </c>
      <c r="AX877" s="13" t="s">
        <v>72</v>
      </c>
      <c r="AY877" s="212" t="s">
        <v>168</v>
      </c>
    </row>
    <row r="878" spans="1:65" s="14" customFormat="1" ht="11.25">
      <c r="B878" s="213"/>
      <c r="C878" s="214"/>
      <c r="D878" s="195" t="s">
        <v>182</v>
      </c>
      <c r="E878" s="215" t="s">
        <v>19</v>
      </c>
      <c r="F878" s="216" t="s">
        <v>185</v>
      </c>
      <c r="G878" s="214"/>
      <c r="H878" s="217">
        <v>13.61</v>
      </c>
      <c r="I878" s="218"/>
      <c r="J878" s="214"/>
      <c r="K878" s="214"/>
      <c r="L878" s="219"/>
      <c r="M878" s="220"/>
      <c r="N878" s="221"/>
      <c r="O878" s="221"/>
      <c r="P878" s="221"/>
      <c r="Q878" s="221"/>
      <c r="R878" s="221"/>
      <c r="S878" s="221"/>
      <c r="T878" s="222"/>
      <c r="AT878" s="223" t="s">
        <v>182</v>
      </c>
      <c r="AU878" s="223" t="s">
        <v>81</v>
      </c>
      <c r="AV878" s="14" t="s">
        <v>176</v>
      </c>
      <c r="AW878" s="14" t="s">
        <v>33</v>
      </c>
      <c r="AX878" s="14" t="s">
        <v>79</v>
      </c>
      <c r="AY878" s="223" t="s">
        <v>168</v>
      </c>
    </row>
    <row r="879" spans="1:65" s="2" customFormat="1" ht="24.2" customHeight="1">
      <c r="A879" s="38"/>
      <c r="B879" s="39"/>
      <c r="C879" s="182" t="s">
        <v>1205</v>
      </c>
      <c r="D879" s="182" t="s">
        <v>171</v>
      </c>
      <c r="E879" s="183" t="s">
        <v>1220</v>
      </c>
      <c r="F879" s="184" t="s">
        <v>1221</v>
      </c>
      <c r="G879" s="185" t="s">
        <v>237</v>
      </c>
      <c r="H879" s="186">
        <v>2</v>
      </c>
      <c r="I879" s="187"/>
      <c r="J879" s="188">
        <f>ROUND(I879*H879,2)</f>
        <v>0</v>
      </c>
      <c r="K879" s="184" t="s">
        <v>175</v>
      </c>
      <c r="L879" s="43"/>
      <c r="M879" s="189" t="s">
        <v>19</v>
      </c>
      <c r="N879" s="190" t="s">
        <v>43</v>
      </c>
      <c r="O879" s="68"/>
      <c r="P879" s="191">
        <f>O879*H879</f>
        <v>0</v>
      </c>
      <c r="Q879" s="191">
        <v>1.9000000000000001E-4</v>
      </c>
      <c r="R879" s="191">
        <f>Q879*H879</f>
        <v>3.8000000000000002E-4</v>
      </c>
      <c r="S879" s="191">
        <v>0</v>
      </c>
      <c r="T879" s="192">
        <f>S879*H879</f>
        <v>0</v>
      </c>
      <c r="U879" s="38"/>
      <c r="V879" s="38"/>
      <c r="W879" s="38"/>
      <c r="X879" s="38"/>
      <c r="Y879" s="38"/>
      <c r="Z879" s="38"/>
      <c r="AA879" s="38"/>
      <c r="AB879" s="38"/>
      <c r="AC879" s="38"/>
      <c r="AD879" s="38"/>
      <c r="AE879" s="38"/>
      <c r="AR879" s="193" t="s">
        <v>278</v>
      </c>
      <c r="AT879" s="193" t="s">
        <v>171</v>
      </c>
      <c r="AU879" s="193" t="s">
        <v>81</v>
      </c>
      <c r="AY879" s="21" t="s">
        <v>168</v>
      </c>
      <c r="BE879" s="194">
        <f>IF(N879="základní",J879,0)</f>
        <v>0</v>
      </c>
      <c r="BF879" s="194">
        <f>IF(N879="snížená",J879,0)</f>
        <v>0</v>
      </c>
      <c r="BG879" s="194">
        <f>IF(N879="zákl. přenesená",J879,0)</f>
        <v>0</v>
      </c>
      <c r="BH879" s="194">
        <f>IF(N879="sníž. přenesená",J879,0)</f>
        <v>0</v>
      </c>
      <c r="BI879" s="194">
        <f>IF(N879="nulová",J879,0)</f>
        <v>0</v>
      </c>
      <c r="BJ879" s="21" t="s">
        <v>79</v>
      </c>
      <c r="BK879" s="194">
        <f>ROUND(I879*H879,2)</f>
        <v>0</v>
      </c>
      <c r="BL879" s="21" t="s">
        <v>278</v>
      </c>
      <c r="BM879" s="193" t="s">
        <v>2243</v>
      </c>
    </row>
    <row r="880" spans="1:65" s="2" customFormat="1" ht="19.5">
      <c r="A880" s="38"/>
      <c r="B880" s="39"/>
      <c r="C880" s="40"/>
      <c r="D880" s="195" t="s">
        <v>178</v>
      </c>
      <c r="E880" s="40"/>
      <c r="F880" s="196" t="s">
        <v>1223</v>
      </c>
      <c r="G880" s="40"/>
      <c r="H880" s="40"/>
      <c r="I880" s="197"/>
      <c r="J880" s="40"/>
      <c r="K880" s="40"/>
      <c r="L880" s="43"/>
      <c r="M880" s="198"/>
      <c r="N880" s="199"/>
      <c r="O880" s="68"/>
      <c r="P880" s="68"/>
      <c r="Q880" s="68"/>
      <c r="R880" s="68"/>
      <c r="S880" s="68"/>
      <c r="T880" s="69"/>
      <c r="U880" s="38"/>
      <c r="V880" s="38"/>
      <c r="W880" s="38"/>
      <c r="X880" s="38"/>
      <c r="Y880" s="38"/>
      <c r="Z880" s="38"/>
      <c r="AA880" s="38"/>
      <c r="AB880" s="38"/>
      <c r="AC880" s="38"/>
      <c r="AD880" s="38"/>
      <c r="AE880" s="38"/>
      <c r="AT880" s="21" t="s">
        <v>178</v>
      </c>
      <c r="AU880" s="21" t="s">
        <v>81</v>
      </c>
    </row>
    <row r="881" spans="1:65" s="2" customFormat="1" ht="11.25">
      <c r="A881" s="38"/>
      <c r="B881" s="39"/>
      <c r="C881" s="40"/>
      <c r="D881" s="200" t="s">
        <v>180</v>
      </c>
      <c r="E881" s="40"/>
      <c r="F881" s="201" t="s">
        <v>1224</v>
      </c>
      <c r="G881" s="40"/>
      <c r="H881" s="40"/>
      <c r="I881" s="197"/>
      <c r="J881" s="40"/>
      <c r="K881" s="40"/>
      <c r="L881" s="43"/>
      <c r="M881" s="198"/>
      <c r="N881" s="199"/>
      <c r="O881" s="68"/>
      <c r="P881" s="68"/>
      <c r="Q881" s="68"/>
      <c r="R881" s="68"/>
      <c r="S881" s="68"/>
      <c r="T881" s="69"/>
      <c r="U881" s="38"/>
      <c r="V881" s="38"/>
      <c r="W881" s="38"/>
      <c r="X881" s="38"/>
      <c r="Y881" s="38"/>
      <c r="Z881" s="38"/>
      <c r="AA881" s="38"/>
      <c r="AB881" s="38"/>
      <c r="AC881" s="38"/>
      <c r="AD881" s="38"/>
      <c r="AE881" s="38"/>
      <c r="AT881" s="21" t="s">
        <v>180</v>
      </c>
      <c r="AU881" s="21" t="s">
        <v>81</v>
      </c>
    </row>
    <row r="882" spans="1:65" s="2" customFormat="1" ht="24.2" customHeight="1">
      <c r="A882" s="38"/>
      <c r="B882" s="39"/>
      <c r="C882" s="182" t="s">
        <v>1212</v>
      </c>
      <c r="D882" s="182" t="s">
        <v>171</v>
      </c>
      <c r="E882" s="183" t="s">
        <v>1226</v>
      </c>
      <c r="F882" s="184" t="s">
        <v>1227</v>
      </c>
      <c r="G882" s="185" t="s">
        <v>245</v>
      </c>
      <c r="H882" s="186">
        <v>10</v>
      </c>
      <c r="I882" s="187"/>
      <c r="J882" s="188">
        <f>ROUND(I882*H882,2)</f>
        <v>0</v>
      </c>
      <c r="K882" s="184" t="s">
        <v>175</v>
      </c>
      <c r="L882" s="43"/>
      <c r="M882" s="189" t="s">
        <v>19</v>
      </c>
      <c r="N882" s="190" t="s">
        <v>43</v>
      </c>
      <c r="O882" s="68"/>
      <c r="P882" s="191">
        <f>O882*H882</f>
        <v>0</v>
      </c>
      <c r="Q882" s="191">
        <v>1.08E-3</v>
      </c>
      <c r="R882" s="191">
        <f>Q882*H882</f>
        <v>1.0800000000000001E-2</v>
      </c>
      <c r="S882" s="191">
        <v>0</v>
      </c>
      <c r="T882" s="192">
        <f>S882*H882</f>
        <v>0</v>
      </c>
      <c r="U882" s="38"/>
      <c r="V882" s="38"/>
      <c r="W882" s="38"/>
      <c r="X882" s="38"/>
      <c r="Y882" s="38"/>
      <c r="Z882" s="38"/>
      <c r="AA882" s="38"/>
      <c r="AB882" s="38"/>
      <c r="AC882" s="38"/>
      <c r="AD882" s="38"/>
      <c r="AE882" s="38"/>
      <c r="AR882" s="193" t="s">
        <v>278</v>
      </c>
      <c r="AT882" s="193" t="s">
        <v>171</v>
      </c>
      <c r="AU882" s="193" t="s">
        <v>81</v>
      </c>
      <c r="AY882" s="21" t="s">
        <v>168</v>
      </c>
      <c r="BE882" s="194">
        <f>IF(N882="základní",J882,0)</f>
        <v>0</v>
      </c>
      <c r="BF882" s="194">
        <f>IF(N882="snížená",J882,0)</f>
        <v>0</v>
      </c>
      <c r="BG882" s="194">
        <f>IF(N882="zákl. přenesená",J882,0)</f>
        <v>0</v>
      </c>
      <c r="BH882" s="194">
        <f>IF(N882="sníž. přenesená",J882,0)</f>
        <v>0</v>
      </c>
      <c r="BI882" s="194">
        <f>IF(N882="nulová",J882,0)</f>
        <v>0</v>
      </c>
      <c r="BJ882" s="21" t="s">
        <v>79</v>
      </c>
      <c r="BK882" s="194">
        <f>ROUND(I882*H882,2)</f>
        <v>0</v>
      </c>
      <c r="BL882" s="21" t="s">
        <v>278</v>
      </c>
      <c r="BM882" s="193" t="s">
        <v>2244</v>
      </c>
    </row>
    <row r="883" spans="1:65" s="2" customFormat="1" ht="19.5">
      <c r="A883" s="38"/>
      <c r="B883" s="39"/>
      <c r="C883" s="40"/>
      <c r="D883" s="195" t="s">
        <v>178</v>
      </c>
      <c r="E883" s="40"/>
      <c r="F883" s="196" t="s">
        <v>1229</v>
      </c>
      <c r="G883" s="40"/>
      <c r="H883" s="40"/>
      <c r="I883" s="197"/>
      <c r="J883" s="40"/>
      <c r="K883" s="40"/>
      <c r="L883" s="43"/>
      <c r="M883" s="198"/>
      <c r="N883" s="199"/>
      <c r="O883" s="68"/>
      <c r="P883" s="68"/>
      <c r="Q883" s="68"/>
      <c r="R883" s="68"/>
      <c r="S883" s="68"/>
      <c r="T883" s="69"/>
      <c r="U883" s="38"/>
      <c r="V883" s="38"/>
      <c r="W883" s="38"/>
      <c r="X883" s="38"/>
      <c r="Y883" s="38"/>
      <c r="Z883" s="38"/>
      <c r="AA883" s="38"/>
      <c r="AB883" s="38"/>
      <c r="AC883" s="38"/>
      <c r="AD883" s="38"/>
      <c r="AE883" s="38"/>
      <c r="AT883" s="21" t="s">
        <v>178</v>
      </c>
      <c r="AU883" s="21" t="s">
        <v>81</v>
      </c>
    </row>
    <row r="884" spans="1:65" s="2" customFormat="1" ht="11.25">
      <c r="A884" s="38"/>
      <c r="B884" s="39"/>
      <c r="C884" s="40"/>
      <c r="D884" s="200" t="s">
        <v>180</v>
      </c>
      <c r="E884" s="40"/>
      <c r="F884" s="201" t="s">
        <v>1230</v>
      </c>
      <c r="G884" s="40"/>
      <c r="H884" s="40"/>
      <c r="I884" s="197"/>
      <c r="J884" s="40"/>
      <c r="K884" s="40"/>
      <c r="L884" s="43"/>
      <c r="M884" s="198"/>
      <c r="N884" s="199"/>
      <c r="O884" s="68"/>
      <c r="P884" s="68"/>
      <c r="Q884" s="68"/>
      <c r="R884" s="68"/>
      <c r="S884" s="68"/>
      <c r="T884" s="69"/>
      <c r="U884" s="38"/>
      <c r="V884" s="38"/>
      <c r="W884" s="38"/>
      <c r="X884" s="38"/>
      <c r="Y884" s="38"/>
      <c r="Z884" s="38"/>
      <c r="AA884" s="38"/>
      <c r="AB884" s="38"/>
      <c r="AC884" s="38"/>
      <c r="AD884" s="38"/>
      <c r="AE884" s="38"/>
      <c r="AT884" s="21" t="s">
        <v>180</v>
      </c>
      <c r="AU884" s="21" t="s">
        <v>81</v>
      </c>
    </row>
    <row r="885" spans="1:65" s="13" customFormat="1" ht="11.25">
      <c r="B885" s="202"/>
      <c r="C885" s="203"/>
      <c r="D885" s="195" t="s">
        <v>182</v>
      </c>
      <c r="E885" s="204" t="s">
        <v>19</v>
      </c>
      <c r="F885" s="205" t="s">
        <v>2245</v>
      </c>
      <c r="G885" s="203"/>
      <c r="H885" s="206">
        <v>10</v>
      </c>
      <c r="I885" s="207"/>
      <c r="J885" s="203"/>
      <c r="K885" s="203"/>
      <c r="L885" s="208"/>
      <c r="M885" s="209"/>
      <c r="N885" s="210"/>
      <c r="O885" s="210"/>
      <c r="P885" s="210"/>
      <c r="Q885" s="210"/>
      <c r="R885" s="210"/>
      <c r="S885" s="210"/>
      <c r="T885" s="211"/>
      <c r="AT885" s="212" t="s">
        <v>182</v>
      </c>
      <c r="AU885" s="212" t="s">
        <v>81</v>
      </c>
      <c r="AV885" s="13" t="s">
        <v>81</v>
      </c>
      <c r="AW885" s="13" t="s">
        <v>33</v>
      </c>
      <c r="AX885" s="13" t="s">
        <v>72</v>
      </c>
      <c r="AY885" s="212" t="s">
        <v>168</v>
      </c>
    </row>
    <row r="886" spans="1:65" s="14" customFormat="1" ht="11.25">
      <c r="B886" s="213"/>
      <c r="C886" s="214"/>
      <c r="D886" s="195" t="s">
        <v>182</v>
      </c>
      <c r="E886" s="215" t="s">
        <v>19</v>
      </c>
      <c r="F886" s="216" t="s">
        <v>185</v>
      </c>
      <c r="G886" s="214"/>
      <c r="H886" s="217">
        <v>10</v>
      </c>
      <c r="I886" s="218"/>
      <c r="J886" s="214"/>
      <c r="K886" s="214"/>
      <c r="L886" s="219"/>
      <c r="M886" s="220"/>
      <c r="N886" s="221"/>
      <c r="O886" s="221"/>
      <c r="P886" s="221"/>
      <c r="Q886" s="221"/>
      <c r="R886" s="221"/>
      <c r="S886" s="221"/>
      <c r="T886" s="222"/>
      <c r="AT886" s="223" t="s">
        <v>182</v>
      </c>
      <c r="AU886" s="223" t="s">
        <v>81</v>
      </c>
      <c r="AV886" s="14" t="s">
        <v>176</v>
      </c>
      <c r="AW886" s="14" t="s">
        <v>33</v>
      </c>
      <c r="AX886" s="14" t="s">
        <v>79</v>
      </c>
      <c r="AY886" s="223" t="s">
        <v>168</v>
      </c>
    </row>
    <row r="887" spans="1:65" s="2" customFormat="1" ht="21.75" customHeight="1">
      <c r="A887" s="38"/>
      <c r="B887" s="39"/>
      <c r="C887" s="182" t="s">
        <v>2246</v>
      </c>
      <c r="D887" s="182" t="s">
        <v>171</v>
      </c>
      <c r="E887" s="183" t="s">
        <v>2247</v>
      </c>
      <c r="F887" s="184" t="s">
        <v>2248</v>
      </c>
      <c r="G887" s="185" t="s">
        <v>237</v>
      </c>
      <c r="H887" s="186">
        <v>1</v>
      </c>
      <c r="I887" s="187"/>
      <c r="J887" s="188">
        <f>ROUND(I887*H887,2)</f>
        <v>0</v>
      </c>
      <c r="K887" s="184" t="s">
        <v>19</v>
      </c>
      <c r="L887" s="43"/>
      <c r="M887" s="189" t="s">
        <v>19</v>
      </c>
      <c r="N887" s="190" t="s">
        <v>43</v>
      </c>
      <c r="O887" s="68"/>
      <c r="P887" s="191">
        <f>O887*H887</f>
        <v>0</v>
      </c>
      <c r="Q887" s="191">
        <v>0</v>
      </c>
      <c r="R887" s="191">
        <f>Q887*H887</f>
        <v>0</v>
      </c>
      <c r="S887" s="191">
        <v>0</v>
      </c>
      <c r="T887" s="192">
        <f>S887*H887</f>
        <v>0</v>
      </c>
      <c r="U887" s="38"/>
      <c r="V887" s="38"/>
      <c r="W887" s="38"/>
      <c r="X887" s="38"/>
      <c r="Y887" s="38"/>
      <c r="Z887" s="38"/>
      <c r="AA887" s="38"/>
      <c r="AB887" s="38"/>
      <c r="AC887" s="38"/>
      <c r="AD887" s="38"/>
      <c r="AE887" s="38"/>
      <c r="AR887" s="193" t="s">
        <v>278</v>
      </c>
      <c r="AT887" s="193" t="s">
        <v>171</v>
      </c>
      <c r="AU887" s="193" t="s">
        <v>81</v>
      </c>
      <c r="AY887" s="21" t="s">
        <v>168</v>
      </c>
      <c r="BE887" s="194">
        <f>IF(N887="základní",J887,0)</f>
        <v>0</v>
      </c>
      <c r="BF887" s="194">
        <f>IF(N887="snížená",J887,0)</f>
        <v>0</v>
      </c>
      <c r="BG887" s="194">
        <f>IF(N887="zákl. přenesená",J887,0)</f>
        <v>0</v>
      </c>
      <c r="BH887" s="194">
        <f>IF(N887="sníž. přenesená",J887,0)</f>
        <v>0</v>
      </c>
      <c r="BI887" s="194">
        <f>IF(N887="nulová",J887,0)</f>
        <v>0</v>
      </c>
      <c r="BJ887" s="21" t="s">
        <v>79</v>
      </c>
      <c r="BK887" s="194">
        <f>ROUND(I887*H887,2)</f>
        <v>0</v>
      </c>
      <c r="BL887" s="21" t="s">
        <v>278</v>
      </c>
      <c r="BM887" s="193" t="s">
        <v>2249</v>
      </c>
    </row>
    <row r="888" spans="1:65" s="2" customFormat="1" ht="11.25">
      <c r="A888" s="38"/>
      <c r="B888" s="39"/>
      <c r="C888" s="40"/>
      <c r="D888" s="195" t="s">
        <v>178</v>
      </c>
      <c r="E888" s="40"/>
      <c r="F888" s="196" t="s">
        <v>2250</v>
      </c>
      <c r="G888" s="40"/>
      <c r="H888" s="40"/>
      <c r="I888" s="197"/>
      <c r="J888" s="40"/>
      <c r="K888" s="40"/>
      <c r="L888" s="43"/>
      <c r="M888" s="198"/>
      <c r="N888" s="199"/>
      <c r="O888" s="68"/>
      <c r="P888" s="68"/>
      <c r="Q888" s="68"/>
      <c r="R888" s="68"/>
      <c r="S888" s="68"/>
      <c r="T888" s="69"/>
      <c r="U888" s="38"/>
      <c r="V888" s="38"/>
      <c r="W888" s="38"/>
      <c r="X888" s="38"/>
      <c r="Y888" s="38"/>
      <c r="Z888" s="38"/>
      <c r="AA888" s="38"/>
      <c r="AB888" s="38"/>
      <c r="AC888" s="38"/>
      <c r="AD888" s="38"/>
      <c r="AE888" s="38"/>
      <c r="AT888" s="21" t="s">
        <v>178</v>
      </c>
      <c r="AU888" s="21" t="s">
        <v>81</v>
      </c>
    </row>
    <row r="889" spans="1:65" s="2" customFormat="1" ht="16.5" customHeight="1">
      <c r="A889" s="38"/>
      <c r="B889" s="39"/>
      <c r="C889" s="225" t="s">
        <v>2251</v>
      </c>
      <c r="D889" s="225" t="s">
        <v>234</v>
      </c>
      <c r="E889" s="226" t="s">
        <v>2252</v>
      </c>
      <c r="F889" s="227" t="s">
        <v>2253</v>
      </c>
      <c r="G889" s="228" t="s">
        <v>237</v>
      </c>
      <c r="H889" s="229">
        <v>1</v>
      </c>
      <c r="I889" s="230"/>
      <c r="J889" s="231">
        <f>ROUND(I889*H889,2)</f>
        <v>0</v>
      </c>
      <c r="K889" s="227" t="s">
        <v>175</v>
      </c>
      <c r="L889" s="232"/>
      <c r="M889" s="233" t="s">
        <v>19</v>
      </c>
      <c r="N889" s="234" t="s">
        <v>43</v>
      </c>
      <c r="O889" s="68"/>
      <c r="P889" s="191">
        <f>O889*H889</f>
        <v>0</v>
      </c>
      <c r="Q889" s="191">
        <v>1.4999999999999999E-2</v>
      </c>
      <c r="R889" s="191">
        <f>Q889*H889</f>
        <v>1.4999999999999999E-2</v>
      </c>
      <c r="S889" s="191">
        <v>0</v>
      </c>
      <c r="T889" s="192">
        <f>S889*H889</f>
        <v>0</v>
      </c>
      <c r="U889" s="38"/>
      <c r="V889" s="38"/>
      <c r="W889" s="38"/>
      <c r="X889" s="38"/>
      <c r="Y889" s="38"/>
      <c r="Z889" s="38"/>
      <c r="AA889" s="38"/>
      <c r="AB889" s="38"/>
      <c r="AC889" s="38"/>
      <c r="AD889" s="38"/>
      <c r="AE889" s="38"/>
      <c r="AR889" s="193" t="s">
        <v>786</v>
      </c>
      <c r="AT889" s="193" t="s">
        <v>234</v>
      </c>
      <c r="AU889" s="193" t="s">
        <v>81</v>
      </c>
      <c r="AY889" s="21" t="s">
        <v>168</v>
      </c>
      <c r="BE889" s="194">
        <f>IF(N889="základní",J889,0)</f>
        <v>0</v>
      </c>
      <c r="BF889" s="194">
        <f>IF(N889="snížená",J889,0)</f>
        <v>0</v>
      </c>
      <c r="BG889" s="194">
        <f>IF(N889="zákl. přenesená",J889,0)</f>
        <v>0</v>
      </c>
      <c r="BH889" s="194">
        <f>IF(N889="sníž. přenesená",J889,0)</f>
        <v>0</v>
      </c>
      <c r="BI889" s="194">
        <f>IF(N889="nulová",J889,0)</f>
        <v>0</v>
      </c>
      <c r="BJ889" s="21" t="s">
        <v>79</v>
      </c>
      <c r="BK889" s="194">
        <f>ROUND(I889*H889,2)</f>
        <v>0</v>
      </c>
      <c r="BL889" s="21" t="s">
        <v>278</v>
      </c>
      <c r="BM889" s="193" t="s">
        <v>2254</v>
      </c>
    </row>
    <row r="890" spans="1:65" s="2" customFormat="1" ht="11.25">
      <c r="A890" s="38"/>
      <c r="B890" s="39"/>
      <c r="C890" s="40"/>
      <c r="D890" s="195" t="s">
        <v>178</v>
      </c>
      <c r="E890" s="40"/>
      <c r="F890" s="196" t="s">
        <v>2253</v>
      </c>
      <c r="G890" s="40"/>
      <c r="H890" s="40"/>
      <c r="I890" s="197"/>
      <c r="J890" s="40"/>
      <c r="K890" s="40"/>
      <c r="L890" s="43"/>
      <c r="M890" s="198"/>
      <c r="N890" s="199"/>
      <c r="O890" s="68"/>
      <c r="P890" s="68"/>
      <c r="Q890" s="68"/>
      <c r="R890" s="68"/>
      <c r="S890" s="68"/>
      <c r="T890" s="69"/>
      <c r="U890" s="38"/>
      <c r="V890" s="38"/>
      <c r="W890" s="38"/>
      <c r="X890" s="38"/>
      <c r="Y890" s="38"/>
      <c r="Z890" s="38"/>
      <c r="AA890" s="38"/>
      <c r="AB890" s="38"/>
      <c r="AC890" s="38"/>
      <c r="AD890" s="38"/>
      <c r="AE890" s="38"/>
      <c r="AT890" s="21" t="s">
        <v>178</v>
      </c>
      <c r="AU890" s="21" t="s">
        <v>81</v>
      </c>
    </row>
    <row r="891" spans="1:65" s="2" customFormat="1" ht="24.2" customHeight="1">
      <c r="A891" s="38"/>
      <c r="B891" s="39"/>
      <c r="C891" s="182" t="s">
        <v>2255</v>
      </c>
      <c r="D891" s="182" t="s">
        <v>171</v>
      </c>
      <c r="E891" s="183" t="s">
        <v>2256</v>
      </c>
      <c r="F891" s="184" t="s">
        <v>2257</v>
      </c>
      <c r="G891" s="185" t="s">
        <v>237</v>
      </c>
      <c r="H891" s="186">
        <v>1</v>
      </c>
      <c r="I891" s="187"/>
      <c r="J891" s="188">
        <f>ROUND(I891*H891,2)</f>
        <v>0</v>
      </c>
      <c r="K891" s="184" t="s">
        <v>175</v>
      </c>
      <c r="L891" s="43"/>
      <c r="M891" s="189" t="s">
        <v>19</v>
      </c>
      <c r="N891" s="190" t="s">
        <v>43</v>
      </c>
      <c r="O891" s="68"/>
      <c r="P891" s="191">
        <f>O891*H891</f>
        <v>0</v>
      </c>
      <c r="Q891" s="191">
        <v>8.8100000000000001E-3</v>
      </c>
      <c r="R891" s="191">
        <f>Q891*H891</f>
        <v>8.8100000000000001E-3</v>
      </c>
      <c r="S891" s="191">
        <v>0</v>
      </c>
      <c r="T891" s="192">
        <f>S891*H891</f>
        <v>0</v>
      </c>
      <c r="U891" s="38"/>
      <c r="V891" s="38"/>
      <c r="W891" s="38"/>
      <c r="X891" s="38"/>
      <c r="Y891" s="38"/>
      <c r="Z891" s="38"/>
      <c r="AA891" s="38"/>
      <c r="AB891" s="38"/>
      <c r="AC891" s="38"/>
      <c r="AD891" s="38"/>
      <c r="AE891" s="38"/>
      <c r="AR891" s="193" t="s">
        <v>278</v>
      </c>
      <c r="AT891" s="193" t="s">
        <v>171</v>
      </c>
      <c r="AU891" s="193" t="s">
        <v>81</v>
      </c>
      <c r="AY891" s="21" t="s">
        <v>168</v>
      </c>
      <c r="BE891" s="194">
        <f>IF(N891="základní",J891,0)</f>
        <v>0</v>
      </c>
      <c r="BF891" s="194">
        <f>IF(N891="snížená",J891,0)</f>
        <v>0</v>
      </c>
      <c r="BG891" s="194">
        <f>IF(N891="zákl. přenesená",J891,0)</f>
        <v>0</v>
      </c>
      <c r="BH891" s="194">
        <f>IF(N891="sníž. přenesená",J891,0)</f>
        <v>0</v>
      </c>
      <c r="BI891" s="194">
        <f>IF(N891="nulová",J891,0)</f>
        <v>0</v>
      </c>
      <c r="BJ891" s="21" t="s">
        <v>79</v>
      </c>
      <c r="BK891" s="194">
        <f>ROUND(I891*H891,2)</f>
        <v>0</v>
      </c>
      <c r="BL891" s="21" t="s">
        <v>278</v>
      </c>
      <c r="BM891" s="193" t="s">
        <v>2258</v>
      </c>
    </row>
    <row r="892" spans="1:65" s="2" customFormat="1" ht="19.5">
      <c r="A892" s="38"/>
      <c r="B892" s="39"/>
      <c r="C892" s="40"/>
      <c r="D892" s="195" t="s">
        <v>178</v>
      </c>
      <c r="E892" s="40"/>
      <c r="F892" s="196" t="s">
        <v>2259</v>
      </c>
      <c r="G892" s="40"/>
      <c r="H892" s="40"/>
      <c r="I892" s="197"/>
      <c r="J892" s="40"/>
      <c r="K892" s="40"/>
      <c r="L892" s="43"/>
      <c r="M892" s="198"/>
      <c r="N892" s="199"/>
      <c r="O892" s="68"/>
      <c r="P892" s="68"/>
      <c r="Q892" s="68"/>
      <c r="R892" s="68"/>
      <c r="S892" s="68"/>
      <c r="T892" s="69"/>
      <c r="U892" s="38"/>
      <c r="V892" s="38"/>
      <c r="W892" s="38"/>
      <c r="X892" s="38"/>
      <c r="Y892" s="38"/>
      <c r="Z892" s="38"/>
      <c r="AA892" s="38"/>
      <c r="AB892" s="38"/>
      <c r="AC892" s="38"/>
      <c r="AD892" s="38"/>
      <c r="AE892" s="38"/>
      <c r="AT892" s="21" t="s">
        <v>178</v>
      </c>
      <c r="AU892" s="21" t="s">
        <v>81</v>
      </c>
    </row>
    <row r="893" spans="1:65" s="2" customFormat="1" ht="11.25">
      <c r="A893" s="38"/>
      <c r="B893" s="39"/>
      <c r="C893" s="40"/>
      <c r="D893" s="200" t="s">
        <v>180</v>
      </c>
      <c r="E893" s="40"/>
      <c r="F893" s="201" t="s">
        <v>2260</v>
      </c>
      <c r="G893" s="40"/>
      <c r="H893" s="40"/>
      <c r="I893" s="197"/>
      <c r="J893" s="40"/>
      <c r="K893" s="40"/>
      <c r="L893" s="43"/>
      <c r="M893" s="198"/>
      <c r="N893" s="199"/>
      <c r="O893" s="68"/>
      <c r="P893" s="68"/>
      <c r="Q893" s="68"/>
      <c r="R893" s="68"/>
      <c r="S893" s="68"/>
      <c r="T893" s="69"/>
      <c r="U893" s="38"/>
      <c r="V893" s="38"/>
      <c r="W893" s="38"/>
      <c r="X893" s="38"/>
      <c r="Y893" s="38"/>
      <c r="Z893" s="38"/>
      <c r="AA893" s="38"/>
      <c r="AB893" s="38"/>
      <c r="AC893" s="38"/>
      <c r="AD893" s="38"/>
      <c r="AE893" s="38"/>
      <c r="AT893" s="21" t="s">
        <v>180</v>
      </c>
      <c r="AU893" s="21" t="s">
        <v>81</v>
      </c>
    </row>
    <row r="894" spans="1:65" s="2" customFormat="1" ht="24.2" customHeight="1">
      <c r="A894" s="38"/>
      <c r="B894" s="39"/>
      <c r="C894" s="182" t="s">
        <v>1219</v>
      </c>
      <c r="D894" s="182" t="s">
        <v>171</v>
      </c>
      <c r="E894" s="183" t="s">
        <v>2261</v>
      </c>
      <c r="F894" s="184" t="s">
        <v>2262</v>
      </c>
      <c r="G894" s="185" t="s">
        <v>220</v>
      </c>
      <c r="H894" s="186">
        <v>0.31900000000000001</v>
      </c>
      <c r="I894" s="187"/>
      <c r="J894" s="188">
        <f>ROUND(I894*H894,2)</f>
        <v>0</v>
      </c>
      <c r="K894" s="184" t="s">
        <v>175</v>
      </c>
      <c r="L894" s="43"/>
      <c r="M894" s="189" t="s">
        <v>19</v>
      </c>
      <c r="N894" s="190" t="s">
        <v>43</v>
      </c>
      <c r="O894" s="68"/>
      <c r="P894" s="191">
        <f>O894*H894</f>
        <v>0</v>
      </c>
      <c r="Q894" s="191">
        <v>0</v>
      </c>
      <c r="R894" s="191">
        <f>Q894*H894</f>
        <v>0</v>
      </c>
      <c r="S894" s="191">
        <v>0</v>
      </c>
      <c r="T894" s="192">
        <f>S894*H894</f>
        <v>0</v>
      </c>
      <c r="U894" s="38"/>
      <c r="V894" s="38"/>
      <c r="W894" s="38"/>
      <c r="X894" s="38"/>
      <c r="Y894" s="38"/>
      <c r="Z894" s="38"/>
      <c r="AA894" s="38"/>
      <c r="AB894" s="38"/>
      <c r="AC894" s="38"/>
      <c r="AD894" s="38"/>
      <c r="AE894" s="38"/>
      <c r="AR894" s="193" t="s">
        <v>278</v>
      </c>
      <c r="AT894" s="193" t="s">
        <v>171</v>
      </c>
      <c r="AU894" s="193" t="s">
        <v>81</v>
      </c>
      <c r="AY894" s="21" t="s">
        <v>168</v>
      </c>
      <c r="BE894" s="194">
        <f>IF(N894="základní",J894,0)</f>
        <v>0</v>
      </c>
      <c r="BF894" s="194">
        <f>IF(N894="snížená",J894,0)</f>
        <v>0</v>
      </c>
      <c r="BG894" s="194">
        <f>IF(N894="zákl. přenesená",J894,0)</f>
        <v>0</v>
      </c>
      <c r="BH894" s="194">
        <f>IF(N894="sníž. přenesená",J894,0)</f>
        <v>0</v>
      </c>
      <c r="BI894" s="194">
        <f>IF(N894="nulová",J894,0)</f>
        <v>0</v>
      </c>
      <c r="BJ894" s="21" t="s">
        <v>79</v>
      </c>
      <c r="BK894" s="194">
        <f>ROUND(I894*H894,2)</f>
        <v>0</v>
      </c>
      <c r="BL894" s="21" t="s">
        <v>278</v>
      </c>
      <c r="BM894" s="193" t="s">
        <v>2263</v>
      </c>
    </row>
    <row r="895" spans="1:65" s="2" customFormat="1" ht="29.25">
      <c r="A895" s="38"/>
      <c r="B895" s="39"/>
      <c r="C895" s="40"/>
      <c r="D895" s="195" t="s">
        <v>178</v>
      </c>
      <c r="E895" s="40"/>
      <c r="F895" s="196" t="s">
        <v>2264</v>
      </c>
      <c r="G895" s="40"/>
      <c r="H895" s="40"/>
      <c r="I895" s="197"/>
      <c r="J895" s="40"/>
      <c r="K895" s="40"/>
      <c r="L895" s="43"/>
      <c r="M895" s="198"/>
      <c r="N895" s="199"/>
      <c r="O895" s="68"/>
      <c r="P895" s="68"/>
      <c r="Q895" s="68"/>
      <c r="R895" s="68"/>
      <c r="S895" s="68"/>
      <c r="T895" s="69"/>
      <c r="U895" s="38"/>
      <c r="V895" s="38"/>
      <c r="W895" s="38"/>
      <c r="X895" s="38"/>
      <c r="Y895" s="38"/>
      <c r="Z895" s="38"/>
      <c r="AA895" s="38"/>
      <c r="AB895" s="38"/>
      <c r="AC895" s="38"/>
      <c r="AD895" s="38"/>
      <c r="AE895" s="38"/>
      <c r="AT895" s="21" t="s">
        <v>178</v>
      </c>
      <c r="AU895" s="21" t="s">
        <v>81</v>
      </c>
    </row>
    <row r="896" spans="1:65" s="2" customFormat="1" ht="11.25">
      <c r="A896" s="38"/>
      <c r="B896" s="39"/>
      <c r="C896" s="40"/>
      <c r="D896" s="200" t="s">
        <v>180</v>
      </c>
      <c r="E896" s="40"/>
      <c r="F896" s="201" t="s">
        <v>2265</v>
      </c>
      <c r="G896" s="40"/>
      <c r="H896" s="40"/>
      <c r="I896" s="197"/>
      <c r="J896" s="40"/>
      <c r="K896" s="40"/>
      <c r="L896" s="43"/>
      <c r="M896" s="198"/>
      <c r="N896" s="199"/>
      <c r="O896" s="68"/>
      <c r="P896" s="68"/>
      <c r="Q896" s="68"/>
      <c r="R896" s="68"/>
      <c r="S896" s="68"/>
      <c r="T896" s="69"/>
      <c r="U896" s="38"/>
      <c r="V896" s="38"/>
      <c r="W896" s="38"/>
      <c r="X896" s="38"/>
      <c r="Y896" s="38"/>
      <c r="Z896" s="38"/>
      <c r="AA896" s="38"/>
      <c r="AB896" s="38"/>
      <c r="AC896" s="38"/>
      <c r="AD896" s="38"/>
      <c r="AE896" s="38"/>
      <c r="AT896" s="21" t="s">
        <v>180</v>
      </c>
      <c r="AU896" s="21" t="s">
        <v>81</v>
      </c>
    </row>
    <row r="897" spans="1:65" s="12" customFormat="1" ht="22.9" customHeight="1">
      <c r="B897" s="166"/>
      <c r="C897" s="167"/>
      <c r="D897" s="168" t="s">
        <v>71</v>
      </c>
      <c r="E897" s="180" t="s">
        <v>1238</v>
      </c>
      <c r="F897" s="180" t="s">
        <v>1239</v>
      </c>
      <c r="G897" s="167"/>
      <c r="H897" s="167"/>
      <c r="I897" s="170"/>
      <c r="J897" s="181">
        <f>BK897</f>
        <v>0</v>
      </c>
      <c r="K897" s="167"/>
      <c r="L897" s="172"/>
      <c r="M897" s="173"/>
      <c r="N897" s="174"/>
      <c r="O897" s="174"/>
      <c r="P897" s="175">
        <f>SUM(P898:P941)</f>
        <v>0</v>
      </c>
      <c r="Q897" s="174"/>
      <c r="R897" s="175">
        <f>SUM(R898:R941)</f>
        <v>0.44093522000000002</v>
      </c>
      <c r="S897" s="174"/>
      <c r="T897" s="176">
        <f>SUM(T898:T941)</f>
        <v>0</v>
      </c>
      <c r="AR897" s="177" t="s">
        <v>81</v>
      </c>
      <c r="AT897" s="178" t="s">
        <v>71</v>
      </c>
      <c r="AU897" s="178" t="s">
        <v>79</v>
      </c>
      <c r="AY897" s="177" t="s">
        <v>168</v>
      </c>
      <c r="BK897" s="179">
        <f>SUM(BK898:BK941)</f>
        <v>0</v>
      </c>
    </row>
    <row r="898" spans="1:65" s="2" customFormat="1" ht="24.2" customHeight="1">
      <c r="A898" s="38"/>
      <c r="B898" s="39"/>
      <c r="C898" s="182" t="s">
        <v>186</v>
      </c>
      <c r="D898" s="182" t="s">
        <v>171</v>
      </c>
      <c r="E898" s="183" t="s">
        <v>2266</v>
      </c>
      <c r="F898" s="184" t="s">
        <v>2267</v>
      </c>
      <c r="G898" s="185" t="s">
        <v>281</v>
      </c>
      <c r="H898" s="186">
        <v>6.3129999999999997</v>
      </c>
      <c r="I898" s="187"/>
      <c r="J898" s="188">
        <f>ROUND(I898*H898,2)</f>
        <v>0</v>
      </c>
      <c r="K898" s="184" t="s">
        <v>175</v>
      </c>
      <c r="L898" s="43"/>
      <c r="M898" s="189" t="s">
        <v>19</v>
      </c>
      <c r="N898" s="190" t="s">
        <v>43</v>
      </c>
      <c r="O898" s="68"/>
      <c r="P898" s="191">
        <f>O898*H898</f>
        <v>0</v>
      </c>
      <c r="Q898" s="191">
        <v>2.5999999999999998E-4</v>
      </c>
      <c r="R898" s="191">
        <f>Q898*H898</f>
        <v>1.6413799999999998E-3</v>
      </c>
      <c r="S898" s="191">
        <v>0</v>
      </c>
      <c r="T898" s="192">
        <f>S898*H898</f>
        <v>0</v>
      </c>
      <c r="U898" s="38"/>
      <c r="V898" s="38"/>
      <c r="W898" s="38"/>
      <c r="X898" s="38"/>
      <c r="Y898" s="38"/>
      <c r="Z898" s="38"/>
      <c r="AA898" s="38"/>
      <c r="AB898" s="38"/>
      <c r="AC898" s="38"/>
      <c r="AD898" s="38"/>
      <c r="AE898" s="38"/>
      <c r="AR898" s="193" t="s">
        <v>278</v>
      </c>
      <c r="AT898" s="193" t="s">
        <v>171</v>
      </c>
      <c r="AU898" s="193" t="s">
        <v>81</v>
      </c>
      <c r="AY898" s="21" t="s">
        <v>168</v>
      </c>
      <c r="BE898" s="194">
        <f>IF(N898="základní",J898,0)</f>
        <v>0</v>
      </c>
      <c r="BF898" s="194">
        <f>IF(N898="snížená",J898,0)</f>
        <v>0</v>
      </c>
      <c r="BG898" s="194">
        <f>IF(N898="zákl. přenesená",J898,0)</f>
        <v>0</v>
      </c>
      <c r="BH898" s="194">
        <f>IF(N898="sníž. přenesená",J898,0)</f>
        <v>0</v>
      </c>
      <c r="BI898" s="194">
        <f>IF(N898="nulová",J898,0)</f>
        <v>0</v>
      </c>
      <c r="BJ898" s="21" t="s">
        <v>79</v>
      </c>
      <c r="BK898" s="194">
        <f>ROUND(I898*H898,2)</f>
        <v>0</v>
      </c>
      <c r="BL898" s="21" t="s">
        <v>278</v>
      </c>
      <c r="BM898" s="193" t="s">
        <v>2268</v>
      </c>
    </row>
    <row r="899" spans="1:65" s="2" customFormat="1" ht="19.5">
      <c r="A899" s="38"/>
      <c r="B899" s="39"/>
      <c r="C899" s="40"/>
      <c r="D899" s="195" t="s">
        <v>178</v>
      </c>
      <c r="E899" s="40"/>
      <c r="F899" s="196" t="s">
        <v>2269</v>
      </c>
      <c r="G899" s="40"/>
      <c r="H899" s="40"/>
      <c r="I899" s="197"/>
      <c r="J899" s="40"/>
      <c r="K899" s="40"/>
      <c r="L899" s="43"/>
      <c r="M899" s="198"/>
      <c r="N899" s="199"/>
      <c r="O899" s="68"/>
      <c r="P899" s="68"/>
      <c r="Q899" s="68"/>
      <c r="R899" s="68"/>
      <c r="S899" s="68"/>
      <c r="T899" s="69"/>
      <c r="U899" s="38"/>
      <c r="V899" s="38"/>
      <c r="W899" s="38"/>
      <c r="X899" s="38"/>
      <c r="Y899" s="38"/>
      <c r="Z899" s="38"/>
      <c r="AA899" s="38"/>
      <c r="AB899" s="38"/>
      <c r="AC899" s="38"/>
      <c r="AD899" s="38"/>
      <c r="AE899" s="38"/>
      <c r="AT899" s="21" t="s">
        <v>178</v>
      </c>
      <c r="AU899" s="21" t="s">
        <v>81</v>
      </c>
    </row>
    <row r="900" spans="1:65" s="2" customFormat="1" ht="11.25">
      <c r="A900" s="38"/>
      <c r="B900" s="39"/>
      <c r="C900" s="40"/>
      <c r="D900" s="200" t="s">
        <v>180</v>
      </c>
      <c r="E900" s="40"/>
      <c r="F900" s="201" t="s">
        <v>2270</v>
      </c>
      <c r="G900" s="40"/>
      <c r="H900" s="40"/>
      <c r="I900" s="197"/>
      <c r="J900" s="40"/>
      <c r="K900" s="40"/>
      <c r="L900" s="43"/>
      <c r="M900" s="198"/>
      <c r="N900" s="199"/>
      <c r="O900" s="68"/>
      <c r="P900" s="68"/>
      <c r="Q900" s="68"/>
      <c r="R900" s="68"/>
      <c r="S900" s="68"/>
      <c r="T900" s="69"/>
      <c r="U900" s="38"/>
      <c r="V900" s="38"/>
      <c r="W900" s="38"/>
      <c r="X900" s="38"/>
      <c r="Y900" s="38"/>
      <c r="Z900" s="38"/>
      <c r="AA900" s="38"/>
      <c r="AB900" s="38"/>
      <c r="AC900" s="38"/>
      <c r="AD900" s="38"/>
      <c r="AE900" s="38"/>
      <c r="AT900" s="21" t="s">
        <v>180</v>
      </c>
      <c r="AU900" s="21" t="s">
        <v>81</v>
      </c>
    </row>
    <row r="901" spans="1:65" s="13" customFormat="1" ht="11.25">
      <c r="B901" s="202"/>
      <c r="C901" s="203"/>
      <c r="D901" s="195" t="s">
        <v>182</v>
      </c>
      <c r="E901" s="204" t="s">
        <v>19</v>
      </c>
      <c r="F901" s="205" t="s">
        <v>2271</v>
      </c>
      <c r="G901" s="203"/>
      <c r="H901" s="206">
        <v>1.89</v>
      </c>
      <c r="I901" s="207"/>
      <c r="J901" s="203"/>
      <c r="K901" s="203"/>
      <c r="L901" s="208"/>
      <c r="M901" s="209"/>
      <c r="N901" s="210"/>
      <c r="O901" s="210"/>
      <c r="P901" s="210"/>
      <c r="Q901" s="210"/>
      <c r="R901" s="210"/>
      <c r="S901" s="210"/>
      <c r="T901" s="211"/>
      <c r="AT901" s="212" t="s">
        <v>182</v>
      </c>
      <c r="AU901" s="212" t="s">
        <v>81</v>
      </c>
      <c r="AV901" s="13" t="s">
        <v>81</v>
      </c>
      <c r="AW901" s="13" t="s">
        <v>33</v>
      </c>
      <c r="AX901" s="13" t="s">
        <v>72</v>
      </c>
      <c r="AY901" s="212" t="s">
        <v>168</v>
      </c>
    </row>
    <row r="902" spans="1:65" s="13" customFormat="1" ht="11.25">
      <c r="B902" s="202"/>
      <c r="C902" s="203"/>
      <c r="D902" s="195" t="s">
        <v>182</v>
      </c>
      <c r="E902" s="204" t="s">
        <v>19</v>
      </c>
      <c r="F902" s="205" t="s">
        <v>2272</v>
      </c>
      <c r="G902" s="203"/>
      <c r="H902" s="206">
        <v>1.147</v>
      </c>
      <c r="I902" s="207"/>
      <c r="J902" s="203"/>
      <c r="K902" s="203"/>
      <c r="L902" s="208"/>
      <c r="M902" s="209"/>
      <c r="N902" s="210"/>
      <c r="O902" s="210"/>
      <c r="P902" s="210"/>
      <c r="Q902" s="210"/>
      <c r="R902" s="210"/>
      <c r="S902" s="210"/>
      <c r="T902" s="211"/>
      <c r="AT902" s="212" t="s">
        <v>182</v>
      </c>
      <c r="AU902" s="212" t="s">
        <v>81</v>
      </c>
      <c r="AV902" s="13" t="s">
        <v>81</v>
      </c>
      <c r="AW902" s="13" t="s">
        <v>33</v>
      </c>
      <c r="AX902" s="13" t="s">
        <v>72</v>
      </c>
      <c r="AY902" s="212" t="s">
        <v>168</v>
      </c>
    </row>
    <row r="903" spans="1:65" s="13" customFormat="1" ht="11.25">
      <c r="B903" s="202"/>
      <c r="C903" s="203"/>
      <c r="D903" s="195" t="s">
        <v>182</v>
      </c>
      <c r="E903" s="204" t="s">
        <v>19</v>
      </c>
      <c r="F903" s="205" t="s">
        <v>2273</v>
      </c>
      <c r="G903" s="203"/>
      <c r="H903" s="206">
        <v>1.8720000000000001</v>
      </c>
      <c r="I903" s="207"/>
      <c r="J903" s="203"/>
      <c r="K903" s="203"/>
      <c r="L903" s="208"/>
      <c r="M903" s="209"/>
      <c r="N903" s="210"/>
      <c r="O903" s="210"/>
      <c r="P903" s="210"/>
      <c r="Q903" s="210"/>
      <c r="R903" s="210"/>
      <c r="S903" s="210"/>
      <c r="T903" s="211"/>
      <c r="AT903" s="212" t="s">
        <v>182</v>
      </c>
      <c r="AU903" s="212" t="s">
        <v>81</v>
      </c>
      <c r="AV903" s="13" t="s">
        <v>81</v>
      </c>
      <c r="AW903" s="13" t="s">
        <v>33</v>
      </c>
      <c r="AX903" s="13" t="s">
        <v>72</v>
      </c>
      <c r="AY903" s="212" t="s">
        <v>168</v>
      </c>
    </row>
    <row r="904" spans="1:65" s="13" customFormat="1" ht="11.25">
      <c r="B904" s="202"/>
      <c r="C904" s="203"/>
      <c r="D904" s="195" t="s">
        <v>182</v>
      </c>
      <c r="E904" s="204" t="s">
        <v>19</v>
      </c>
      <c r="F904" s="205" t="s">
        <v>2274</v>
      </c>
      <c r="G904" s="203"/>
      <c r="H904" s="206">
        <v>1.4039999999999999</v>
      </c>
      <c r="I904" s="207"/>
      <c r="J904" s="203"/>
      <c r="K904" s="203"/>
      <c r="L904" s="208"/>
      <c r="M904" s="209"/>
      <c r="N904" s="210"/>
      <c r="O904" s="210"/>
      <c r="P904" s="210"/>
      <c r="Q904" s="210"/>
      <c r="R904" s="210"/>
      <c r="S904" s="210"/>
      <c r="T904" s="211"/>
      <c r="AT904" s="212" t="s">
        <v>182</v>
      </c>
      <c r="AU904" s="212" t="s">
        <v>81</v>
      </c>
      <c r="AV904" s="13" t="s">
        <v>81</v>
      </c>
      <c r="AW904" s="13" t="s">
        <v>33</v>
      </c>
      <c r="AX904" s="13" t="s">
        <v>72</v>
      </c>
      <c r="AY904" s="212" t="s">
        <v>168</v>
      </c>
    </row>
    <row r="905" spans="1:65" s="14" customFormat="1" ht="11.25">
      <c r="B905" s="213"/>
      <c r="C905" s="214"/>
      <c r="D905" s="195" t="s">
        <v>182</v>
      </c>
      <c r="E905" s="215" t="s">
        <v>19</v>
      </c>
      <c r="F905" s="216" t="s">
        <v>185</v>
      </c>
      <c r="G905" s="214"/>
      <c r="H905" s="217">
        <v>6.3129999999999997</v>
      </c>
      <c r="I905" s="218"/>
      <c r="J905" s="214"/>
      <c r="K905" s="214"/>
      <c r="L905" s="219"/>
      <c r="M905" s="220"/>
      <c r="N905" s="221"/>
      <c r="O905" s="221"/>
      <c r="P905" s="221"/>
      <c r="Q905" s="221"/>
      <c r="R905" s="221"/>
      <c r="S905" s="221"/>
      <c r="T905" s="222"/>
      <c r="AT905" s="223" t="s">
        <v>182</v>
      </c>
      <c r="AU905" s="223" t="s">
        <v>81</v>
      </c>
      <c r="AV905" s="14" t="s">
        <v>176</v>
      </c>
      <c r="AW905" s="14" t="s">
        <v>33</v>
      </c>
      <c r="AX905" s="14" t="s">
        <v>79</v>
      </c>
      <c r="AY905" s="223" t="s">
        <v>168</v>
      </c>
    </row>
    <row r="906" spans="1:65" s="2" customFormat="1" ht="24.2" customHeight="1">
      <c r="A906" s="38"/>
      <c r="B906" s="39"/>
      <c r="C906" s="225" t="s">
        <v>308</v>
      </c>
      <c r="D906" s="225" t="s">
        <v>234</v>
      </c>
      <c r="E906" s="226" t="s">
        <v>2275</v>
      </c>
      <c r="F906" s="227" t="s">
        <v>2276</v>
      </c>
      <c r="G906" s="228" t="s">
        <v>281</v>
      </c>
      <c r="H906" s="229">
        <v>6.944</v>
      </c>
      <c r="I906" s="230"/>
      <c r="J906" s="231">
        <f>ROUND(I906*H906,2)</f>
        <v>0</v>
      </c>
      <c r="K906" s="227" t="s">
        <v>175</v>
      </c>
      <c r="L906" s="232"/>
      <c r="M906" s="233" t="s">
        <v>19</v>
      </c>
      <c r="N906" s="234" t="s">
        <v>43</v>
      </c>
      <c r="O906" s="68"/>
      <c r="P906" s="191">
        <f>O906*H906</f>
        <v>0</v>
      </c>
      <c r="Q906" s="191">
        <v>3.056E-2</v>
      </c>
      <c r="R906" s="191">
        <f>Q906*H906</f>
        <v>0.21220864</v>
      </c>
      <c r="S906" s="191">
        <v>0</v>
      </c>
      <c r="T906" s="192">
        <f>S906*H906</f>
        <v>0</v>
      </c>
      <c r="U906" s="38"/>
      <c r="V906" s="38"/>
      <c r="W906" s="38"/>
      <c r="X906" s="38"/>
      <c r="Y906" s="38"/>
      <c r="Z906" s="38"/>
      <c r="AA906" s="38"/>
      <c r="AB906" s="38"/>
      <c r="AC906" s="38"/>
      <c r="AD906" s="38"/>
      <c r="AE906" s="38"/>
      <c r="AR906" s="193" t="s">
        <v>786</v>
      </c>
      <c r="AT906" s="193" t="s">
        <v>234</v>
      </c>
      <c r="AU906" s="193" t="s">
        <v>81</v>
      </c>
      <c r="AY906" s="21" t="s">
        <v>168</v>
      </c>
      <c r="BE906" s="194">
        <f>IF(N906="základní",J906,0)</f>
        <v>0</v>
      </c>
      <c r="BF906" s="194">
        <f>IF(N906="snížená",J906,0)</f>
        <v>0</v>
      </c>
      <c r="BG906" s="194">
        <f>IF(N906="zákl. přenesená",J906,0)</f>
        <v>0</v>
      </c>
      <c r="BH906" s="194">
        <f>IF(N906="sníž. přenesená",J906,0)</f>
        <v>0</v>
      </c>
      <c r="BI906" s="194">
        <f>IF(N906="nulová",J906,0)</f>
        <v>0</v>
      </c>
      <c r="BJ906" s="21" t="s">
        <v>79</v>
      </c>
      <c r="BK906" s="194">
        <f>ROUND(I906*H906,2)</f>
        <v>0</v>
      </c>
      <c r="BL906" s="21" t="s">
        <v>278</v>
      </c>
      <c r="BM906" s="193" t="s">
        <v>2277</v>
      </c>
    </row>
    <row r="907" spans="1:65" s="2" customFormat="1" ht="19.5">
      <c r="A907" s="38"/>
      <c r="B907" s="39"/>
      <c r="C907" s="40"/>
      <c r="D907" s="195" t="s">
        <v>178</v>
      </c>
      <c r="E907" s="40"/>
      <c r="F907" s="196" t="s">
        <v>2276</v>
      </c>
      <c r="G907" s="40"/>
      <c r="H907" s="40"/>
      <c r="I907" s="197"/>
      <c r="J907" s="40"/>
      <c r="K907" s="40"/>
      <c r="L907" s="43"/>
      <c r="M907" s="198"/>
      <c r="N907" s="199"/>
      <c r="O907" s="68"/>
      <c r="P907" s="68"/>
      <c r="Q907" s="68"/>
      <c r="R907" s="68"/>
      <c r="S907" s="68"/>
      <c r="T907" s="69"/>
      <c r="U907" s="38"/>
      <c r="V907" s="38"/>
      <c r="W907" s="38"/>
      <c r="X907" s="38"/>
      <c r="Y907" s="38"/>
      <c r="Z907" s="38"/>
      <c r="AA907" s="38"/>
      <c r="AB907" s="38"/>
      <c r="AC907" s="38"/>
      <c r="AD907" s="38"/>
      <c r="AE907" s="38"/>
      <c r="AT907" s="21" t="s">
        <v>178</v>
      </c>
      <c r="AU907" s="21" t="s">
        <v>81</v>
      </c>
    </row>
    <row r="908" spans="1:65" s="2" customFormat="1" ht="19.5">
      <c r="A908" s="38"/>
      <c r="B908" s="39"/>
      <c r="C908" s="40"/>
      <c r="D908" s="195" t="s">
        <v>206</v>
      </c>
      <c r="E908" s="40"/>
      <c r="F908" s="224" t="s">
        <v>2278</v>
      </c>
      <c r="G908" s="40"/>
      <c r="H908" s="40"/>
      <c r="I908" s="197"/>
      <c r="J908" s="40"/>
      <c r="K908" s="40"/>
      <c r="L908" s="43"/>
      <c r="M908" s="198"/>
      <c r="N908" s="199"/>
      <c r="O908" s="68"/>
      <c r="P908" s="68"/>
      <c r="Q908" s="68"/>
      <c r="R908" s="68"/>
      <c r="S908" s="68"/>
      <c r="T908" s="69"/>
      <c r="U908" s="38"/>
      <c r="V908" s="38"/>
      <c r="W908" s="38"/>
      <c r="X908" s="38"/>
      <c r="Y908" s="38"/>
      <c r="Z908" s="38"/>
      <c r="AA908" s="38"/>
      <c r="AB908" s="38"/>
      <c r="AC908" s="38"/>
      <c r="AD908" s="38"/>
      <c r="AE908" s="38"/>
      <c r="AT908" s="21" t="s">
        <v>206</v>
      </c>
      <c r="AU908" s="21" t="s">
        <v>81</v>
      </c>
    </row>
    <row r="909" spans="1:65" s="13" customFormat="1" ht="11.25">
      <c r="B909" s="202"/>
      <c r="C909" s="203"/>
      <c r="D909" s="195" t="s">
        <v>182</v>
      </c>
      <c r="E909" s="204" t="s">
        <v>19</v>
      </c>
      <c r="F909" s="205" t="s">
        <v>2279</v>
      </c>
      <c r="G909" s="203"/>
      <c r="H909" s="206">
        <v>6.944</v>
      </c>
      <c r="I909" s="207"/>
      <c r="J909" s="203"/>
      <c r="K909" s="203"/>
      <c r="L909" s="208"/>
      <c r="M909" s="209"/>
      <c r="N909" s="210"/>
      <c r="O909" s="210"/>
      <c r="P909" s="210"/>
      <c r="Q909" s="210"/>
      <c r="R909" s="210"/>
      <c r="S909" s="210"/>
      <c r="T909" s="211"/>
      <c r="AT909" s="212" t="s">
        <v>182</v>
      </c>
      <c r="AU909" s="212" t="s">
        <v>81</v>
      </c>
      <c r="AV909" s="13" t="s">
        <v>81</v>
      </c>
      <c r="AW909" s="13" t="s">
        <v>33</v>
      </c>
      <c r="AX909" s="13" t="s">
        <v>79</v>
      </c>
      <c r="AY909" s="212" t="s">
        <v>168</v>
      </c>
    </row>
    <row r="910" spans="1:65" s="2" customFormat="1" ht="24.2" customHeight="1">
      <c r="A910" s="38"/>
      <c r="B910" s="39"/>
      <c r="C910" s="182" t="s">
        <v>316</v>
      </c>
      <c r="D910" s="182" t="s">
        <v>171</v>
      </c>
      <c r="E910" s="183" t="s">
        <v>2280</v>
      </c>
      <c r="F910" s="184" t="s">
        <v>2281</v>
      </c>
      <c r="G910" s="185" t="s">
        <v>237</v>
      </c>
      <c r="H910" s="186">
        <v>1</v>
      </c>
      <c r="I910" s="187"/>
      <c r="J910" s="188">
        <f>ROUND(I910*H910,2)</f>
        <v>0</v>
      </c>
      <c r="K910" s="184" t="s">
        <v>175</v>
      </c>
      <c r="L910" s="43"/>
      <c r="M910" s="189" t="s">
        <v>19</v>
      </c>
      <c r="N910" s="190" t="s">
        <v>43</v>
      </c>
      <c r="O910" s="68"/>
      <c r="P910" s="191">
        <f>O910*H910</f>
        <v>0</v>
      </c>
      <c r="Q910" s="191">
        <v>8.4000000000000003E-4</v>
      </c>
      <c r="R910" s="191">
        <f>Q910*H910</f>
        <v>8.4000000000000003E-4</v>
      </c>
      <c r="S910" s="191">
        <v>0</v>
      </c>
      <c r="T910" s="192">
        <f>S910*H910</f>
        <v>0</v>
      </c>
      <c r="U910" s="38"/>
      <c r="V910" s="38"/>
      <c r="W910" s="38"/>
      <c r="X910" s="38"/>
      <c r="Y910" s="38"/>
      <c r="Z910" s="38"/>
      <c r="AA910" s="38"/>
      <c r="AB910" s="38"/>
      <c r="AC910" s="38"/>
      <c r="AD910" s="38"/>
      <c r="AE910" s="38"/>
      <c r="AR910" s="193" t="s">
        <v>278</v>
      </c>
      <c r="AT910" s="193" t="s">
        <v>171</v>
      </c>
      <c r="AU910" s="193" t="s">
        <v>81</v>
      </c>
      <c r="AY910" s="21" t="s">
        <v>168</v>
      </c>
      <c r="BE910" s="194">
        <f>IF(N910="základní",J910,0)</f>
        <v>0</v>
      </c>
      <c r="BF910" s="194">
        <f>IF(N910="snížená",J910,0)</f>
        <v>0</v>
      </c>
      <c r="BG910" s="194">
        <f>IF(N910="zákl. přenesená",J910,0)</f>
        <v>0</v>
      </c>
      <c r="BH910" s="194">
        <f>IF(N910="sníž. přenesená",J910,0)</f>
        <v>0</v>
      </c>
      <c r="BI910" s="194">
        <f>IF(N910="nulová",J910,0)</f>
        <v>0</v>
      </c>
      <c r="BJ910" s="21" t="s">
        <v>79</v>
      </c>
      <c r="BK910" s="194">
        <f>ROUND(I910*H910,2)</f>
        <v>0</v>
      </c>
      <c r="BL910" s="21" t="s">
        <v>278</v>
      </c>
      <c r="BM910" s="193" t="s">
        <v>2282</v>
      </c>
    </row>
    <row r="911" spans="1:65" s="2" customFormat="1" ht="19.5">
      <c r="A911" s="38"/>
      <c r="B911" s="39"/>
      <c r="C911" s="40"/>
      <c r="D911" s="195" t="s">
        <v>178</v>
      </c>
      <c r="E911" s="40"/>
      <c r="F911" s="196" t="s">
        <v>2283</v>
      </c>
      <c r="G911" s="40"/>
      <c r="H911" s="40"/>
      <c r="I911" s="197"/>
      <c r="J911" s="40"/>
      <c r="K911" s="40"/>
      <c r="L911" s="43"/>
      <c r="M911" s="198"/>
      <c r="N911" s="199"/>
      <c r="O911" s="68"/>
      <c r="P911" s="68"/>
      <c r="Q911" s="68"/>
      <c r="R911" s="68"/>
      <c r="S911" s="68"/>
      <c r="T911" s="69"/>
      <c r="U911" s="38"/>
      <c r="V911" s="38"/>
      <c r="W911" s="38"/>
      <c r="X911" s="38"/>
      <c r="Y911" s="38"/>
      <c r="Z911" s="38"/>
      <c r="AA911" s="38"/>
      <c r="AB911" s="38"/>
      <c r="AC911" s="38"/>
      <c r="AD911" s="38"/>
      <c r="AE911" s="38"/>
      <c r="AT911" s="21" t="s">
        <v>178</v>
      </c>
      <c r="AU911" s="21" t="s">
        <v>81</v>
      </c>
    </row>
    <row r="912" spans="1:65" s="2" customFormat="1" ht="11.25">
      <c r="A912" s="38"/>
      <c r="B912" s="39"/>
      <c r="C912" s="40"/>
      <c r="D912" s="200" t="s">
        <v>180</v>
      </c>
      <c r="E912" s="40"/>
      <c r="F912" s="201" t="s">
        <v>2284</v>
      </c>
      <c r="G912" s="40"/>
      <c r="H912" s="40"/>
      <c r="I912" s="197"/>
      <c r="J912" s="40"/>
      <c r="K912" s="40"/>
      <c r="L912" s="43"/>
      <c r="M912" s="198"/>
      <c r="N912" s="199"/>
      <c r="O912" s="68"/>
      <c r="P912" s="68"/>
      <c r="Q912" s="68"/>
      <c r="R912" s="68"/>
      <c r="S912" s="68"/>
      <c r="T912" s="69"/>
      <c r="U912" s="38"/>
      <c r="V912" s="38"/>
      <c r="W912" s="38"/>
      <c r="X912" s="38"/>
      <c r="Y912" s="38"/>
      <c r="Z912" s="38"/>
      <c r="AA912" s="38"/>
      <c r="AB912" s="38"/>
      <c r="AC912" s="38"/>
      <c r="AD912" s="38"/>
      <c r="AE912" s="38"/>
      <c r="AT912" s="21" t="s">
        <v>180</v>
      </c>
      <c r="AU912" s="21" t="s">
        <v>81</v>
      </c>
    </row>
    <row r="913" spans="1:65" s="2" customFormat="1" ht="24.2" customHeight="1">
      <c r="A913" s="38"/>
      <c r="B913" s="39"/>
      <c r="C913" s="225" t="s">
        <v>287</v>
      </c>
      <c r="D913" s="225" t="s">
        <v>234</v>
      </c>
      <c r="E913" s="226" t="s">
        <v>2285</v>
      </c>
      <c r="F913" s="227" t="s">
        <v>2286</v>
      </c>
      <c r="G913" s="228" t="s">
        <v>281</v>
      </c>
      <c r="H913" s="229">
        <v>4.08</v>
      </c>
      <c r="I913" s="230"/>
      <c r="J913" s="231">
        <f>ROUND(I913*H913,2)</f>
        <v>0</v>
      </c>
      <c r="K913" s="227" t="s">
        <v>175</v>
      </c>
      <c r="L913" s="232"/>
      <c r="M913" s="233" t="s">
        <v>19</v>
      </c>
      <c r="N913" s="234" t="s">
        <v>43</v>
      </c>
      <c r="O913" s="68"/>
      <c r="P913" s="191">
        <f>O913*H913</f>
        <v>0</v>
      </c>
      <c r="Q913" s="191">
        <v>2.5440000000000001E-2</v>
      </c>
      <c r="R913" s="191">
        <f>Q913*H913</f>
        <v>0.1037952</v>
      </c>
      <c r="S913" s="191">
        <v>0</v>
      </c>
      <c r="T913" s="192">
        <f>S913*H913</f>
        <v>0</v>
      </c>
      <c r="U913" s="38"/>
      <c r="V913" s="38"/>
      <c r="W913" s="38"/>
      <c r="X913" s="38"/>
      <c r="Y913" s="38"/>
      <c r="Z913" s="38"/>
      <c r="AA913" s="38"/>
      <c r="AB913" s="38"/>
      <c r="AC913" s="38"/>
      <c r="AD913" s="38"/>
      <c r="AE913" s="38"/>
      <c r="AR913" s="193" t="s">
        <v>786</v>
      </c>
      <c r="AT913" s="193" t="s">
        <v>234</v>
      </c>
      <c r="AU913" s="193" t="s">
        <v>81</v>
      </c>
      <c r="AY913" s="21" t="s">
        <v>168</v>
      </c>
      <c r="BE913" s="194">
        <f>IF(N913="základní",J913,0)</f>
        <v>0</v>
      </c>
      <c r="BF913" s="194">
        <f>IF(N913="snížená",J913,0)</f>
        <v>0</v>
      </c>
      <c r="BG913" s="194">
        <f>IF(N913="zákl. přenesená",J913,0)</f>
        <v>0</v>
      </c>
      <c r="BH913" s="194">
        <f>IF(N913="sníž. přenesená",J913,0)</f>
        <v>0</v>
      </c>
      <c r="BI913" s="194">
        <f>IF(N913="nulová",J913,0)</f>
        <v>0</v>
      </c>
      <c r="BJ913" s="21" t="s">
        <v>79</v>
      </c>
      <c r="BK913" s="194">
        <f>ROUND(I913*H913,2)</f>
        <v>0</v>
      </c>
      <c r="BL913" s="21" t="s">
        <v>278</v>
      </c>
      <c r="BM913" s="193" t="s">
        <v>2287</v>
      </c>
    </row>
    <row r="914" spans="1:65" s="2" customFormat="1" ht="19.5">
      <c r="A914" s="38"/>
      <c r="B914" s="39"/>
      <c r="C914" s="40"/>
      <c r="D914" s="195" t="s">
        <v>178</v>
      </c>
      <c r="E914" s="40"/>
      <c r="F914" s="196" t="s">
        <v>2286</v>
      </c>
      <c r="G914" s="40"/>
      <c r="H914" s="40"/>
      <c r="I914" s="197"/>
      <c r="J914" s="40"/>
      <c r="K914" s="40"/>
      <c r="L914" s="43"/>
      <c r="M914" s="198"/>
      <c r="N914" s="199"/>
      <c r="O914" s="68"/>
      <c r="P914" s="68"/>
      <c r="Q914" s="68"/>
      <c r="R914" s="68"/>
      <c r="S914" s="68"/>
      <c r="T914" s="69"/>
      <c r="U914" s="38"/>
      <c r="V914" s="38"/>
      <c r="W914" s="38"/>
      <c r="X914" s="38"/>
      <c r="Y914" s="38"/>
      <c r="Z914" s="38"/>
      <c r="AA914" s="38"/>
      <c r="AB914" s="38"/>
      <c r="AC914" s="38"/>
      <c r="AD914" s="38"/>
      <c r="AE914" s="38"/>
      <c r="AT914" s="21" t="s">
        <v>178</v>
      </c>
      <c r="AU914" s="21" t="s">
        <v>81</v>
      </c>
    </row>
    <row r="915" spans="1:65" s="2" customFormat="1" ht="19.5">
      <c r="A915" s="38"/>
      <c r="B915" s="39"/>
      <c r="C915" s="40"/>
      <c r="D915" s="195" t="s">
        <v>206</v>
      </c>
      <c r="E915" s="40"/>
      <c r="F915" s="224" t="s">
        <v>2288</v>
      </c>
      <c r="G915" s="40"/>
      <c r="H915" s="40"/>
      <c r="I915" s="197"/>
      <c r="J915" s="40"/>
      <c r="K915" s="40"/>
      <c r="L915" s="43"/>
      <c r="M915" s="198"/>
      <c r="N915" s="199"/>
      <c r="O915" s="68"/>
      <c r="P915" s="68"/>
      <c r="Q915" s="68"/>
      <c r="R915" s="68"/>
      <c r="S915" s="68"/>
      <c r="T915" s="69"/>
      <c r="U915" s="38"/>
      <c r="V915" s="38"/>
      <c r="W915" s="38"/>
      <c r="X915" s="38"/>
      <c r="Y915" s="38"/>
      <c r="Z915" s="38"/>
      <c r="AA915" s="38"/>
      <c r="AB915" s="38"/>
      <c r="AC915" s="38"/>
      <c r="AD915" s="38"/>
      <c r="AE915" s="38"/>
      <c r="AT915" s="21" t="s">
        <v>206</v>
      </c>
      <c r="AU915" s="21" t="s">
        <v>81</v>
      </c>
    </row>
    <row r="916" spans="1:65" s="13" customFormat="1" ht="11.25">
      <c r="B916" s="202"/>
      <c r="C916" s="203"/>
      <c r="D916" s="195" t="s">
        <v>182</v>
      </c>
      <c r="E916" s="204" t="s">
        <v>19</v>
      </c>
      <c r="F916" s="205" t="s">
        <v>2289</v>
      </c>
      <c r="G916" s="203"/>
      <c r="H916" s="206">
        <v>4.08</v>
      </c>
      <c r="I916" s="207"/>
      <c r="J916" s="203"/>
      <c r="K916" s="203"/>
      <c r="L916" s="208"/>
      <c r="M916" s="209"/>
      <c r="N916" s="210"/>
      <c r="O916" s="210"/>
      <c r="P916" s="210"/>
      <c r="Q916" s="210"/>
      <c r="R916" s="210"/>
      <c r="S916" s="210"/>
      <c r="T916" s="211"/>
      <c r="AT916" s="212" t="s">
        <v>182</v>
      </c>
      <c r="AU916" s="212" t="s">
        <v>81</v>
      </c>
      <c r="AV916" s="13" t="s">
        <v>81</v>
      </c>
      <c r="AW916" s="13" t="s">
        <v>33</v>
      </c>
      <c r="AX916" s="13" t="s">
        <v>72</v>
      </c>
      <c r="AY916" s="212" t="s">
        <v>168</v>
      </c>
    </row>
    <row r="917" spans="1:65" s="14" customFormat="1" ht="11.25">
      <c r="B917" s="213"/>
      <c r="C917" s="214"/>
      <c r="D917" s="195" t="s">
        <v>182</v>
      </c>
      <c r="E917" s="215" t="s">
        <v>19</v>
      </c>
      <c r="F917" s="216" t="s">
        <v>185</v>
      </c>
      <c r="G917" s="214"/>
      <c r="H917" s="217">
        <v>4.08</v>
      </c>
      <c r="I917" s="218"/>
      <c r="J917" s="214"/>
      <c r="K917" s="214"/>
      <c r="L917" s="219"/>
      <c r="M917" s="220"/>
      <c r="N917" s="221"/>
      <c r="O917" s="221"/>
      <c r="P917" s="221"/>
      <c r="Q917" s="221"/>
      <c r="R917" s="221"/>
      <c r="S917" s="221"/>
      <c r="T917" s="222"/>
      <c r="AT917" s="223" t="s">
        <v>182</v>
      </c>
      <c r="AU917" s="223" t="s">
        <v>81</v>
      </c>
      <c r="AV917" s="14" t="s">
        <v>176</v>
      </c>
      <c r="AW917" s="14" t="s">
        <v>33</v>
      </c>
      <c r="AX917" s="14" t="s">
        <v>79</v>
      </c>
      <c r="AY917" s="223" t="s">
        <v>168</v>
      </c>
    </row>
    <row r="918" spans="1:65" s="2" customFormat="1" ht="33" customHeight="1">
      <c r="A918" s="38"/>
      <c r="B918" s="39"/>
      <c r="C918" s="182" t="s">
        <v>549</v>
      </c>
      <c r="D918" s="182" t="s">
        <v>171</v>
      </c>
      <c r="E918" s="183" t="s">
        <v>2290</v>
      </c>
      <c r="F918" s="184" t="s">
        <v>2291</v>
      </c>
      <c r="G918" s="185" t="s">
        <v>237</v>
      </c>
      <c r="H918" s="186">
        <v>3</v>
      </c>
      <c r="I918" s="187"/>
      <c r="J918" s="188">
        <f>ROUND(I918*H918,2)</f>
        <v>0</v>
      </c>
      <c r="K918" s="184" t="s">
        <v>175</v>
      </c>
      <c r="L918" s="43"/>
      <c r="M918" s="189" t="s">
        <v>19</v>
      </c>
      <c r="N918" s="190" t="s">
        <v>43</v>
      </c>
      <c r="O918" s="68"/>
      <c r="P918" s="191">
        <f>O918*H918</f>
        <v>0</v>
      </c>
      <c r="Q918" s="191">
        <v>0</v>
      </c>
      <c r="R918" s="191">
        <f>Q918*H918</f>
        <v>0</v>
      </c>
      <c r="S918" s="191">
        <v>0</v>
      </c>
      <c r="T918" s="192">
        <f>S918*H918</f>
        <v>0</v>
      </c>
      <c r="U918" s="38"/>
      <c r="V918" s="38"/>
      <c r="W918" s="38"/>
      <c r="X918" s="38"/>
      <c r="Y918" s="38"/>
      <c r="Z918" s="38"/>
      <c r="AA918" s="38"/>
      <c r="AB918" s="38"/>
      <c r="AC918" s="38"/>
      <c r="AD918" s="38"/>
      <c r="AE918" s="38"/>
      <c r="AR918" s="193" t="s">
        <v>278</v>
      </c>
      <c r="AT918" s="193" t="s">
        <v>171</v>
      </c>
      <c r="AU918" s="193" t="s">
        <v>81</v>
      </c>
      <c r="AY918" s="21" t="s">
        <v>168</v>
      </c>
      <c r="BE918" s="194">
        <f>IF(N918="základní",J918,0)</f>
        <v>0</v>
      </c>
      <c r="BF918" s="194">
        <f>IF(N918="snížená",J918,0)</f>
        <v>0</v>
      </c>
      <c r="BG918" s="194">
        <f>IF(N918="zákl. přenesená",J918,0)</f>
        <v>0</v>
      </c>
      <c r="BH918" s="194">
        <f>IF(N918="sníž. přenesená",J918,0)</f>
        <v>0</v>
      </c>
      <c r="BI918" s="194">
        <f>IF(N918="nulová",J918,0)</f>
        <v>0</v>
      </c>
      <c r="BJ918" s="21" t="s">
        <v>79</v>
      </c>
      <c r="BK918" s="194">
        <f>ROUND(I918*H918,2)</f>
        <v>0</v>
      </c>
      <c r="BL918" s="21" t="s">
        <v>278</v>
      </c>
      <c r="BM918" s="193" t="s">
        <v>2292</v>
      </c>
    </row>
    <row r="919" spans="1:65" s="2" customFormat="1" ht="29.25">
      <c r="A919" s="38"/>
      <c r="B919" s="39"/>
      <c r="C919" s="40"/>
      <c r="D919" s="195" t="s">
        <v>178</v>
      </c>
      <c r="E919" s="40"/>
      <c r="F919" s="196" t="s">
        <v>2293</v>
      </c>
      <c r="G919" s="40"/>
      <c r="H919" s="40"/>
      <c r="I919" s="197"/>
      <c r="J919" s="40"/>
      <c r="K919" s="40"/>
      <c r="L919" s="43"/>
      <c r="M919" s="198"/>
      <c r="N919" s="199"/>
      <c r="O919" s="68"/>
      <c r="P919" s="68"/>
      <c r="Q919" s="68"/>
      <c r="R919" s="68"/>
      <c r="S919" s="68"/>
      <c r="T919" s="69"/>
      <c r="U919" s="38"/>
      <c r="V919" s="38"/>
      <c r="W919" s="38"/>
      <c r="X919" s="38"/>
      <c r="Y919" s="38"/>
      <c r="Z919" s="38"/>
      <c r="AA919" s="38"/>
      <c r="AB919" s="38"/>
      <c r="AC919" s="38"/>
      <c r="AD919" s="38"/>
      <c r="AE919" s="38"/>
      <c r="AT919" s="21" t="s">
        <v>178</v>
      </c>
      <c r="AU919" s="21" t="s">
        <v>81</v>
      </c>
    </row>
    <row r="920" spans="1:65" s="2" customFormat="1" ht="11.25">
      <c r="A920" s="38"/>
      <c r="B920" s="39"/>
      <c r="C920" s="40"/>
      <c r="D920" s="200" t="s">
        <v>180</v>
      </c>
      <c r="E920" s="40"/>
      <c r="F920" s="201" t="s">
        <v>2294</v>
      </c>
      <c r="G920" s="40"/>
      <c r="H920" s="40"/>
      <c r="I920" s="197"/>
      <c r="J920" s="40"/>
      <c r="K920" s="40"/>
      <c r="L920" s="43"/>
      <c r="M920" s="198"/>
      <c r="N920" s="199"/>
      <c r="O920" s="68"/>
      <c r="P920" s="68"/>
      <c r="Q920" s="68"/>
      <c r="R920" s="68"/>
      <c r="S920" s="68"/>
      <c r="T920" s="69"/>
      <c r="U920" s="38"/>
      <c r="V920" s="38"/>
      <c r="W920" s="38"/>
      <c r="X920" s="38"/>
      <c r="Y920" s="38"/>
      <c r="Z920" s="38"/>
      <c r="AA920" s="38"/>
      <c r="AB920" s="38"/>
      <c r="AC920" s="38"/>
      <c r="AD920" s="38"/>
      <c r="AE920" s="38"/>
      <c r="AT920" s="21" t="s">
        <v>180</v>
      </c>
      <c r="AU920" s="21" t="s">
        <v>81</v>
      </c>
    </row>
    <row r="921" spans="1:65" s="2" customFormat="1" ht="24.2" customHeight="1">
      <c r="A921" s="38"/>
      <c r="B921" s="39"/>
      <c r="C921" s="225" t="s">
        <v>2295</v>
      </c>
      <c r="D921" s="225" t="s">
        <v>234</v>
      </c>
      <c r="E921" s="226" t="s">
        <v>2296</v>
      </c>
      <c r="F921" s="227" t="s">
        <v>2297</v>
      </c>
      <c r="G921" s="228" t="s">
        <v>237</v>
      </c>
      <c r="H921" s="229">
        <v>1</v>
      </c>
      <c r="I921" s="230"/>
      <c r="J921" s="231">
        <f>ROUND(I921*H921,2)</f>
        <v>0</v>
      </c>
      <c r="K921" s="227" t="s">
        <v>175</v>
      </c>
      <c r="L921" s="232"/>
      <c r="M921" s="233" t="s">
        <v>19</v>
      </c>
      <c r="N921" s="234" t="s">
        <v>43</v>
      </c>
      <c r="O921" s="68"/>
      <c r="P921" s="191">
        <f>O921*H921</f>
        <v>0</v>
      </c>
      <c r="Q921" s="191">
        <v>1.4500000000000001E-2</v>
      </c>
      <c r="R921" s="191">
        <f>Q921*H921</f>
        <v>1.4500000000000001E-2</v>
      </c>
      <c r="S921" s="191">
        <v>0</v>
      </c>
      <c r="T921" s="192">
        <f>S921*H921</f>
        <v>0</v>
      </c>
      <c r="U921" s="38"/>
      <c r="V921" s="38"/>
      <c r="W921" s="38"/>
      <c r="X921" s="38"/>
      <c r="Y921" s="38"/>
      <c r="Z921" s="38"/>
      <c r="AA921" s="38"/>
      <c r="AB921" s="38"/>
      <c r="AC921" s="38"/>
      <c r="AD921" s="38"/>
      <c r="AE921" s="38"/>
      <c r="AR921" s="193" t="s">
        <v>786</v>
      </c>
      <c r="AT921" s="193" t="s">
        <v>234</v>
      </c>
      <c r="AU921" s="193" t="s">
        <v>81</v>
      </c>
      <c r="AY921" s="21" t="s">
        <v>168</v>
      </c>
      <c r="BE921" s="194">
        <f>IF(N921="základní",J921,0)</f>
        <v>0</v>
      </c>
      <c r="BF921" s="194">
        <f>IF(N921="snížená",J921,0)</f>
        <v>0</v>
      </c>
      <c r="BG921" s="194">
        <f>IF(N921="zákl. přenesená",J921,0)</f>
        <v>0</v>
      </c>
      <c r="BH921" s="194">
        <f>IF(N921="sníž. přenesená",J921,0)</f>
        <v>0</v>
      </c>
      <c r="BI921" s="194">
        <f>IF(N921="nulová",J921,0)</f>
        <v>0</v>
      </c>
      <c r="BJ921" s="21" t="s">
        <v>79</v>
      </c>
      <c r="BK921" s="194">
        <f>ROUND(I921*H921,2)</f>
        <v>0</v>
      </c>
      <c r="BL921" s="21" t="s">
        <v>278</v>
      </c>
      <c r="BM921" s="193" t="s">
        <v>2298</v>
      </c>
    </row>
    <row r="922" spans="1:65" s="2" customFormat="1" ht="19.5">
      <c r="A922" s="38"/>
      <c r="B922" s="39"/>
      <c r="C922" s="40"/>
      <c r="D922" s="195" t="s">
        <v>178</v>
      </c>
      <c r="E922" s="40"/>
      <c r="F922" s="196" t="s">
        <v>2297</v>
      </c>
      <c r="G922" s="40"/>
      <c r="H922" s="40"/>
      <c r="I922" s="197"/>
      <c r="J922" s="40"/>
      <c r="K922" s="40"/>
      <c r="L922" s="43"/>
      <c r="M922" s="198"/>
      <c r="N922" s="199"/>
      <c r="O922" s="68"/>
      <c r="P922" s="68"/>
      <c r="Q922" s="68"/>
      <c r="R922" s="68"/>
      <c r="S922" s="68"/>
      <c r="T922" s="69"/>
      <c r="U922" s="38"/>
      <c r="V922" s="38"/>
      <c r="W922" s="38"/>
      <c r="X922" s="38"/>
      <c r="Y922" s="38"/>
      <c r="Z922" s="38"/>
      <c r="AA922" s="38"/>
      <c r="AB922" s="38"/>
      <c r="AC922" s="38"/>
      <c r="AD922" s="38"/>
      <c r="AE922" s="38"/>
      <c r="AT922" s="21" t="s">
        <v>178</v>
      </c>
      <c r="AU922" s="21" t="s">
        <v>81</v>
      </c>
    </row>
    <row r="923" spans="1:65" s="2" customFormat="1" ht="24.2" customHeight="1">
      <c r="A923" s="38"/>
      <c r="B923" s="39"/>
      <c r="C923" s="225" t="s">
        <v>294</v>
      </c>
      <c r="D923" s="225" t="s">
        <v>234</v>
      </c>
      <c r="E923" s="226" t="s">
        <v>2299</v>
      </c>
      <c r="F923" s="227" t="s">
        <v>2300</v>
      </c>
      <c r="G923" s="228" t="s">
        <v>237</v>
      </c>
      <c r="H923" s="229">
        <v>2</v>
      </c>
      <c r="I923" s="230"/>
      <c r="J923" s="231">
        <f>ROUND(I923*H923,2)</f>
        <v>0</v>
      </c>
      <c r="K923" s="227" t="s">
        <v>175</v>
      </c>
      <c r="L923" s="232"/>
      <c r="M923" s="233" t="s">
        <v>19</v>
      </c>
      <c r="N923" s="234" t="s">
        <v>43</v>
      </c>
      <c r="O923" s="68"/>
      <c r="P923" s="191">
        <f>O923*H923</f>
        <v>0</v>
      </c>
      <c r="Q923" s="191">
        <v>1.6E-2</v>
      </c>
      <c r="R923" s="191">
        <f>Q923*H923</f>
        <v>3.2000000000000001E-2</v>
      </c>
      <c r="S923" s="191">
        <v>0</v>
      </c>
      <c r="T923" s="192">
        <f>S923*H923</f>
        <v>0</v>
      </c>
      <c r="U923" s="38"/>
      <c r="V923" s="38"/>
      <c r="W923" s="38"/>
      <c r="X923" s="38"/>
      <c r="Y923" s="38"/>
      <c r="Z923" s="38"/>
      <c r="AA923" s="38"/>
      <c r="AB923" s="38"/>
      <c r="AC923" s="38"/>
      <c r="AD923" s="38"/>
      <c r="AE923" s="38"/>
      <c r="AR923" s="193" t="s">
        <v>786</v>
      </c>
      <c r="AT923" s="193" t="s">
        <v>234</v>
      </c>
      <c r="AU923" s="193" t="s">
        <v>81</v>
      </c>
      <c r="AY923" s="21" t="s">
        <v>168</v>
      </c>
      <c r="BE923" s="194">
        <f>IF(N923="základní",J923,0)</f>
        <v>0</v>
      </c>
      <c r="BF923" s="194">
        <f>IF(N923="snížená",J923,0)</f>
        <v>0</v>
      </c>
      <c r="BG923" s="194">
        <f>IF(N923="zákl. přenesená",J923,0)</f>
        <v>0</v>
      </c>
      <c r="BH923" s="194">
        <f>IF(N923="sníž. přenesená",J923,0)</f>
        <v>0</v>
      </c>
      <c r="BI923" s="194">
        <f>IF(N923="nulová",J923,0)</f>
        <v>0</v>
      </c>
      <c r="BJ923" s="21" t="s">
        <v>79</v>
      </c>
      <c r="BK923" s="194">
        <f>ROUND(I923*H923,2)</f>
        <v>0</v>
      </c>
      <c r="BL923" s="21" t="s">
        <v>278</v>
      </c>
      <c r="BM923" s="193" t="s">
        <v>2301</v>
      </c>
    </row>
    <row r="924" spans="1:65" s="2" customFormat="1" ht="19.5">
      <c r="A924" s="38"/>
      <c r="B924" s="39"/>
      <c r="C924" s="40"/>
      <c r="D924" s="195" t="s">
        <v>178</v>
      </c>
      <c r="E924" s="40"/>
      <c r="F924" s="196" t="s">
        <v>2300</v>
      </c>
      <c r="G924" s="40"/>
      <c r="H924" s="40"/>
      <c r="I924" s="197"/>
      <c r="J924" s="40"/>
      <c r="K924" s="40"/>
      <c r="L924" s="43"/>
      <c r="M924" s="198"/>
      <c r="N924" s="199"/>
      <c r="O924" s="68"/>
      <c r="P924" s="68"/>
      <c r="Q924" s="68"/>
      <c r="R924" s="68"/>
      <c r="S924" s="68"/>
      <c r="T924" s="69"/>
      <c r="U924" s="38"/>
      <c r="V924" s="38"/>
      <c r="W924" s="38"/>
      <c r="X924" s="38"/>
      <c r="Y924" s="38"/>
      <c r="Z924" s="38"/>
      <c r="AA924" s="38"/>
      <c r="AB924" s="38"/>
      <c r="AC924" s="38"/>
      <c r="AD924" s="38"/>
      <c r="AE924" s="38"/>
      <c r="AT924" s="21" t="s">
        <v>178</v>
      </c>
      <c r="AU924" s="21" t="s">
        <v>81</v>
      </c>
    </row>
    <row r="925" spans="1:65" s="2" customFormat="1" ht="21.75" customHeight="1">
      <c r="A925" s="38"/>
      <c r="B925" s="39"/>
      <c r="C925" s="182" t="s">
        <v>2302</v>
      </c>
      <c r="D925" s="182" t="s">
        <v>171</v>
      </c>
      <c r="E925" s="183" t="s">
        <v>1263</v>
      </c>
      <c r="F925" s="184" t="s">
        <v>1264</v>
      </c>
      <c r="G925" s="185" t="s">
        <v>237</v>
      </c>
      <c r="H925" s="186">
        <v>3</v>
      </c>
      <c r="I925" s="187"/>
      <c r="J925" s="188">
        <f>ROUND(I925*H925,2)</f>
        <v>0</v>
      </c>
      <c r="K925" s="184" t="s">
        <v>175</v>
      </c>
      <c r="L925" s="43"/>
      <c r="M925" s="189" t="s">
        <v>19</v>
      </c>
      <c r="N925" s="190" t="s">
        <v>43</v>
      </c>
      <c r="O925" s="68"/>
      <c r="P925" s="191">
        <f>O925*H925</f>
        <v>0</v>
      </c>
      <c r="Q925" s="191">
        <v>0</v>
      </c>
      <c r="R925" s="191">
        <f>Q925*H925</f>
        <v>0</v>
      </c>
      <c r="S925" s="191">
        <v>0</v>
      </c>
      <c r="T925" s="192">
        <f>S925*H925</f>
        <v>0</v>
      </c>
      <c r="U925" s="38"/>
      <c r="V925" s="38"/>
      <c r="W925" s="38"/>
      <c r="X925" s="38"/>
      <c r="Y925" s="38"/>
      <c r="Z925" s="38"/>
      <c r="AA925" s="38"/>
      <c r="AB925" s="38"/>
      <c r="AC925" s="38"/>
      <c r="AD925" s="38"/>
      <c r="AE925" s="38"/>
      <c r="AR925" s="193" t="s">
        <v>278</v>
      </c>
      <c r="AT925" s="193" t="s">
        <v>171</v>
      </c>
      <c r="AU925" s="193" t="s">
        <v>81</v>
      </c>
      <c r="AY925" s="21" t="s">
        <v>168</v>
      </c>
      <c r="BE925" s="194">
        <f>IF(N925="základní",J925,0)</f>
        <v>0</v>
      </c>
      <c r="BF925" s="194">
        <f>IF(N925="snížená",J925,0)</f>
        <v>0</v>
      </c>
      <c r="BG925" s="194">
        <f>IF(N925="zákl. přenesená",J925,0)</f>
        <v>0</v>
      </c>
      <c r="BH925" s="194">
        <f>IF(N925="sníž. přenesená",J925,0)</f>
        <v>0</v>
      </c>
      <c r="BI925" s="194">
        <f>IF(N925="nulová",J925,0)</f>
        <v>0</v>
      </c>
      <c r="BJ925" s="21" t="s">
        <v>79</v>
      </c>
      <c r="BK925" s="194">
        <f>ROUND(I925*H925,2)</f>
        <v>0</v>
      </c>
      <c r="BL925" s="21" t="s">
        <v>278</v>
      </c>
      <c r="BM925" s="193" t="s">
        <v>2303</v>
      </c>
    </row>
    <row r="926" spans="1:65" s="2" customFormat="1" ht="19.5">
      <c r="A926" s="38"/>
      <c r="B926" s="39"/>
      <c r="C926" s="40"/>
      <c r="D926" s="195" t="s">
        <v>178</v>
      </c>
      <c r="E926" s="40"/>
      <c r="F926" s="196" t="s">
        <v>1266</v>
      </c>
      <c r="G926" s="40"/>
      <c r="H926" s="40"/>
      <c r="I926" s="197"/>
      <c r="J926" s="40"/>
      <c r="K926" s="40"/>
      <c r="L926" s="43"/>
      <c r="M926" s="198"/>
      <c r="N926" s="199"/>
      <c r="O926" s="68"/>
      <c r="P926" s="68"/>
      <c r="Q926" s="68"/>
      <c r="R926" s="68"/>
      <c r="S926" s="68"/>
      <c r="T926" s="69"/>
      <c r="U926" s="38"/>
      <c r="V926" s="38"/>
      <c r="W926" s="38"/>
      <c r="X926" s="38"/>
      <c r="Y926" s="38"/>
      <c r="Z926" s="38"/>
      <c r="AA926" s="38"/>
      <c r="AB926" s="38"/>
      <c r="AC926" s="38"/>
      <c r="AD926" s="38"/>
      <c r="AE926" s="38"/>
      <c r="AT926" s="21" t="s">
        <v>178</v>
      </c>
      <c r="AU926" s="21" t="s">
        <v>81</v>
      </c>
    </row>
    <row r="927" spans="1:65" s="2" customFormat="1" ht="11.25">
      <c r="A927" s="38"/>
      <c r="B927" s="39"/>
      <c r="C927" s="40"/>
      <c r="D927" s="200" t="s">
        <v>180</v>
      </c>
      <c r="E927" s="40"/>
      <c r="F927" s="201" t="s">
        <v>1267</v>
      </c>
      <c r="G927" s="40"/>
      <c r="H927" s="40"/>
      <c r="I927" s="197"/>
      <c r="J927" s="40"/>
      <c r="K927" s="40"/>
      <c r="L927" s="43"/>
      <c r="M927" s="198"/>
      <c r="N927" s="199"/>
      <c r="O927" s="68"/>
      <c r="P927" s="68"/>
      <c r="Q927" s="68"/>
      <c r="R927" s="68"/>
      <c r="S927" s="68"/>
      <c r="T927" s="69"/>
      <c r="U927" s="38"/>
      <c r="V927" s="38"/>
      <c r="W927" s="38"/>
      <c r="X927" s="38"/>
      <c r="Y927" s="38"/>
      <c r="Z927" s="38"/>
      <c r="AA927" s="38"/>
      <c r="AB927" s="38"/>
      <c r="AC927" s="38"/>
      <c r="AD927" s="38"/>
      <c r="AE927" s="38"/>
      <c r="AT927" s="21" t="s">
        <v>180</v>
      </c>
      <c r="AU927" s="21" t="s">
        <v>81</v>
      </c>
    </row>
    <row r="928" spans="1:65" s="2" customFormat="1" ht="16.5" customHeight="1">
      <c r="A928" s="38"/>
      <c r="B928" s="39"/>
      <c r="C928" s="225" t="s">
        <v>2304</v>
      </c>
      <c r="D928" s="225" t="s">
        <v>234</v>
      </c>
      <c r="E928" s="226" t="s">
        <v>1269</v>
      </c>
      <c r="F928" s="227" t="s">
        <v>1270</v>
      </c>
      <c r="G928" s="228" t="s">
        <v>237</v>
      </c>
      <c r="H928" s="229">
        <v>2</v>
      </c>
      <c r="I928" s="230"/>
      <c r="J928" s="231">
        <f>ROUND(I928*H928,2)</f>
        <v>0</v>
      </c>
      <c r="K928" s="227" t="s">
        <v>175</v>
      </c>
      <c r="L928" s="232"/>
      <c r="M928" s="233" t="s">
        <v>19</v>
      </c>
      <c r="N928" s="234" t="s">
        <v>43</v>
      </c>
      <c r="O928" s="68"/>
      <c r="P928" s="191">
        <f>O928*H928</f>
        <v>0</v>
      </c>
      <c r="Q928" s="191">
        <v>2.2000000000000001E-3</v>
      </c>
      <c r="R928" s="191">
        <f>Q928*H928</f>
        <v>4.4000000000000003E-3</v>
      </c>
      <c r="S928" s="191">
        <v>0</v>
      </c>
      <c r="T928" s="192">
        <f>S928*H928</f>
        <v>0</v>
      </c>
      <c r="U928" s="38"/>
      <c r="V928" s="38"/>
      <c r="W928" s="38"/>
      <c r="X928" s="38"/>
      <c r="Y928" s="38"/>
      <c r="Z928" s="38"/>
      <c r="AA928" s="38"/>
      <c r="AB928" s="38"/>
      <c r="AC928" s="38"/>
      <c r="AD928" s="38"/>
      <c r="AE928" s="38"/>
      <c r="AR928" s="193" t="s">
        <v>786</v>
      </c>
      <c r="AT928" s="193" t="s">
        <v>234</v>
      </c>
      <c r="AU928" s="193" t="s">
        <v>81</v>
      </c>
      <c r="AY928" s="21" t="s">
        <v>168</v>
      </c>
      <c r="BE928" s="194">
        <f>IF(N928="základní",J928,0)</f>
        <v>0</v>
      </c>
      <c r="BF928" s="194">
        <f>IF(N928="snížená",J928,0)</f>
        <v>0</v>
      </c>
      <c r="BG928" s="194">
        <f>IF(N928="zákl. přenesená",J928,0)</f>
        <v>0</v>
      </c>
      <c r="BH928" s="194">
        <f>IF(N928="sníž. přenesená",J928,0)</f>
        <v>0</v>
      </c>
      <c r="BI928" s="194">
        <f>IF(N928="nulová",J928,0)</f>
        <v>0</v>
      </c>
      <c r="BJ928" s="21" t="s">
        <v>79</v>
      </c>
      <c r="BK928" s="194">
        <f>ROUND(I928*H928,2)</f>
        <v>0</v>
      </c>
      <c r="BL928" s="21" t="s">
        <v>278</v>
      </c>
      <c r="BM928" s="193" t="s">
        <v>2305</v>
      </c>
    </row>
    <row r="929" spans="1:65" s="2" customFormat="1" ht="11.25">
      <c r="A929" s="38"/>
      <c r="B929" s="39"/>
      <c r="C929" s="40"/>
      <c r="D929" s="195" t="s">
        <v>178</v>
      </c>
      <c r="E929" s="40"/>
      <c r="F929" s="196" t="s">
        <v>1270</v>
      </c>
      <c r="G929" s="40"/>
      <c r="H929" s="40"/>
      <c r="I929" s="197"/>
      <c r="J929" s="40"/>
      <c r="K929" s="40"/>
      <c r="L929" s="43"/>
      <c r="M929" s="198"/>
      <c r="N929" s="199"/>
      <c r="O929" s="68"/>
      <c r="P929" s="68"/>
      <c r="Q929" s="68"/>
      <c r="R929" s="68"/>
      <c r="S929" s="68"/>
      <c r="T929" s="69"/>
      <c r="U929" s="38"/>
      <c r="V929" s="38"/>
      <c r="W929" s="38"/>
      <c r="X929" s="38"/>
      <c r="Y929" s="38"/>
      <c r="Z929" s="38"/>
      <c r="AA929" s="38"/>
      <c r="AB929" s="38"/>
      <c r="AC929" s="38"/>
      <c r="AD929" s="38"/>
      <c r="AE929" s="38"/>
      <c r="AT929" s="21" t="s">
        <v>178</v>
      </c>
      <c r="AU929" s="21" t="s">
        <v>81</v>
      </c>
    </row>
    <row r="930" spans="1:65" s="2" customFormat="1" ht="16.5" customHeight="1">
      <c r="A930" s="38"/>
      <c r="B930" s="39"/>
      <c r="C930" s="225" t="s">
        <v>302</v>
      </c>
      <c r="D930" s="225" t="s">
        <v>234</v>
      </c>
      <c r="E930" s="226" t="s">
        <v>2306</v>
      </c>
      <c r="F930" s="227" t="s">
        <v>2307</v>
      </c>
      <c r="G930" s="228" t="s">
        <v>237</v>
      </c>
      <c r="H930" s="229">
        <v>1</v>
      </c>
      <c r="I930" s="230"/>
      <c r="J930" s="231">
        <f>ROUND(I930*H930,2)</f>
        <v>0</v>
      </c>
      <c r="K930" s="227" t="s">
        <v>175</v>
      </c>
      <c r="L930" s="232"/>
      <c r="M930" s="233" t="s">
        <v>19</v>
      </c>
      <c r="N930" s="234" t="s">
        <v>43</v>
      </c>
      <c r="O930" s="68"/>
      <c r="P930" s="191">
        <f>O930*H930</f>
        <v>0</v>
      </c>
      <c r="Q930" s="191">
        <v>2.2000000000000001E-3</v>
      </c>
      <c r="R930" s="191">
        <f>Q930*H930</f>
        <v>2.2000000000000001E-3</v>
      </c>
      <c r="S930" s="191">
        <v>0</v>
      </c>
      <c r="T930" s="192">
        <f>S930*H930</f>
        <v>0</v>
      </c>
      <c r="U930" s="38"/>
      <c r="V930" s="38"/>
      <c r="W930" s="38"/>
      <c r="X930" s="38"/>
      <c r="Y930" s="38"/>
      <c r="Z930" s="38"/>
      <c r="AA930" s="38"/>
      <c r="AB930" s="38"/>
      <c r="AC930" s="38"/>
      <c r="AD930" s="38"/>
      <c r="AE930" s="38"/>
      <c r="AR930" s="193" t="s">
        <v>786</v>
      </c>
      <c r="AT930" s="193" t="s">
        <v>234</v>
      </c>
      <c r="AU930" s="193" t="s">
        <v>81</v>
      </c>
      <c r="AY930" s="21" t="s">
        <v>168</v>
      </c>
      <c r="BE930" s="194">
        <f>IF(N930="základní",J930,0)</f>
        <v>0</v>
      </c>
      <c r="BF930" s="194">
        <f>IF(N930="snížená",J930,0)</f>
        <v>0</v>
      </c>
      <c r="BG930" s="194">
        <f>IF(N930="zákl. přenesená",J930,0)</f>
        <v>0</v>
      </c>
      <c r="BH930" s="194">
        <f>IF(N930="sníž. přenesená",J930,0)</f>
        <v>0</v>
      </c>
      <c r="BI930" s="194">
        <f>IF(N930="nulová",J930,0)</f>
        <v>0</v>
      </c>
      <c r="BJ930" s="21" t="s">
        <v>79</v>
      </c>
      <c r="BK930" s="194">
        <f>ROUND(I930*H930,2)</f>
        <v>0</v>
      </c>
      <c r="BL930" s="21" t="s">
        <v>278</v>
      </c>
      <c r="BM930" s="193" t="s">
        <v>2308</v>
      </c>
    </row>
    <row r="931" spans="1:65" s="2" customFormat="1" ht="11.25">
      <c r="A931" s="38"/>
      <c r="B931" s="39"/>
      <c r="C931" s="40"/>
      <c r="D931" s="195" t="s">
        <v>178</v>
      </c>
      <c r="E931" s="40"/>
      <c r="F931" s="196" t="s">
        <v>2307</v>
      </c>
      <c r="G931" s="40"/>
      <c r="H931" s="40"/>
      <c r="I931" s="197"/>
      <c r="J931" s="40"/>
      <c r="K931" s="40"/>
      <c r="L931" s="43"/>
      <c r="M931" s="198"/>
      <c r="N931" s="199"/>
      <c r="O931" s="68"/>
      <c r="P931" s="68"/>
      <c r="Q931" s="68"/>
      <c r="R931" s="68"/>
      <c r="S931" s="68"/>
      <c r="T931" s="69"/>
      <c r="U931" s="38"/>
      <c r="V931" s="38"/>
      <c r="W931" s="38"/>
      <c r="X931" s="38"/>
      <c r="Y931" s="38"/>
      <c r="Z931" s="38"/>
      <c r="AA931" s="38"/>
      <c r="AB931" s="38"/>
      <c r="AC931" s="38"/>
      <c r="AD931" s="38"/>
      <c r="AE931" s="38"/>
      <c r="AT931" s="21" t="s">
        <v>178</v>
      </c>
      <c r="AU931" s="21" t="s">
        <v>81</v>
      </c>
    </row>
    <row r="932" spans="1:65" s="2" customFormat="1" ht="24.2" customHeight="1">
      <c r="A932" s="38"/>
      <c r="B932" s="39"/>
      <c r="C932" s="182" t="s">
        <v>2309</v>
      </c>
      <c r="D932" s="182" t="s">
        <v>171</v>
      </c>
      <c r="E932" s="183" t="s">
        <v>2310</v>
      </c>
      <c r="F932" s="184" t="s">
        <v>2311</v>
      </c>
      <c r="G932" s="185" t="s">
        <v>237</v>
      </c>
      <c r="H932" s="186">
        <v>3</v>
      </c>
      <c r="I932" s="187"/>
      <c r="J932" s="188">
        <f>ROUND(I932*H932,2)</f>
        <v>0</v>
      </c>
      <c r="K932" s="184" t="s">
        <v>175</v>
      </c>
      <c r="L932" s="43"/>
      <c r="M932" s="189" t="s">
        <v>19</v>
      </c>
      <c r="N932" s="190" t="s">
        <v>43</v>
      </c>
      <c r="O932" s="68"/>
      <c r="P932" s="191">
        <f>O932*H932</f>
        <v>0</v>
      </c>
      <c r="Q932" s="191">
        <v>4.4999999999999999E-4</v>
      </c>
      <c r="R932" s="191">
        <f>Q932*H932</f>
        <v>1.3500000000000001E-3</v>
      </c>
      <c r="S932" s="191">
        <v>0</v>
      </c>
      <c r="T932" s="192">
        <f>S932*H932</f>
        <v>0</v>
      </c>
      <c r="U932" s="38"/>
      <c r="V932" s="38"/>
      <c r="W932" s="38"/>
      <c r="X932" s="38"/>
      <c r="Y932" s="38"/>
      <c r="Z932" s="38"/>
      <c r="AA932" s="38"/>
      <c r="AB932" s="38"/>
      <c r="AC932" s="38"/>
      <c r="AD932" s="38"/>
      <c r="AE932" s="38"/>
      <c r="AR932" s="193" t="s">
        <v>278</v>
      </c>
      <c r="AT932" s="193" t="s">
        <v>171</v>
      </c>
      <c r="AU932" s="193" t="s">
        <v>81</v>
      </c>
      <c r="AY932" s="21" t="s">
        <v>168</v>
      </c>
      <c r="BE932" s="194">
        <f>IF(N932="základní",J932,0)</f>
        <v>0</v>
      </c>
      <c r="BF932" s="194">
        <f>IF(N932="snížená",J932,0)</f>
        <v>0</v>
      </c>
      <c r="BG932" s="194">
        <f>IF(N932="zákl. přenesená",J932,0)</f>
        <v>0</v>
      </c>
      <c r="BH932" s="194">
        <f>IF(N932="sníž. přenesená",J932,0)</f>
        <v>0</v>
      </c>
      <c r="BI932" s="194">
        <f>IF(N932="nulová",J932,0)</f>
        <v>0</v>
      </c>
      <c r="BJ932" s="21" t="s">
        <v>79</v>
      </c>
      <c r="BK932" s="194">
        <f>ROUND(I932*H932,2)</f>
        <v>0</v>
      </c>
      <c r="BL932" s="21" t="s">
        <v>278</v>
      </c>
      <c r="BM932" s="193" t="s">
        <v>2312</v>
      </c>
    </row>
    <row r="933" spans="1:65" s="2" customFormat="1" ht="19.5">
      <c r="A933" s="38"/>
      <c r="B933" s="39"/>
      <c r="C933" s="40"/>
      <c r="D933" s="195" t="s">
        <v>178</v>
      </c>
      <c r="E933" s="40"/>
      <c r="F933" s="196" t="s">
        <v>2313</v>
      </c>
      <c r="G933" s="40"/>
      <c r="H933" s="40"/>
      <c r="I933" s="197"/>
      <c r="J933" s="40"/>
      <c r="K933" s="40"/>
      <c r="L933" s="43"/>
      <c r="M933" s="198"/>
      <c r="N933" s="199"/>
      <c r="O933" s="68"/>
      <c r="P933" s="68"/>
      <c r="Q933" s="68"/>
      <c r="R933" s="68"/>
      <c r="S933" s="68"/>
      <c r="T933" s="69"/>
      <c r="U933" s="38"/>
      <c r="V933" s="38"/>
      <c r="W933" s="38"/>
      <c r="X933" s="38"/>
      <c r="Y933" s="38"/>
      <c r="Z933" s="38"/>
      <c r="AA933" s="38"/>
      <c r="AB933" s="38"/>
      <c r="AC933" s="38"/>
      <c r="AD933" s="38"/>
      <c r="AE933" s="38"/>
      <c r="AT933" s="21" t="s">
        <v>178</v>
      </c>
      <c r="AU933" s="21" t="s">
        <v>81</v>
      </c>
    </row>
    <row r="934" spans="1:65" s="2" customFormat="1" ht="11.25">
      <c r="A934" s="38"/>
      <c r="B934" s="39"/>
      <c r="C934" s="40"/>
      <c r="D934" s="200" t="s">
        <v>180</v>
      </c>
      <c r="E934" s="40"/>
      <c r="F934" s="201" t="s">
        <v>2314</v>
      </c>
      <c r="G934" s="40"/>
      <c r="H934" s="40"/>
      <c r="I934" s="197"/>
      <c r="J934" s="40"/>
      <c r="K934" s="40"/>
      <c r="L934" s="43"/>
      <c r="M934" s="198"/>
      <c r="N934" s="199"/>
      <c r="O934" s="68"/>
      <c r="P934" s="68"/>
      <c r="Q934" s="68"/>
      <c r="R934" s="68"/>
      <c r="S934" s="68"/>
      <c r="T934" s="69"/>
      <c r="U934" s="38"/>
      <c r="V934" s="38"/>
      <c r="W934" s="38"/>
      <c r="X934" s="38"/>
      <c r="Y934" s="38"/>
      <c r="Z934" s="38"/>
      <c r="AA934" s="38"/>
      <c r="AB934" s="38"/>
      <c r="AC934" s="38"/>
      <c r="AD934" s="38"/>
      <c r="AE934" s="38"/>
      <c r="AT934" s="21" t="s">
        <v>180</v>
      </c>
      <c r="AU934" s="21" t="s">
        <v>81</v>
      </c>
    </row>
    <row r="935" spans="1:65" s="2" customFormat="1" ht="37.9" customHeight="1">
      <c r="A935" s="38"/>
      <c r="B935" s="39"/>
      <c r="C935" s="225" t="s">
        <v>2315</v>
      </c>
      <c r="D935" s="225" t="s">
        <v>234</v>
      </c>
      <c r="E935" s="226" t="s">
        <v>2316</v>
      </c>
      <c r="F935" s="227" t="s">
        <v>2317</v>
      </c>
      <c r="G935" s="228" t="s">
        <v>237</v>
      </c>
      <c r="H935" s="229">
        <v>1</v>
      </c>
      <c r="I935" s="230"/>
      <c r="J935" s="231">
        <f>ROUND(I935*H935,2)</f>
        <v>0</v>
      </c>
      <c r="K935" s="227" t="s">
        <v>175</v>
      </c>
      <c r="L935" s="232"/>
      <c r="M935" s="233" t="s">
        <v>19</v>
      </c>
      <c r="N935" s="234" t="s">
        <v>43</v>
      </c>
      <c r="O935" s="68"/>
      <c r="P935" s="191">
        <f>O935*H935</f>
        <v>0</v>
      </c>
      <c r="Q935" s="191">
        <v>1.6E-2</v>
      </c>
      <c r="R935" s="191">
        <f>Q935*H935</f>
        <v>1.6E-2</v>
      </c>
      <c r="S935" s="191">
        <v>0</v>
      </c>
      <c r="T935" s="192">
        <f>S935*H935</f>
        <v>0</v>
      </c>
      <c r="U935" s="38"/>
      <c r="V935" s="38"/>
      <c r="W935" s="38"/>
      <c r="X935" s="38"/>
      <c r="Y935" s="38"/>
      <c r="Z935" s="38"/>
      <c r="AA935" s="38"/>
      <c r="AB935" s="38"/>
      <c r="AC935" s="38"/>
      <c r="AD935" s="38"/>
      <c r="AE935" s="38"/>
      <c r="AR935" s="193" t="s">
        <v>786</v>
      </c>
      <c r="AT935" s="193" t="s">
        <v>234</v>
      </c>
      <c r="AU935" s="193" t="s">
        <v>81</v>
      </c>
      <c r="AY935" s="21" t="s">
        <v>168</v>
      </c>
      <c r="BE935" s="194">
        <f>IF(N935="základní",J935,0)</f>
        <v>0</v>
      </c>
      <c r="BF935" s="194">
        <f>IF(N935="snížená",J935,0)</f>
        <v>0</v>
      </c>
      <c r="BG935" s="194">
        <f>IF(N935="zákl. přenesená",J935,0)</f>
        <v>0</v>
      </c>
      <c r="BH935" s="194">
        <f>IF(N935="sníž. přenesená",J935,0)</f>
        <v>0</v>
      </c>
      <c r="BI935" s="194">
        <f>IF(N935="nulová",J935,0)</f>
        <v>0</v>
      </c>
      <c r="BJ935" s="21" t="s">
        <v>79</v>
      </c>
      <c r="BK935" s="194">
        <f>ROUND(I935*H935,2)</f>
        <v>0</v>
      </c>
      <c r="BL935" s="21" t="s">
        <v>278</v>
      </c>
      <c r="BM935" s="193" t="s">
        <v>2318</v>
      </c>
    </row>
    <row r="936" spans="1:65" s="2" customFormat="1" ht="19.5">
      <c r="A936" s="38"/>
      <c r="B936" s="39"/>
      <c r="C936" s="40"/>
      <c r="D936" s="195" t="s">
        <v>178</v>
      </c>
      <c r="E936" s="40"/>
      <c r="F936" s="196" t="s">
        <v>2317</v>
      </c>
      <c r="G936" s="40"/>
      <c r="H936" s="40"/>
      <c r="I936" s="197"/>
      <c r="J936" s="40"/>
      <c r="K936" s="40"/>
      <c r="L936" s="43"/>
      <c r="M936" s="198"/>
      <c r="N936" s="199"/>
      <c r="O936" s="68"/>
      <c r="P936" s="68"/>
      <c r="Q936" s="68"/>
      <c r="R936" s="68"/>
      <c r="S936" s="68"/>
      <c r="T936" s="69"/>
      <c r="U936" s="38"/>
      <c r="V936" s="38"/>
      <c r="W936" s="38"/>
      <c r="X936" s="38"/>
      <c r="Y936" s="38"/>
      <c r="Z936" s="38"/>
      <c r="AA936" s="38"/>
      <c r="AB936" s="38"/>
      <c r="AC936" s="38"/>
      <c r="AD936" s="38"/>
      <c r="AE936" s="38"/>
      <c r="AT936" s="21" t="s">
        <v>178</v>
      </c>
      <c r="AU936" s="21" t="s">
        <v>81</v>
      </c>
    </row>
    <row r="937" spans="1:65" s="2" customFormat="1" ht="37.9" customHeight="1">
      <c r="A937" s="38"/>
      <c r="B937" s="39"/>
      <c r="C937" s="225" t="s">
        <v>170</v>
      </c>
      <c r="D937" s="225" t="s">
        <v>234</v>
      </c>
      <c r="E937" s="226" t="s">
        <v>2319</v>
      </c>
      <c r="F937" s="227" t="s">
        <v>2320</v>
      </c>
      <c r="G937" s="228" t="s">
        <v>237</v>
      </c>
      <c r="H937" s="229">
        <v>2</v>
      </c>
      <c r="I937" s="230"/>
      <c r="J937" s="231">
        <f>ROUND(I937*H937,2)</f>
        <v>0</v>
      </c>
      <c r="K937" s="227" t="s">
        <v>175</v>
      </c>
      <c r="L937" s="232"/>
      <c r="M937" s="233" t="s">
        <v>19</v>
      </c>
      <c r="N937" s="234" t="s">
        <v>43</v>
      </c>
      <c r="O937" s="68"/>
      <c r="P937" s="191">
        <f>O937*H937</f>
        <v>0</v>
      </c>
      <c r="Q937" s="191">
        <v>2.5999999999999999E-2</v>
      </c>
      <c r="R937" s="191">
        <f>Q937*H937</f>
        <v>5.1999999999999998E-2</v>
      </c>
      <c r="S937" s="191">
        <v>0</v>
      </c>
      <c r="T937" s="192">
        <f>S937*H937</f>
        <v>0</v>
      </c>
      <c r="U937" s="38"/>
      <c r="V937" s="38"/>
      <c r="W937" s="38"/>
      <c r="X937" s="38"/>
      <c r="Y937" s="38"/>
      <c r="Z937" s="38"/>
      <c r="AA937" s="38"/>
      <c r="AB937" s="38"/>
      <c r="AC937" s="38"/>
      <c r="AD937" s="38"/>
      <c r="AE937" s="38"/>
      <c r="AR937" s="193" t="s">
        <v>786</v>
      </c>
      <c r="AT937" s="193" t="s">
        <v>234</v>
      </c>
      <c r="AU937" s="193" t="s">
        <v>81</v>
      </c>
      <c r="AY937" s="21" t="s">
        <v>168</v>
      </c>
      <c r="BE937" s="194">
        <f>IF(N937="základní",J937,0)</f>
        <v>0</v>
      </c>
      <c r="BF937" s="194">
        <f>IF(N937="snížená",J937,0)</f>
        <v>0</v>
      </c>
      <c r="BG937" s="194">
        <f>IF(N937="zákl. přenesená",J937,0)</f>
        <v>0</v>
      </c>
      <c r="BH937" s="194">
        <f>IF(N937="sníž. přenesená",J937,0)</f>
        <v>0</v>
      </c>
      <c r="BI937" s="194">
        <f>IF(N937="nulová",J937,0)</f>
        <v>0</v>
      </c>
      <c r="BJ937" s="21" t="s">
        <v>79</v>
      </c>
      <c r="BK937" s="194">
        <f>ROUND(I937*H937,2)</f>
        <v>0</v>
      </c>
      <c r="BL937" s="21" t="s">
        <v>278</v>
      </c>
      <c r="BM937" s="193" t="s">
        <v>2321</v>
      </c>
    </row>
    <row r="938" spans="1:65" s="2" customFormat="1" ht="19.5">
      <c r="A938" s="38"/>
      <c r="B938" s="39"/>
      <c r="C938" s="40"/>
      <c r="D938" s="195" t="s">
        <v>178</v>
      </c>
      <c r="E938" s="40"/>
      <c r="F938" s="196" t="s">
        <v>2320</v>
      </c>
      <c r="G938" s="40"/>
      <c r="H938" s="40"/>
      <c r="I938" s="197"/>
      <c r="J938" s="40"/>
      <c r="K938" s="40"/>
      <c r="L938" s="43"/>
      <c r="M938" s="198"/>
      <c r="N938" s="199"/>
      <c r="O938" s="68"/>
      <c r="P938" s="68"/>
      <c r="Q938" s="68"/>
      <c r="R938" s="68"/>
      <c r="S938" s="68"/>
      <c r="T938" s="69"/>
      <c r="U938" s="38"/>
      <c r="V938" s="38"/>
      <c r="W938" s="38"/>
      <c r="X938" s="38"/>
      <c r="Y938" s="38"/>
      <c r="Z938" s="38"/>
      <c r="AA938" s="38"/>
      <c r="AB938" s="38"/>
      <c r="AC938" s="38"/>
      <c r="AD938" s="38"/>
      <c r="AE938" s="38"/>
      <c r="AT938" s="21" t="s">
        <v>178</v>
      </c>
      <c r="AU938" s="21" t="s">
        <v>81</v>
      </c>
    </row>
    <row r="939" spans="1:65" s="2" customFormat="1" ht="24.2" customHeight="1">
      <c r="A939" s="38"/>
      <c r="B939" s="39"/>
      <c r="C939" s="182" t="s">
        <v>396</v>
      </c>
      <c r="D939" s="182" t="s">
        <v>171</v>
      </c>
      <c r="E939" s="183" t="s">
        <v>2322</v>
      </c>
      <c r="F939" s="184" t="s">
        <v>2323</v>
      </c>
      <c r="G939" s="185" t="s">
        <v>220</v>
      </c>
      <c r="H939" s="186">
        <v>0.441</v>
      </c>
      <c r="I939" s="187"/>
      <c r="J939" s="188">
        <f>ROUND(I939*H939,2)</f>
        <v>0</v>
      </c>
      <c r="K939" s="184" t="s">
        <v>175</v>
      </c>
      <c r="L939" s="43"/>
      <c r="M939" s="189" t="s">
        <v>19</v>
      </c>
      <c r="N939" s="190" t="s">
        <v>43</v>
      </c>
      <c r="O939" s="68"/>
      <c r="P939" s="191">
        <f>O939*H939</f>
        <v>0</v>
      </c>
      <c r="Q939" s="191">
        <v>0</v>
      </c>
      <c r="R939" s="191">
        <f>Q939*H939</f>
        <v>0</v>
      </c>
      <c r="S939" s="191">
        <v>0</v>
      </c>
      <c r="T939" s="192">
        <f>S939*H939</f>
        <v>0</v>
      </c>
      <c r="U939" s="38"/>
      <c r="V939" s="38"/>
      <c r="W939" s="38"/>
      <c r="X939" s="38"/>
      <c r="Y939" s="38"/>
      <c r="Z939" s="38"/>
      <c r="AA939" s="38"/>
      <c r="AB939" s="38"/>
      <c r="AC939" s="38"/>
      <c r="AD939" s="38"/>
      <c r="AE939" s="38"/>
      <c r="AR939" s="193" t="s">
        <v>278</v>
      </c>
      <c r="AT939" s="193" t="s">
        <v>171</v>
      </c>
      <c r="AU939" s="193" t="s">
        <v>81</v>
      </c>
      <c r="AY939" s="21" t="s">
        <v>168</v>
      </c>
      <c r="BE939" s="194">
        <f>IF(N939="základní",J939,0)</f>
        <v>0</v>
      </c>
      <c r="BF939" s="194">
        <f>IF(N939="snížená",J939,0)</f>
        <v>0</v>
      </c>
      <c r="BG939" s="194">
        <f>IF(N939="zákl. přenesená",J939,0)</f>
        <v>0</v>
      </c>
      <c r="BH939" s="194">
        <f>IF(N939="sníž. přenesená",J939,0)</f>
        <v>0</v>
      </c>
      <c r="BI939" s="194">
        <f>IF(N939="nulová",J939,0)</f>
        <v>0</v>
      </c>
      <c r="BJ939" s="21" t="s">
        <v>79</v>
      </c>
      <c r="BK939" s="194">
        <f>ROUND(I939*H939,2)</f>
        <v>0</v>
      </c>
      <c r="BL939" s="21" t="s">
        <v>278</v>
      </c>
      <c r="BM939" s="193" t="s">
        <v>2324</v>
      </c>
    </row>
    <row r="940" spans="1:65" s="2" customFormat="1" ht="29.25">
      <c r="A940" s="38"/>
      <c r="B940" s="39"/>
      <c r="C940" s="40"/>
      <c r="D940" s="195" t="s">
        <v>178</v>
      </c>
      <c r="E940" s="40"/>
      <c r="F940" s="196" t="s">
        <v>2325</v>
      </c>
      <c r="G940" s="40"/>
      <c r="H940" s="40"/>
      <c r="I940" s="197"/>
      <c r="J940" s="40"/>
      <c r="K940" s="40"/>
      <c r="L940" s="43"/>
      <c r="M940" s="198"/>
      <c r="N940" s="199"/>
      <c r="O940" s="68"/>
      <c r="P940" s="68"/>
      <c r="Q940" s="68"/>
      <c r="R940" s="68"/>
      <c r="S940" s="68"/>
      <c r="T940" s="69"/>
      <c r="U940" s="38"/>
      <c r="V940" s="38"/>
      <c r="W940" s="38"/>
      <c r="X940" s="38"/>
      <c r="Y940" s="38"/>
      <c r="Z940" s="38"/>
      <c r="AA940" s="38"/>
      <c r="AB940" s="38"/>
      <c r="AC940" s="38"/>
      <c r="AD940" s="38"/>
      <c r="AE940" s="38"/>
      <c r="AT940" s="21" t="s">
        <v>178</v>
      </c>
      <c r="AU940" s="21" t="s">
        <v>81</v>
      </c>
    </row>
    <row r="941" spans="1:65" s="2" customFormat="1" ht="11.25">
      <c r="A941" s="38"/>
      <c r="B941" s="39"/>
      <c r="C941" s="40"/>
      <c r="D941" s="200" t="s">
        <v>180</v>
      </c>
      <c r="E941" s="40"/>
      <c r="F941" s="201" t="s">
        <v>2326</v>
      </c>
      <c r="G941" s="40"/>
      <c r="H941" s="40"/>
      <c r="I941" s="197"/>
      <c r="J941" s="40"/>
      <c r="K941" s="40"/>
      <c r="L941" s="43"/>
      <c r="M941" s="198"/>
      <c r="N941" s="199"/>
      <c r="O941" s="68"/>
      <c r="P941" s="68"/>
      <c r="Q941" s="68"/>
      <c r="R941" s="68"/>
      <c r="S941" s="68"/>
      <c r="T941" s="69"/>
      <c r="U941" s="38"/>
      <c r="V941" s="38"/>
      <c r="W941" s="38"/>
      <c r="X941" s="38"/>
      <c r="Y941" s="38"/>
      <c r="Z941" s="38"/>
      <c r="AA941" s="38"/>
      <c r="AB941" s="38"/>
      <c r="AC941" s="38"/>
      <c r="AD941" s="38"/>
      <c r="AE941" s="38"/>
      <c r="AT941" s="21" t="s">
        <v>180</v>
      </c>
      <c r="AU941" s="21" t="s">
        <v>81</v>
      </c>
    </row>
    <row r="942" spans="1:65" s="12" customFormat="1" ht="22.9" customHeight="1">
      <c r="B942" s="166"/>
      <c r="C942" s="167"/>
      <c r="D942" s="168" t="s">
        <v>71</v>
      </c>
      <c r="E942" s="180" t="s">
        <v>1282</v>
      </c>
      <c r="F942" s="180" t="s">
        <v>1283</v>
      </c>
      <c r="G942" s="167"/>
      <c r="H942" s="167"/>
      <c r="I942" s="170"/>
      <c r="J942" s="181">
        <f>BK942</f>
        <v>0</v>
      </c>
      <c r="K942" s="167"/>
      <c r="L942" s="172"/>
      <c r="M942" s="173"/>
      <c r="N942" s="174"/>
      <c r="O942" s="174"/>
      <c r="P942" s="175">
        <f>SUM(P943:P956)</f>
        <v>0</v>
      </c>
      <c r="Q942" s="174"/>
      <c r="R942" s="175">
        <f>SUM(R943:R956)</f>
        <v>0</v>
      </c>
      <c r="S942" s="174"/>
      <c r="T942" s="176">
        <f>SUM(T943:T956)</f>
        <v>0.45920000000000005</v>
      </c>
      <c r="AR942" s="177" t="s">
        <v>81</v>
      </c>
      <c r="AT942" s="178" t="s">
        <v>71</v>
      </c>
      <c r="AU942" s="178" t="s">
        <v>79</v>
      </c>
      <c r="AY942" s="177" t="s">
        <v>168</v>
      </c>
      <c r="BK942" s="179">
        <f>SUM(BK943:BK956)</f>
        <v>0</v>
      </c>
    </row>
    <row r="943" spans="1:65" s="2" customFormat="1" ht="33" customHeight="1">
      <c r="A943" s="38"/>
      <c r="B943" s="39"/>
      <c r="C943" s="182" t="s">
        <v>490</v>
      </c>
      <c r="D943" s="182" t="s">
        <v>171</v>
      </c>
      <c r="E943" s="183" t="s">
        <v>1432</v>
      </c>
      <c r="F943" s="184" t="s">
        <v>1433</v>
      </c>
      <c r="G943" s="185" t="s">
        <v>1287</v>
      </c>
      <c r="H943" s="186">
        <v>458.8</v>
      </c>
      <c r="I943" s="187"/>
      <c r="J943" s="188">
        <f>ROUND(I943*H943,2)</f>
        <v>0</v>
      </c>
      <c r="K943" s="184" t="s">
        <v>175</v>
      </c>
      <c r="L943" s="43"/>
      <c r="M943" s="189" t="s">
        <v>19</v>
      </c>
      <c r="N943" s="190" t="s">
        <v>43</v>
      </c>
      <c r="O943" s="68"/>
      <c r="P943" s="191">
        <f>O943*H943</f>
        <v>0</v>
      </c>
      <c r="Q943" s="191">
        <v>0</v>
      </c>
      <c r="R943" s="191">
        <f>Q943*H943</f>
        <v>0</v>
      </c>
      <c r="S943" s="191">
        <v>1E-3</v>
      </c>
      <c r="T943" s="192">
        <f>S943*H943</f>
        <v>0.45880000000000004</v>
      </c>
      <c r="U943" s="38"/>
      <c r="V943" s="38"/>
      <c r="W943" s="38"/>
      <c r="X943" s="38"/>
      <c r="Y943" s="38"/>
      <c r="Z943" s="38"/>
      <c r="AA943" s="38"/>
      <c r="AB943" s="38"/>
      <c r="AC943" s="38"/>
      <c r="AD943" s="38"/>
      <c r="AE943" s="38"/>
      <c r="AR943" s="193" t="s">
        <v>278</v>
      </c>
      <c r="AT943" s="193" t="s">
        <v>171</v>
      </c>
      <c r="AU943" s="193" t="s">
        <v>81</v>
      </c>
      <c r="AY943" s="21" t="s">
        <v>168</v>
      </c>
      <c r="BE943" s="194">
        <f>IF(N943="základní",J943,0)</f>
        <v>0</v>
      </c>
      <c r="BF943" s="194">
        <f>IF(N943="snížená",J943,0)</f>
        <v>0</v>
      </c>
      <c r="BG943" s="194">
        <f>IF(N943="zákl. přenesená",J943,0)</f>
        <v>0</v>
      </c>
      <c r="BH943" s="194">
        <f>IF(N943="sníž. přenesená",J943,0)</f>
        <v>0</v>
      </c>
      <c r="BI943" s="194">
        <f>IF(N943="nulová",J943,0)</f>
        <v>0</v>
      </c>
      <c r="BJ943" s="21" t="s">
        <v>79</v>
      </c>
      <c r="BK943" s="194">
        <f>ROUND(I943*H943,2)</f>
        <v>0</v>
      </c>
      <c r="BL943" s="21" t="s">
        <v>278</v>
      </c>
      <c r="BM943" s="193" t="s">
        <v>2327</v>
      </c>
    </row>
    <row r="944" spans="1:65" s="2" customFormat="1" ht="19.5">
      <c r="A944" s="38"/>
      <c r="B944" s="39"/>
      <c r="C944" s="40"/>
      <c r="D944" s="195" t="s">
        <v>178</v>
      </c>
      <c r="E944" s="40"/>
      <c r="F944" s="196" t="s">
        <v>1435</v>
      </c>
      <c r="G944" s="40"/>
      <c r="H944" s="40"/>
      <c r="I944" s="197"/>
      <c r="J944" s="40"/>
      <c r="K944" s="40"/>
      <c r="L944" s="43"/>
      <c r="M944" s="198"/>
      <c r="N944" s="199"/>
      <c r="O944" s="68"/>
      <c r="P944" s="68"/>
      <c r="Q944" s="68"/>
      <c r="R944" s="68"/>
      <c r="S944" s="68"/>
      <c r="T944" s="69"/>
      <c r="U944" s="38"/>
      <c r="V944" s="38"/>
      <c r="W944" s="38"/>
      <c r="X944" s="38"/>
      <c r="Y944" s="38"/>
      <c r="Z944" s="38"/>
      <c r="AA944" s="38"/>
      <c r="AB944" s="38"/>
      <c r="AC944" s="38"/>
      <c r="AD944" s="38"/>
      <c r="AE944" s="38"/>
      <c r="AT944" s="21" t="s">
        <v>178</v>
      </c>
      <c r="AU944" s="21" t="s">
        <v>81</v>
      </c>
    </row>
    <row r="945" spans="1:65" s="2" customFormat="1" ht="11.25">
      <c r="A945" s="38"/>
      <c r="B945" s="39"/>
      <c r="C945" s="40"/>
      <c r="D945" s="200" t="s">
        <v>180</v>
      </c>
      <c r="E945" s="40"/>
      <c r="F945" s="201" t="s">
        <v>1436</v>
      </c>
      <c r="G945" s="40"/>
      <c r="H945" s="40"/>
      <c r="I945" s="197"/>
      <c r="J945" s="40"/>
      <c r="K945" s="40"/>
      <c r="L945" s="43"/>
      <c r="M945" s="198"/>
      <c r="N945" s="199"/>
      <c r="O945" s="68"/>
      <c r="P945" s="68"/>
      <c r="Q945" s="68"/>
      <c r="R945" s="68"/>
      <c r="S945" s="68"/>
      <c r="T945" s="69"/>
      <c r="U945" s="38"/>
      <c r="V945" s="38"/>
      <c r="W945" s="38"/>
      <c r="X945" s="38"/>
      <c r="Y945" s="38"/>
      <c r="Z945" s="38"/>
      <c r="AA945" s="38"/>
      <c r="AB945" s="38"/>
      <c r="AC945" s="38"/>
      <c r="AD945" s="38"/>
      <c r="AE945" s="38"/>
      <c r="AT945" s="21" t="s">
        <v>180</v>
      </c>
      <c r="AU945" s="21" t="s">
        <v>81</v>
      </c>
    </row>
    <row r="946" spans="1:65" s="13" customFormat="1" ht="11.25">
      <c r="B946" s="202"/>
      <c r="C946" s="203"/>
      <c r="D946" s="195" t="s">
        <v>182</v>
      </c>
      <c r="E946" s="204" t="s">
        <v>19</v>
      </c>
      <c r="F946" s="205" t="s">
        <v>1437</v>
      </c>
      <c r="G946" s="203"/>
      <c r="H946" s="206">
        <v>196</v>
      </c>
      <c r="I946" s="207"/>
      <c r="J946" s="203"/>
      <c r="K946" s="203"/>
      <c r="L946" s="208"/>
      <c r="M946" s="209"/>
      <c r="N946" s="210"/>
      <c r="O946" s="210"/>
      <c r="P946" s="210"/>
      <c r="Q946" s="210"/>
      <c r="R946" s="210"/>
      <c r="S946" s="210"/>
      <c r="T946" s="211"/>
      <c r="AT946" s="212" t="s">
        <v>182</v>
      </c>
      <c r="AU946" s="212" t="s">
        <v>81</v>
      </c>
      <c r="AV946" s="13" t="s">
        <v>81</v>
      </c>
      <c r="AW946" s="13" t="s">
        <v>33</v>
      </c>
      <c r="AX946" s="13" t="s">
        <v>72</v>
      </c>
      <c r="AY946" s="212" t="s">
        <v>168</v>
      </c>
    </row>
    <row r="947" spans="1:65" s="13" customFormat="1" ht="11.25">
      <c r="B947" s="202"/>
      <c r="C947" s="203"/>
      <c r="D947" s="195" t="s">
        <v>182</v>
      </c>
      <c r="E947" s="204" t="s">
        <v>19</v>
      </c>
      <c r="F947" s="205" t="s">
        <v>2328</v>
      </c>
      <c r="G947" s="203"/>
      <c r="H947" s="206">
        <v>262.8</v>
      </c>
      <c r="I947" s="207"/>
      <c r="J947" s="203"/>
      <c r="K947" s="203"/>
      <c r="L947" s="208"/>
      <c r="M947" s="209"/>
      <c r="N947" s="210"/>
      <c r="O947" s="210"/>
      <c r="P947" s="210"/>
      <c r="Q947" s="210"/>
      <c r="R947" s="210"/>
      <c r="S947" s="210"/>
      <c r="T947" s="211"/>
      <c r="AT947" s="212" t="s">
        <v>182</v>
      </c>
      <c r="AU947" s="212" t="s">
        <v>81</v>
      </c>
      <c r="AV947" s="13" t="s">
        <v>81</v>
      </c>
      <c r="AW947" s="13" t="s">
        <v>33</v>
      </c>
      <c r="AX947" s="13" t="s">
        <v>72</v>
      </c>
      <c r="AY947" s="212" t="s">
        <v>168</v>
      </c>
    </row>
    <row r="948" spans="1:65" s="14" customFormat="1" ht="11.25">
      <c r="B948" s="213"/>
      <c r="C948" s="214"/>
      <c r="D948" s="195" t="s">
        <v>182</v>
      </c>
      <c r="E948" s="215" t="s">
        <v>19</v>
      </c>
      <c r="F948" s="216" t="s">
        <v>185</v>
      </c>
      <c r="G948" s="214"/>
      <c r="H948" s="217">
        <v>458.8</v>
      </c>
      <c r="I948" s="218"/>
      <c r="J948" s="214"/>
      <c r="K948" s="214"/>
      <c r="L948" s="219"/>
      <c r="M948" s="220"/>
      <c r="N948" s="221"/>
      <c r="O948" s="221"/>
      <c r="P948" s="221"/>
      <c r="Q948" s="221"/>
      <c r="R948" s="221"/>
      <c r="S948" s="221"/>
      <c r="T948" s="222"/>
      <c r="AT948" s="223" t="s">
        <v>182</v>
      </c>
      <c r="AU948" s="223" t="s">
        <v>81</v>
      </c>
      <c r="AV948" s="14" t="s">
        <v>176</v>
      </c>
      <c r="AW948" s="14" t="s">
        <v>33</v>
      </c>
      <c r="AX948" s="14" t="s">
        <v>79</v>
      </c>
      <c r="AY948" s="223" t="s">
        <v>168</v>
      </c>
    </row>
    <row r="949" spans="1:65" s="2" customFormat="1" ht="24.2" customHeight="1">
      <c r="A949" s="38"/>
      <c r="B949" s="39"/>
      <c r="C949" s="182" t="s">
        <v>2329</v>
      </c>
      <c r="D949" s="182" t="s">
        <v>171</v>
      </c>
      <c r="E949" s="183" t="s">
        <v>1425</v>
      </c>
      <c r="F949" s="184" t="s">
        <v>1426</v>
      </c>
      <c r="G949" s="185" t="s">
        <v>237</v>
      </c>
      <c r="H949" s="186">
        <v>1</v>
      </c>
      <c r="I949" s="187"/>
      <c r="J949" s="188">
        <f>ROUND(I949*H949,2)</f>
        <v>0</v>
      </c>
      <c r="K949" s="184" t="s">
        <v>175</v>
      </c>
      <c r="L949" s="43"/>
      <c r="M949" s="189" t="s">
        <v>19</v>
      </c>
      <c r="N949" s="190" t="s">
        <v>43</v>
      </c>
      <c r="O949" s="68"/>
      <c r="P949" s="191">
        <f>O949*H949</f>
        <v>0</v>
      </c>
      <c r="Q949" s="191">
        <v>0</v>
      </c>
      <c r="R949" s="191">
        <f>Q949*H949</f>
        <v>0</v>
      </c>
      <c r="S949" s="191">
        <v>4.0000000000000002E-4</v>
      </c>
      <c r="T949" s="192">
        <f>S949*H949</f>
        <v>4.0000000000000002E-4</v>
      </c>
      <c r="U949" s="38"/>
      <c r="V949" s="38"/>
      <c r="W949" s="38"/>
      <c r="X949" s="38"/>
      <c r="Y949" s="38"/>
      <c r="Z949" s="38"/>
      <c r="AA949" s="38"/>
      <c r="AB949" s="38"/>
      <c r="AC949" s="38"/>
      <c r="AD949" s="38"/>
      <c r="AE949" s="38"/>
      <c r="AR949" s="193" t="s">
        <v>278</v>
      </c>
      <c r="AT949" s="193" t="s">
        <v>171</v>
      </c>
      <c r="AU949" s="193" t="s">
        <v>81</v>
      </c>
      <c r="AY949" s="21" t="s">
        <v>168</v>
      </c>
      <c r="BE949" s="194">
        <f>IF(N949="základní",J949,0)</f>
        <v>0</v>
      </c>
      <c r="BF949" s="194">
        <f>IF(N949="snížená",J949,0)</f>
        <v>0</v>
      </c>
      <c r="BG949" s="194">
        <f>IF(N949="zákl. přenesená",J949,0)</f>
        <v>0</v>
      </c>
      <c r="BH949" s="194">
        <f>IF(N949="sníž. přenesená",J949,0)</f>
        <v>0</v>
      </c>
      <c r="BI949" s="194">
        <f>IF(N949="nulová",J949,0)</f>
        <v>0</v>
      </c>
      <c r="BJ949" s="21" t="s">
        <v>79</v>
      </c>
      <c r="BK949" s="194">
        <f>ROUND(I949*H949,2)</f>
        <v>0</v>
      </c>
      <c r="BL949" s="21" t="s">
        <v>278</v>
      </c>
      <c r="BM949" s="193" t="s">
        <v>2330</v>
      </c>
    </row>
    <row r="950" spans="1:65" s="2" customFormat="1" ht="19.5">
      <c r="A950" s="38"/>
      <c r="B950" s="39"/>
      <c r="C950" s="40"/>
      <c r="D950" s="195" t="s">
        <v>178</v>
      </c>
      <c r="E950" s="40"/>
      <c r="F950" s="196" t="s">
        <v>1428</v>
      </c>
      <c r="G950" s="40"/>
      <c r="H950" s="40"/>
      <c r="I950" s="197"/>
      <c r="J950" s="40"/>
      <c r="K950" s="40"/>
      <c r="L950" s="43"/>
      <c r="M950" s="198"/>
      <c r="N950" s="199"/>
      <c r="O950" s="68"/>
      <c r="P950" s="68"/>
      <c r="Q950" s="68"/>
      <c r="R950" s="68"/>
      <c r="S950" s="68"/>
      <c r="T950" s="69"/>
      <c r="U950" s="38"/>
      <c r="V950" s="38"/>
      <c r="W950" s="38"/>
      <c r="X950" s="38"/>
      <c r="Y950" s="38"/>
      <c r="Z950" s="38"/>
      <c r="AA950" s="38"/>
      <c r="AB950" s="38"/>
      <c r="AC950" s="38"/>
      <c r="AD950" s="38"/>
      <c r="AE950" s="38"/>
      <c r="AT950" s="21" t="s">
        <v>178</v>
      </c>
      <c r="AU950" s="21" t="s">
        <v>81</v>
      </c>
    </row>
    <row r="951" spans="1:65" s="2" customFormat="1" ht="11.25">
      <c r="A951" s="38"/>
      <c r="B951" s="39"/>
      <c r="C951" s="40"/>
      <c r="D951" s="200" t="s">
        <v>180</v>
      </c>
      <c r="E951" s="40"/>
      <c r="F951" s="201" t="s">
        <v>1429</v>
      </c>
      <c r="G951" s="40"/>
      <c r="H951" s="40"/>
      <c r="I951" s="197"/>
      <c r="J951" s="40"/>
      <c r="K951" s="40"/>
      <c r="L951" s="43"/>
      <c r="M951" s="198"/>
      <c r="N951" s="199"/>
      <c r="O951" s="68"/>
      <c r="P951" s="68"/>
      <c r="Q951" s="68"/>
      <c r="R951" s="68"/>
      <c r="S951" s="68"/>
      <c r="T951" s="69"/>
      <c r="U951" s="38"/>
      <c r="V951" s="38"/>
      <c r="W951" s="38"/>
      <c r="X951" s="38"/>
      <c r="Y951" s="38"/>
      <c r="Z951" s="38"/>
      <c r="AA951" s="38"/>
      <c r="AB951" s="38"/>
      <c r="AC951" s="38"/>
      <c r="AD951" s="38"/>
      <c r="AE951" s="38"/>
      <c r="AT951" s="21" t="s">
        <v>180</v>
      </c>
      <c r="AU951" s="21" t="s">
        <v>81</v>
      </c>
    </row>
    <row r="952" spans="1:65" s="13" customFormat="1" ht="11.25">
      <c r="B952" s="202"/>
      <c r="C952" s="203"/>
      <c r="D952" s="195" t="s">
        <v>182</v>
      </c>
      <c r="E952" s="204" t="s">
        <v>19</v>
      </c>
      <c r="F952" s="205" t="s">
        <v>1430</v>
      </c>
      <c r="G952" s="203"/>
      <c r="H952" s="206">
        <v>1</v>
      </c>
      <c r="I952" s="207"/>
      <c r="J952" s="203"/>
      <c r="K952" s="203"/>
      <c r="L952" s="208"/>
      <c r="M952" s="209"/>
      <c r="N952" s="210"/>
      <c r="O952" s="210"/>
      <c r="P952" s="210"/>
      <c r="Q952" s="210"/>
      <c r="R952" s="210"/>
      <c r="S952" s="210"/>
      <c r="T952" s="211"/>
      <c r="AT952" s="212" t="s">
        <v>182</v>
      </c>
      <c r="AU952" s="212" t="s">
        <v>81</v>
      </c>
      <c r="AV952" s="13" t="s">
        <v>81</v>
      </c>
      <c r="AW952" s="13" t="s">
        <v>33</v>
      </c>
      <c r="AX952" s="13" t="s">
        <v>72</v>
      </c>
      <c r="AY952" s="212" t="s">
        <v>168</v>
      </c>
    </row>
    <row r="953" spans="1:65" s="14" customFormat="1" ht="11.25">
      <c r="B953" s="213"/>
      <c r="C953" s="214"/>
      <c r="D953" s="195" t="s">
        <v>182</v>
      </c>
      <c r="E953" s="215" t="s">
        <v>19</v>
      </c>
      <c r="F953" s="216" t="s">
        <v>185</v>
      </c>
      <c r="G953" s="214"/>
      <c r="H953" s="217">
        <v>1</v>
      </c>
      <c r="I953" s="218"/>
      <c r="J953" s="214"/>
      <c r="K953" s="214"/>
      <c r="L953" s="219"/>
      <c r="M953" s="220"/>
      <c r="N953" s="221"/>
      <c r="O953" s="221"/>
      <c r="P953" s="221"/>
      <c r="Q953" s="221"/>
      <c r="R953" s="221"/>
      <c r="S953" s="221"/>
      <c r="T953" s="222"/>
      <c r="AT953" s="223" t="s">
        <v>182</v>
      </c>
      <c r="AU953" s="223" t="s">
        <v>81</v>
      </c>
      <c r="AV953" s="14" t="s">
        <v>176</v>
      </c>
      <c r="AW953" s="14" t="s">
        <v>33</v>
      </c>
      <c r="AX953" s="14" t="s">
        <v>79</v>
      </c>
      <c r="AY953" s="223" t="s">
        <v>168</v>
      </c>
    </row>
    <row r="954" spans="1:65" s="2" customFormat="1" ht="24.2" customHeight="1">
      <c r="A954" s="38"/>
      <c r="B954" s="39"/>
      <c r="C954" s="182" t="s">
        <v>2331</v>
      </c>
      <c r="D954" s="182" t="s">
        <v>171</v>
      </c>
      <c r="E954" s="183" t="s">
        <v>2332</v>
      </c>
      <c r="F954" s="184" t="s">
        <v>2333</v>
      </c>
      <c r="G954" s="185" t="s">
        <v>1448</v>
      </c>
      <c r="H954" s="256"/>
      <c r="I954" s="187"/>
      <c r="J954" s="188">
        <f>ROUND(I954*H954,2)</f>
        <v>0</v>
      </c>
      <c r="K954" s="184" t="s">
        <v>175</v>
      </c>
      <c r="L954" s="43"/>
      <c r="M954" s="189" t="s">
        <v>19</v>
      </c>
      <c r="N954" s="190" t="s">
        <v>43</v>
      </c>
      <c r="O954" s="68"/>
      <c r="P954" s="191">
        <f>O954*H954</f>
        <v>0</v>
      </c>
      <c r="Q954" s="191">
        <v>0</v>
      </c>
      <c r="R954" s="191">
        <f>Q954*H954</f>
        <v>0</v>
      </c>
      <c r="S954" s="191">
        <v>0</v>
      </c>
      <c r="T954" s="192">
        <f>S954*H954</f>
        <v>0</v>
      </c>
      <c r="U954" s="38"/>
      <c r="V954" s="38"/>
      <c r="W954" s="38"/>
      <c r="X954" s="38"/>
      <c r="Y954" s="38"/>
      <c r="Z954" s="38"/>
      <c r="AA954" s="38"/>
      <c r="AB954" s="38"/>
      <c r="AC954" s="38"/>
      <c r="AD954" s="38"/>
      <c r="AE954" s="38"/>
      <c r="AR954" s="193" t="s">
        <v>278</v>
      </c>
      <c r="AT954" s="193" t="s">
        <v>171</v>
      </c>
      <c r="AU954" s="193" t="s">
        <v>81</v>
      </c>
      <c r="AY954" s="21" t="s">
        <v>168</v>
      </c>
      <c r="BE954" s="194">
        <f>IF(N954="základní",J954,0)</f>
        <v>0</v>
      </c>
      <c r="BF954" s="194">
        <f>IF(N954="snížená",J954,0)</f>
        <v>0</v>
      </c>
      <c r="BG954" s="194">
        <f>IF(N954="zákl. přenesená",J954,0)</f>
        <v>0</v>
      </c>
      <c r="BH954" s="194">
        <f>IF(N954="sníž. přenesená",J954,0)</f>
        <v>0</v>
      </c>
      <c r="BI954" s="194">
        <f>IF(N954="nulová",J954,0)</f>
        <v>0</v>
      </c>
      <c r="BJ954" s="21" t="s">
        <v>79</v>
      </c>
      <c r="BK954" s="194">
        <f>ROUND(I954*H954,2)</f>
        <v>0</v>
      </c>
      <c r="BL954" s="21" t="s">
        <v>278</v>
      </c>
      <c r="BM954" s="193" t="s">
        <v>2334</v>
      </c>
    </row>
    <row r="955" spans="1:65" s="2" customFormat="1" ht="29.25">
      <c r="A955" s="38"/>
      <c r="B955" s="39"/>
      <c r="C955" s="40"/>
      <c r="D955" s="195" t="s">
        <v>178</v>
      </c>
      <c r="E955" s="40"/>
      <c r="F955" s="196" t="s">
        <v>2335</v>
      </c>
      <c r="G955" s="40"/>
      <c r="H955" s="40"/>
      <c r="I955" s="197"/>
      <c r="J955" s="40"/>
      <c r="K955" s="40"/>
      <c r="L955" s="43"/>
      <c r="M955" s="198"/>
      <c r="N955" s="199"/>
      <c r="O955" s="68"/>
      <c r="P955" s="68"/>
      <c r="Q955" s="68"/>
      <c r="R955" s="68"/>
      <c r="S955" s="68"/>
      <c r="T955" s="69"/>
      <c r="U955" s="38"/>
      <c r="V955" s="38"/>
      <c r="W955" s="38"/>
      <c r="X955" s="38"/>
      <c r="Y955" s="38"/>
      <c r="Z955" s="38"/>
      <c r="AA955" s="38"/>
      <c r="AB955" s="38"/>
      <c r="AC955" s="38"/>
      <c r="AD955" s="38"/>
      <c r="AE955" s="38"/>
      <c r="AT955" s="21" t="s">
        <v>178</v>
      </c>
      <c r="AU955" s="21" t="s">
        <v>81</v>
      </c>
    </row>
    <row r="956" spans="1:65" s="2" customFormat="1" ht="11.25">
      <c r="A956" s="38"/>
      <c r="B956" s="39"/>
      <c r="C956" s="40"/>
      <c r="D956" s="200" t="s">
        <v>180</v>
      </c>
      <c r="E956" s="40"/>
      <c r="F956" s="201" t="s">
        <v>2336</v>
      </c>
      <c r="G956" s="40"/>
      <c r="H956" s="40"/>
      <c r="I956" s="197"/>
      <c r="J956" s="40"/>
      <c r="K956" s="40"/>
      <c r="L956" s="43"/>
      <c r="M956" s="198"/>
      <c r="N956" s="199"/>
      <c r="O956" s="68"/>
      <c r="P956" s="68"/>
      <c r="Q956" s="68"/>
      <c r="R956" s="68"/>
      <c r="S956" s="68"/>
      <c r="T956" s="69"/>
      <c r="U956" s="38"/>
      <c r="V956" s="38"/>
      <c r="W956" s="38"/>
      <c r="X956" s="38"/>
      <c r="Y956" s="38"/>
      <c r="Z956" s="38"/>
      <c r="AA956" s="38"/>
      <c r="AB956" s="38"/>
      <c r="AC956" s="38"/>
      <c r="AD956" s="38"/>
      <c r="AE956" s="38"/>
      <c r="AT956" s="21" t="s">
        <v>180</v>
      </c>
      <c r="AU956" s="21" t="s">
        <v>81</v>
      </c>
    </row>
    <row r="957" spans="1:65" s="12" customFormat="1" ht="22.9" customHeight="1">
      <c r="B957" s="166"/>
      <c r="C957" s="167"/>
      <c r="D957" s="168" t="s">
        <v>71</v>
      </c>
      <c r="E957" s="180" t="s">
        <v>2337</v>
      </c>
      <c r="F957" s="180" t="s">
        <v>2338</v>
      </c>
      <c r="G957" s="167"/>
      <c r="H957" s="167"/>
      <c r="I957" s="170"/>
      <c r="J957" s="181">
        <f>BK957</f>
        <v>0</v>
      </c>
      <c r="K957" s="167"/>
      <c r="L957" s="172"/>
      <c r="M957" s="173"/>
      <c r="N957" s="174"/>
      <c r="O957" s="174"/>
      <c r="P957" s="175">
        <f>SUM(P958:P1010)</f>
        <v>0</v>
      </c>
      <c r="Q957" s="174"/>
      <c r="R957" s="175">
        <f>SUM(R958:R1010)</f>
        <v>0.91461990000000004</v>
      </c>
      <c r="S957" s="174"/>
      <c r="T957" s="176">
        <f>SUM(T958:T1010)</f>
        <v>0</v>
      </c>
      <c r="AR957" s="177" t="s">
        <v>81</v>
      </c>
      <c r="AT957" s="178" t="s">
        <v>71</v>
      </c>
      <c r="AU957" s="178" t="s">
        <v>79</v>
      </c>
      <c r="AY957" s="177" t="s">
        <v>168</v>
      </c>
      <c r="BK957" s="179">
        <f>SUM(BK958:BK1010)</f>
        <v>0</v>
      </c>
    </row>
    <row r="958" spans="1:65" s="2" customFormat="1" ht="16.5" customHeight="1">
      <c r="A958" s="38"/>
      <c r="B958" s="39"/>
      <c r="C958" s="182" t="s">
        <v>957</v>
      </c>
      <c r="D958" s="182" t="s">
        <v>171</v>
      </c>
      <c r="E958" s="183" t="s">
        <v>2339</v>
      </c>
      <c r="F958" s="184" t="s">
        <v>2340</v>
      </c>
      <c r="G958" s="185" t="s">
        <v>281</v>
      </c>
      <c r="H958" s="186">
        <v>20.04</v>
      </c>
      <c r="I958" s="187"/>
      <c r="J958" s="188">
        <f>ROUND(I958*H958,2)</f>
        <v>0</v>
      </c>
      <c r="K958" s="184" t="s">
        <v>175</v>
      </c>
      <c r="L958" s="43"/>
      <c r="M958" s="189" t="s">
        <v>19</v>
      </c>
      <c r="N958" s="190" t="s">
        <v>43</v>
      </c>
      <c r="O958" s="68"/>
      <c r="P958" s="191">
        <f>O958*H958</f>
        <v>0</v>
      </c>
      <c r="Q958" s="191">
        <v>0</v>
      </c>
      <c r="R958" s="191">
        <f>Q958*H958</f>
        <v>0</v>
      </c>
      <c r="S958" s="191">
        <v>0</v>
      </c>
      <c r="T958" s="192">
        <f>S958*H958</f>
        <v>0</v>
      </c>
      <c r="U958" s="38"/>
      <c r="V958" s="38"/>
      <c r="W958" s="38"/>
      <c r="X958" s="38"/>
      <c r="Y958" s="38"/>
      <c r="Z958" s="38"/>
      <c r="AA958" s="38"/>
      <c r="AB958" s="38"/>
      <c r="AC958" s="38"/>
      <c r="AD958" s="38"/>
      <c r="AE958" s="38"/>
      <c r="AR958" s="193" t="s">
        <v>278</v>
      </c>
      <c r="AT958" s="193" t="s">
        <v>171</v>
      </c>
      <c r="AU958" s="193" t="s">
        <v>81</v>
      </c>
      <c r="AY958" s="21" t="s">
        <v>168</v>
      </c>
      <c r="BE958" s="194">
        <f>IF(N958="základní",J958,0)</f>
        <v>0</v>
      </c>
      <c r="BF958" s="194">
        <f>IF(N958="snížená",J958,0)</f>
        <v>0</v>
      </c>
      <c r="BG958" s="194">
        <f>IF(N958="zákl. přenesená",J958,0)</f>
        <v>0</v>
      </c>
      <c r="BH958" s="194">
        <f>IF(N958="sníž. přenesená",J958,0)</f>
        <v>0</v>
      </c>
      <c r="BI958" s="194">
        <f>IF(N958="nulová",J958,0)</f>
        <v>0</v>
      </c>
      <c r="BJ958" s="21" t="s">
        <v>79</v>
      </c>
      <c r="BK958" s="194">
        <f>ROUND(I958*H958,2)</f>
        <v>0</v>
      </c>
      <c r="BL958" s="21" t="s">
        <v>278</v>
      </c>
      <c r="BM958" s="193" t="s">
        <v>2341</v>
      </c>
    </row>
    <row r="959" spans="1:65" s="2" customFormat="1" ht="11.25">
      <c r="A959" s="38"/>
      <c r="B959" s="39"/>
      <c r="C959" s="40"/>
      <c r="D959" s="195" t="s">
        <v>178</v>
      </c>
      <c r="E959" s="40"/>
      <c r="F959" s="196" t="s">
        <v>2342</v>
      </c>
      <c r="G959" s="40"/>
      <c r="H959" s="40"/>
      <c r="I959" s="197"/>
      <c r="J959" s="40"/>
      <c r="K959" s="40"/>
      <c r="L959" s="43"/>
      <c r="M959" s="198"/>
      <c r="N959" s="199"/>
      <c r="O959" s="68"/>
      <c r="P959" s="68"/>
      <c r="Q959" s="68"/>
      <c r="R959" s="68"/>
      <c r="S959" s="68"/>
      <c r="T959" s="69"/>
      <c r="U959" s="38"/>
      <c r="V959" s="38"/>
      <c r="W959" s="38"/>
      <c r="X959" s="38"/>
      <c r="Y959" s="38"/>
      <c r="Z959" s="38"/>
      <c r="AA959" s="38"/>
      <c r="AB959" s="38"/>
      <c r="AC959" s="38"/>
      <c r="AD959" s="38"/>
      <c r="AE959" s="38"/>
      <c r="AT959" s="21" t="s">
        <v>178</v>
      </c>
      <c r="AU959" s="21" t="s">
        <v>81</v>
      </c>
    </row>
    <row r="960" spans="1:65" s="2" customFormat="1" ht="11.25">
      <c r="A960" s="38"/>
      <c r="B960" s="39"/>
      <c r="C960" s="40"/>
      <c r="D960" s="200" t="s">
        <v>180</v>
      </c>
      <c r="E960" s="40"/>
      <c r="F960" s="201" t="s">
        <v>2343</v>
      </c>
      <c r="G960" s="40"/>
      <c r="H960" s="40"/>
      <c r="I960" s="197"/>
      <c r="J960" s="40"/>
      <c r="K960" s="40"/>
      <c r="L960" s="43"/>
      <c r="M960" s="198"/>
      <c r="N960" s="199"/>
      <c r="O960" s="68"/>
      <c r="P960" s="68"/>
      <c r="Q960" s="68"/>
      <c r="R960" s="68"/>
      <c r="S960" s="68"/>
      <c r="T960" s="69"/>
      <c r="U960" s="38"/>
      <c r="V960" s="38"/>
      <c r="W960" s="38"/>
      <c r="X960" s="38"/>
      <c r="Y960" s="38"/>
      <c r="Z960" s="38"/>
      <c r="AA960" s="38"/>
      <c r="AB960" s="38"/>
      <c r="AC960" s="38"/>
      <c r="AD960" s="38"/>
      <c r="AE960" s="38"/>
      <c r="AT960" s="21" t="s">
        <v>180</v>
      </c>
      <c r="AU960" s="21" t="s">
        <v>81</v>
      </c>
    </row>
    <row r="961" spans="1:65" s="13" customFormat="1" ht="11.25">
      <c r="B961" s="202"/>
      <c r="C961" s="203"/>
      <c r="D961" s="195" t="s">
        <v>182</v>
      </c>
      <c r="E961" s="204" t="s">
        <v>19</v>
      </c>
      <c r="F961" s="205" t="s">
        <v>2344</v>
      </c>
      <c r="G961" s="203"/>
      <c r="H961" s="206">
        <v>10.81</v>
      </c>
      <c r="I961" s="207"/>
      <c r="J961" s="203"/>
      <c r="K961" s="203"/>
      <c r="L961" s="208"/>
      <c r="M961" s="209"/>
      <c r="N961" s="210"/>
      <c r="O961" s="210"/>
      <c r="P961" s="210"/>
      <c r="Q961" s="210"/>
      <c r="R961" s="210"/>
      <c r="S961" s="210"/>
      <c r="T961" s="211"/>
      <c r="AT961" s="212" t="s">
        <v>182</v>
      </c>
      <c r="AU961" s="212" t="s">
        <v>81</v>
      </c>
      <c r="AV961" s="13" t="s">
        <v>81</v>
      </c>
      <c r="AW961" s="13" t="s">
        <v>33</v>
      </c>
      <c r="AX961" s="13" t="s">
        <v>72</v>
      </c>
      <c r="AY961" s="212" t="s">
        <v>168</v>
      </c>
    </row>
    <row r="962" spans="1:65" s="13" customFormat="1" ht="11.25">
      <c r="B962" s="202"/>
      <c r="C962" s="203"/>
      <c r="D962" s="195" t="s">
        <v>182</v>
      </c>
      <c r="E962" s="204" t="s">
        <v>19</v>
      </c>
      <c r="F962" s="205" t="s">
        <v>2345</v>
      </c>
      <c r="G962" s="203"/>
      <c r="H962" s="206">
        <v>9.23</v>
      </c>
      <c r="I962" s="207"/>
      <c r="J962" s="203"/>
      <c r="K962" s="203"/>
      <c r="L962" s="208"/>
      <c r="M962" s="209"/>
      <c r="N962" s="210"/>
      <c r="O962" s="210"/>
      <c r="P962" s="210"/>
      <c r="Q962" s="210"/>
      <c r="R962" s="210"/>
      <c r="S962" s="210"/>
      <c r="T962" s="211"/>
      <c r="AT962" s="212" t="s">
        <v>182</v>
      </c>
      <c r="AU962" s="212" t="s">
        <v>81</v>
      </c>
      <c r="AV962" s="13" t="s">
        <v>81</v>
      </c>
      <c r="AW962" s="13" t="s">
        <v>33</v>
      </c>
      <c r="AX962" s="13" t="s">
        <v>72</v>
      </c>
      <c r="AY962" s="212" t="s">
        <v>168</v>
      </c>
    </row>
    <row r="963" spans="1:65" s="14" customFormat="1" ht="11.25">
      <c r="B963" s="213"/>
      <c r="C963" s="214"/>
      <c r="D963" s="195" t="s">
        <v>182</v>
      </c>
      <c r="E963" s="215" t="s">
        <v>19</v>
      </c>
      <c r="F963" s="216" t="s">
        <v>185</v>
      </c>
      <c r="G963" s="214"/>
      <c r="H963" s="217">
        <v>20.04</v>
      </c>
      <c r="I963" s="218"/>
      <c r="J963" s="214"/>
      <c r="K963" s="214"/>
      <c r="L963" s="219"/>
      <c r="M963" s="220"/>
      <c r="N963" s="221"/>
      <c r="O963" s="221"/>
      <c r="P963" s="221"/>
      <c r="Q963" s="221"/>
      <c r="R963" s="221"/>
      <c r="S963" s="221"/>
      <c r="T963" s="222"/>
      <c r="AT963" s="223" t="s">
        <v>182</v>
      </c>
      <c r="AU963" s="223" t="s">
        <v>81</v>
      </c>
      <c r="AV963" s="14" t="s">
        <v>176</v>
      </c>
      <c r="AW963" s="14" t="s">
        <v>33</v>
      </c>
      <c r="AX963" s="14" t="s">
        <v>79</v>
      </c>
      <c r="AY963" s="223" t="s">
        <v>168</v>
      </c>
    </row>
    <row r="964" spans="1:65" s="2" customFormat="1" ht="16.5" customHeight="1">
      <c r="A964" s="38"/>
      <c r="B964" s="39"/>
      <c r="C964" s="182" t="s">
        <v>964</v>
      </c>
      <c r="D964" s="182" t="s">
        <v>171</v>
      </c>
      <c r="E964" s="183" t="s">
        <v>2346</v>
      </c>
      <c r="F964" s="184" t="s">
        <v>2347</v>
      </c>
      <c r="G964" s="185" t="s">
        <v>281</v>
      </c>
      <c r="H964" s="186">
        <v>20.04</v>
      </c>
      <c r="I964" s="187"/>
      <c r="J964" s="188">
        <f>ROUND(I964*H964,2)</f>
        <v>0</v>
      </c>
      <c r="K964" s="184" t="s">
        <v>175</v>
      </c>
      <c r="L964" s="43"/>
      <c r="M964" s="189" t="s">
        <v>19</v>
      </c>
      <c r="N964" s="190" t="s">
        <v>43</v>
      </c>
      <c r="O964" s="68"/>
      <c r="P964" s="191">
        <f>O964*H964</f>
        <v>0</v>
      </c>
      <c r="Q964" s="191">
        <v>2.9999999999999997E-4</v>
      </c>
      <c r="R964" s="191">
        <f>Q964*H964</f>
        <v>6.0119999999999991E-3</v>
      </c>
      <c r="S964" s="191">
        <v>0</v>
      </c>
      <c r="T964" s="192">
        <f>S964*H964</f>
        <v>0</v>
      </c>
      <c r="U964" s="38"/>
      <c r="V964" s="38"/>
      <c r="W964" s="38"/>
      <c r="X964" s="38"/>
      <c r="Y964" s="38"/>
      <c r="Z964" s="38"/>
      <c r="AA964" s="38"/>
      <c r="AB964" s="38"/>
      <c r="AC964" s="38"/>
      <c r="AD964" s="38"/>
      <c r="AE964" s="38"/>
      <c r="AR964" s="193" t="s">
        <v>278</v>
      </c>
      <c r="AT964" s="193" t="s">
        <v>171</v>
      </c>
      <c r="AU964" s="193" t="s">
        <v>81</v>
      </c>
      <c r="AY964" s="21" t="s">
        <v>168</v>
      </c>
      <c r="BE964" s="194">
        <f>IF(N964="základní",J964,0)</f>
        <v>0</v>
      </c>
      <c r="BF964" s="194">
        <f>IF(N964="snížená",J964,0)</f>
        <v>0</v>
      </c>
      <c r="BG964" s="194">
        <f>IF(N964="zákl. přenesená",J964,0)</f>
        <v>0</v>
      </c>
      <c r="BH964" s="194">
        <f>IF(N964="sníž. přenesená",J964,0)</f>
        <v>0</v>
      </c>
      <c r="BI964" s="194">
        <f>IF(N964="nulová",J964,0)</f>
        <v>0</v>
      </c>
      <c r="BJ964" s="21" t="s">
        <v>79</v>
      </c>
      <c r="BK964" s="194">
        <f>ROUND(I964*H964,2)</f>
        <v>0</v>
      </c>
      <c r="BL964" s="21" t="s">
        <v>278</v>
      </c>
      <c r="BM964" s="193" t="s">
        <v>2348</v>
      </c>
    </row>
    <row r="965" spans="1:65" s="2" customFormat="1" ht="19.5">
      <c r="A965" s="38"/>
      <c r="B965" s="39"/>
      <c r="C965" s="40"/>
      <c r="D965" s="195" t="s">
        <v>178</v>
      </c>
      <c r="E965" s="40"/>
      <c r="F965" s="196" t="s">
        <v>2349</v>
      </c>
      <c r="G965" s="40"/>
      <c r="H965" s="40"/>
      <c r="I965" s="197"/>
      <c r="J965" s="40"/>
      <c r="K965" s="40"/>
      <c r="L965" s="43"/>
      <c r="M965" s="198"/>
      <c r="N965" s="199"/>
      <c r="O965" s="68"/>
      <c r="P965" s="68"/>
      <c r="Q965" s="68"/>
      <c r="R965" s="68"/>
      <c r="S965" s="68"/>
      <c r="T965" s="69"/>
      <c r="U965" s="38"/>
      <c r="V965" s="38"/>
      <c r="W965" s="38"/>
      <c r="X965" s="38"/>
      <c r="Y965" s="38"/>
      <c r="Z965" s="38"/>
      <c r="AA965" s="38"/>
      <c r="AB965" s="38"/>
      <c r="AC965" s="38"/>
      <c r="AD965" s="38"/>
      <c r="AE965" s="38"/>
      <c r="AT965" s="21" t="s">
        <v>178</v>
      </c>
      <c r="AU965" s="21" t="s">
        <v>81</v>
      </c>
    </row>
    <row r="966" spans="1:65" s="2" customFormat="1" ht="11.25">
      <c r="A966" s="38"/>
      <c r="B966" s="39"/>
      <c r="C966" s="40"/>
      <c r="D966" s="200" t="s">
        <v>180</v>
      </c>
      <c r="E966" s="40"/>
      <c r="F966" s="201" t="s">
        <v>2350</v>
      </c>
      <c r="G966" s="40"/>
      <c r="H966" s="40"/>
      <c r="I966" s="197"/>
      <c r="J966" s="40"/>
      <c r="K966" s="40"/>
      <c r="L966" s="43"/>
      <c r="M966" s="198"/>
      <c r="N966" s="199"/>
      <c r="O966" s="68"/>
      <c r="P966" s="68"/>
      <c r="Q966" s="68"/>
      <c r="R966" s="68"/>
      <c r="S966" s="68"/>
      <c r="T966" s="69"/>
      <c r="U966" s="38"/>
      <c r="V966" s="38"/>
      <c r="W966" s="38"/>
      <c r="X966" s="38"/>
      <c r="Y966" s="38"/>
      <c r="Z966" s="38"/>
      <c r="AA966" s="38"/>
      <c r="AB966" s="38"/>
      <c r="AC966" s="38"/>
      <c r="AD966" s="38"/>
      <c r="AE966" s="38"/>
      <c r="AT966" s="21" t="s">
        <v>180</v>
      </c>
      <c r="AU966" s="21" t="s">
        <v>81</v>
      </c>
    </row>
    <row r="967" spans="1:65" s="2" customFormat="1" ht="21.75" customHeight="1">
      <c r="A967" s="38"/>
      <c r="B967" s="39"/>
      <c r="C967" s="182" t="s">
        <v>976</v>
      </c>
      <c r="D967" s="182" t="s">
        <v>171</v>
      </c>
      <c r="E967" s="183" t="s">
        <v>2351</v>
      </c>
      <c r="F967" s="184" t="s">
        <v>2352</v>
      </c>
      <c r="G967" s="185" t="s">
        <v>281</v>
      </c>
      <c r="H967" s="186">
        <v>20.04</v>
      </c>
      <c r="I967" s="187"/>
      <c r="J967" s="188">
        <f>ROUND(I967*H967,2)</f>
        <v>0</v>
      </c>
      <c r="K967" s="184" t="s">
        <v>175</v>
      </c>
      <c r="L967" s="43"/>
      <c r="M967" s="189" t="s">
        <v>19</v>
      </c>
      <c r="N967" s="190" t="s">
        <v>43</v>
      </c>
      <c r="O967" s="68"/>
      <c r="P967" s="191">
        <f>O967*H967</f>
        <v>0</v>
      </c>
      <c r="Q967" s="191">
        <v>4.5500000000000002E-3</v>
      </c>
      <c r="R967" s="191">
        <f>Q967*H967</f>
        <v>9.1181999999999999E-2</v>
      </c>
      <c r="S967" s="191">
        <v>0</v>
      </c>
      <c r="T967" s="192">
        <f>S967*H967</f>
        <v>0</v>
      </c>
      <c r="U967" s="38"/>
      <c r="V967" s="38"/>
      <c r="W967" s="38"/>
      <c r="X967" s="38"/>
      <c r="Y967" s="38"/>
      <c r="Z967" s="38"/>
      <c r="AA967" s="38"/>
      <c r="AB967" s="38"/>
      <c r="AC967" s="38"/>
      <c r="AD967" s="38"/>
      <c r="AE967" s="38"/>
      <c r="AR967" s="193" t="s">
        <v>278</v>
      </c>
      <c r="AT967" s="193" t="s">
        <v>171</v>
      </c>
      <c r="AU967" s="193" t="s">
        <v>81</v>
      </c>
      <c r="AY967" s="21" t="s">
        <v>168</v>
      </c>
      <c r="BE967" s="194">
        <f>IF(N967="základní",J967,0)</f>
        <v>0</v>
      </c>
      <c r="BF967" s="194">
        <f>IF(N967="snížená",J967,0)</f>
        <v>0</v>
      </c>
      <c r="BG967" s="194">
        <f>IF(N967="zákl. přenesená",J967,0)</f>
        <v>0</v>
      </c>
      <c r="BH967" s="194">
        <f>IF(N967="sníž. přenesená",J967,0)</f>
        <v>0</v>
      </c>
      <c r="BI967" s="194">
        <f>IF(N967="nulová",J967,0)</f>
        <v>0</v>
      </c>
      <c r="BJ967" s="21" t="s">
        <v>79</v>
      </c>
      <c r="BK967" s="194">
        <f>ROUND(I967*H967,2)</f>
        <v>0</v>
      </c>
      <c r="BL967" s="21" t="s">
        <v>278</v>
      </c>
      <c r="BM967" s="193" t="s">
        <v>2353</v>
      </c>
    </row>
    <row r="968" spans="1:65" s="2" customFormat="1" ht="19.5">
      <c r="A968" s="38"/>
      <c r="B968" s="39"/>
      <c r="C968" s="40"/>
      <c r="D968" s="195" t="s">
        <v>178</v>
      </c>
      <c r="E968" s="40"/>
      <c r="F968" s="196" t="s">
        <v>2354</v>
      </c>
      <c r="G968" s="40"/>
      <c r="H968" s="40"/>
      <c r="I968" s="197"/>
      <c r="J968" s="40"/>
      <c r="K968" s="40"/>
      <c r="L968" s="43"/>
      <c r="M968" s="198"/>
      <c r="N968" s="199"/>
      <c r="O968" s="68"/>
      <c r="P968" s="68"/>
      <c r="Q968" s="68"/>
      <c r="R968" s="68"/>
      <c r="S968" s="68"/>
      <c r="T968" s="69"/>
      <c r="U968" s="38"/>
      <c r="V968" s="38"/>
      <c r="W968" s="38"/>
      <c r="X968" s="38"/>
      <c r="Y968" s="38"/>
      <c r="Z968" s="38"/>
      <c r="AA968" s="38"/>
      <c r="AB968" s="38"/>
      <c r="AC968" s="38"/>
      <c r="AD968" s="38"/>
      <c r="AE968" s="38"/>
      <c r="AT968" s="21" t="s">
        <v>178</v>
      </c>
      <c r="AU968" s="21" t="s">
        <v>81</v>
      </c>
    </row>
    <row r="969" spans="1:65" s="2" customFormat="1" ht="11.25">
      <c r="A969" s="38"/>
      <c r="B969" s="39"/>
      <c r="C969" s="40"/>
      <c r="D969" s="200" t="s">
        <v>180</v>
      </c>
      <c r="E969" s="40"/>
      <c r="F969" s="201" t="s">
        <v>2355</v>
      </c>
      <c r="G969" s="40"/>
      <c r="H969" s="40"/>
      <c r="I969" s="197"/>
      <c r="J969" s="40"/>
      <c r="K969" s="40"/>
      <c r="L969" s="43"/>
      <c r="M969" s="198"/>
      <c r="N969" s="199"/>
      <c r="O969" s="68"/>
      <c r="P969" s="68"/>
      <c r="Q969" s="68"/>
      <c r="R969" s="68"/>
      <c r="S969" s="68"/>
      <c r="T969" s="69"/>
      <c r="U969" s="38"/>
      <c r="V969" s="38"/>
      <c r="W969" s="38"/>
      <c r="X969" s="38"/>
      <c r="Y969" s="38"/>
      <c r="Z969" s="38"/>
      <c r="AA969" s="38"/>
      <c r="AB969" s="38"/>
      <c r="AC969" s="38"/>
      <c r="AD969" s="38"/>
      <c r="AE969" s="38"/>
      <c r="AT969" s="21" t="s">
        <v>180</v>
      </c>
      <c r="AU969" s="21" t="s">
        <v>81</v>
      </c>
    </row>
    <row r="970" spans="1:65" s="2" customFormat="1" ht="24.2" customHeight="1">
      <c r="A970" s="38"/>
      <c r="B970" s="39"/>
      <c r="C970" s="182" t="s">
        <v>996</v>
      </c>
      <c r="D970" s="182" t="s">
        <v>171</v>
      </c>
      <c r="E970" s="183" t="s">
        <v>2356</v>
      </c>
      <c r="F970" s="184" t="s">
        <v>2357</v>
      </c>
      <c r="G970" s="185" t="s">
        <v>281</v>
      </c>
      <c r="H970" s="186">
        <v>10.81</v>
      </c>
      <c r="I970" s="187"/>
      <c r="J970" s="188">
        <f>ROUND(I970*H970,2)</f>
        <v>0</v>
      </c>
      <c r="K970" s="184" t="s">
        <v>175</v>
      </c>
      <c r="L970" s="43"/>
      <c r="M970" s="189" t="s">
        <v>19</v>
      </c>
      <c r="N970" s="190" t="s">
        <v>43</v>
      </c>
      <c r="O970" s="68"/>
      <c r="P970" s="191">
        <f>O970*H970</f>
        <v>0</v>
      </c>
      <c r="Q970" s="191">
        <v>1.5E-3</v>
      </c>
      <c r="R970" s="191">
        <f>Q970*H970</f>
        <v>1.6215E-2</v>
      </c>
      <c r="S970" s="191">
        <v>0</v>
      </c>
      <c r="T970" s="192">
        <f>S970*H970</f>
        <v>0</v>
      </c>
      <c r="U970" s="38"/>
      <c r="V970" s="38"/>
      <c r="W970" s="38"/>
      <c r="X970" s="38"/>
      <c r="Y970" s="38"/>
      <c r="Z970" s="38"/>
      <c r="AA970" s="38"/>
      <c r="AB970" s="38"/>
      <c r="AC970" s="38"/>
      <c r="AD970" s="38"/>
      <c r="AE970" s="38"/>
      <c r="AR970" s="193" t="s">
        <v>278</v>
      </c>
      <c r="AT970" s="193" t="s">
        <v>171</v>
      </c>
      <c r="AU970" s="193" t="s">
        <v>81</v>
      </c>
      <c r="AY970" s="21" t="s">
        <v>168</v>
      </c>
      <c r="BE970" s="194">
        <f>IF(N970="základní",J970,0)</f>
        <v>0</v>
      </c>
      <c r="BF970" s="194">
        <f>IF(N970="snížená",J970,0)</f>
        <v>0</v>
      </c>
      <c r="BG970" s="194">
        <f>IF(N970="zákl. přenesená",J970,0)</f>
        <v>0</v>
      </c>
      <c r="BH970" s="194">
        <f>IF(N970="sníž. přenesená",J970,0)</f>
        <v>0</v>
      </c>
      <c r="BI970" s="194">
        <f>IF(N970="nulová",J970,0)</f>
        <v>0</v>
      </c>
      <c r="BJ970" s="21" t="s">
        <v>79</v>
      </c>
      <c r="BK970" s="194">
        <f>ROUND(I970*H970,2)</f>
        <v>0</v>
      </c>
      <c r="BL970" s="21" t="s">
        <v>278</v>
      </c>
      <c r="BM970" s="193" t="s">
        <v>2358</v>
      </c>
    </row>
    <row r="971" spans="1:65" s="2" customFormat="1" ht="11.25">
      <c r="A971" s="38"/>
      <c r="B971" s="39"/>
      <c r="C971" s="40"/>
      <c r="D971" s="195" t="s">
        <v>178</v>
      </c>
      <c r="E971" s="40"/>
      <c r="F971" s="196" t="s">
        <v>2359</v>
      </c>
      <c r="G971" s="40"/>
      <c r="H971" s="40"/>
      <c r="I971" s="197"/>
      <c r="J971" s="40"/>
      <c r="K971" s="40"/>
      <c r="L971" s="43"/>
      <c r="M971" s="198"/>
      <c r="N971" s="199"/>
      <c r="O971" s="68"/>
      <c r="P971" s="68"/>
      <c r="Q971" s="68"/>
      <c r="R971" s="68"/>
      <c r="S971" s="68"/>
      <c r="T971" s="69"/>
      <c r="U971" s="38"/>
      <c r="V971" s="38"/>
      <c r="W971" s="38"/>
      <c r="X971" s="38"/>
      <c r="Y971" s="38"/>
      <c r="Z971" s="38"/>
      <c r="AA971" s="38"/>
      <c r="AB971" s="38"/>
      <c r="AC971" s="38"/>
      <c r="AD971" s="38"/>
      <c r="AE971" s="38"/>
      <c r="AT971" s="21" t="s">
        <v>178</v>
      </c>
      <c r="AU971" s="21" t="s">
        <v>81</v>
      </c>
    </row>
    <row r="972" spans="1:65" s="2" customFormat="1" ht="11.25">
      <c r="A972" s="38"/>
      <c r="B972" s="39"/>
      <c r="C972" s="40"/>
      <c r="D972" s="200" t="s">
        <v>180</v>
      </c>
      <c r="E972" s="40"/>
      <c r="F972" s="201" t="s">
        <v>2360</v>
      </c>
      <c r="G972" s="40"/>
      <c r="H972" s="40"/>
      <c r="I972" s="197"/>
      <c r="J972" s="40"/>
      <c r="K972" s="40"/>
      <c r="L972" s="43"/>
      <c r="M972" s="198"/>
      <c r="N972" s="199"/>
      <c r="O972" s="68"/>
      <c r="P972" s="68"/>
      <c r="Q972" s="68"/>
      <c r="R972" s="68"/>
      <c r="S972" s="68"/>
      <c r="T972" s="69"/>
      <c r="U972" s="38"/>
      <c r="V972" s="38"/>
      <c r="W972" s="38"/>
      <c r="X972" s="38"/>
      <c r="Y972" s="38"/>
      <c r="Z972" s="38"/>
      <c r="AA972" s="38"/>
      <c r="AB972" s="38"/>
      <c r="AC972" s="38"/>
      <c r="AD972" s="38"/>
      <c r="AE972" s="38"/>
      <c r="AT972" s="21" t="s">
        <v>180</v>
      </c>
      <c r="AU972" s="21" t="s">
        <v>81</v>
      </c>
    </row>
    <row r="973" spans="1:65" s="13" customFormat="1" ht="11.25">
      <c r="B973" s="202"/>
      <c r="C973" s="203"/>
      <c r="D973" s="195" t="s">
        <v>182</v>
      </c>
      <c r="E973" s="204" t="s">
        <v>19</v>
      </c>
      <c r="F973" s="205" t="s">
        <v>2361</v>
      </c>
      <c r="G973" s="203"/>
      <c r="H973" s="206">
        <v>10.81</v>
      </c>
      <c r="I973" s="207"/>
      <c r="J973" s="203"/>
      <c r="K973" s="203"/>
      <c r="L973" s="208"/>
      <c r="M973" s="209"/>
      <c r="N973" s="210"/>
      <c r="O973" s="210"/>
      <c r="P973" s="210"/>
      <c r="Q973" s="210"/>
      <c r="R973" s="210"/>
      <c r="S973" s="210"/>
      <c r="T973" s="211"/>
      <c r="AT973" s="212" t="s">
        <v>182</v>
      </c>
      <c r="AU973" s="212" t="s">
        <v>81</v>
      </c>
      <c r="AV973" s="13" t="s">
        <v>81</v>
      </c>
      <c r="AW973" s="13" t="s">
        <v>33</v>
      </c>
      <c r="AX973" s="13" t="s">
        <v>72</v>
      </c>
      <c r="AY973" s="212" t="s">
        <v>168</v>
      </c>
    </row>
    <row r="974" spans="1:65" s="14" customFormat="1" ht="11.25">
      <c r="B974" s="213"/>
      <c r="C974" s="214"/>
      <c r="D974" s="195" t="s">
        <v>182</v>
      </c>
      <c r="E974" s="215" t="s">
        <v>19</v>
      </c>
      <c r="F974" s="216" t="s">
        <v>185</v>
      </c>
      <c r="G974" s="214"/>
      <c r="H974" s="217">
        <v>10.81</v>
      </c>
      <c r="I974" s="218"/>
      <c r="J974" s="214"/>
      <c r="K974" s="214"/>
      <c r="L974" s="219"/>
      <c r="M974" s="220"/>
      <c r="N974" s="221"/>
      <c r="O974" s="221"/>
      <c r="P974" s="221"/>
      <c r="Q974" s="221"/>
      <c r="R974" s="221"/>
      <c r="S974" s="221"/>
      <c r="T974" s="222"/>
      <c r="AT974" s="223" t="s">
        <v>182</v>
      </c>
      <c r="AU974" s="223" t="s">
        <v>81</v>
      </c>
      <c r="AV974" s="14" t="s">
        <v>176</v>
      </c>
      <c r="AW974" s="14" t="s">
        <v>33</v>
      </c>
      <c r="AX974" s="14" t="s">
        <v>79</v>
      </c>
      <c r="AY974" s="223" t="s">
        <v>168</v>
      </c>
    </row>
    <row r="975" spans="1:65" s="2" customFormat="1" ht="24.2" customHeight="1">
      <c r="A975" s="38"/>
      <c r="B975" s="39"/>
      <c r="C975" s="182" t="s">
        <v>983</v>
      </c>
      <c r="D975" s="182" t="s">
        <v>171</v>
      </c>
      <c r="E975" s="183" t="s">
        <v>2362</v>
      </c>
      <c r="F975" s="184" t="s">
        <v>2363</v>
      </c>
      <c r="G975" s="185" t="s">
        <v>245</v>
      </c>
      <c r="H975" s="186">
        <v>1.6</v>
      </c>
      <c r="I975" s="187"/>
      <c r="J975" s="188">
        <f>ROUND(I975*H975,2)</f>
        <v>0</v>
      </c>
      <c r="K975" s="184" t="s">
        <v>175</v>
      </c>
      <c r="L975" s="43"/>
      <c r="M975" s="189" t="s">
        <v>19</v>
      </c>
      <c r="N975" s="190" t="s">
        <v>43</v>
      </c>
      <c r="O975" s="68"/>
      <c r="P975" s="191">
        <f>O975*H975</f>
        <v>0</v>
      </c>
      <c r="Q975" s="191">
        <v>2.0000000000000001E-4</v>
      </c>
      <c r="R975" s="191">
        <f>Q975*H975</f>
        <v>3.2000000000000003E-4</v>
      </c>
      <c r="S975" s="191">
        <v>0</v>
      </c>
      <c r="T975" s="192">
        <f>S975*H975</f>
        <v>0</v>
      </c>
      <c r="U975" s="38"/>
      <c r="V975" s="38"/>
      <c r="W975" s="38"/>
      <c r="X975" s="38"/>
      <c r="Y975" s="38"/>
      <c r="Z975" s="38"/>
      <c r="AA975" s="38"/>
      <c r="AB975" s="38"/>
      <c r="AC975" s="38"/>
      <c r="AD975" s="38"/>
      <c r="AE975" s="38"/>
      <c r="AR975" s="193" t="s">
        <v>278</v>
      </c>
      <c r="AT975" s="193" t="s">
        <v>171</v>
      </c>
      <c r="AU975" s="193" t="s">
        <v>81</v>
      </c>
      <c r="AY975" s="21" t="s">
        <v>168</v>
      </c>
      <c r="BE975" s="194">
        <f>IF(N975="základní",J975,0)</f>
        <v>0</v>
      </c>
      <c r="BF975" s="194">
        <f>IF(N975="snížená",J975,0)</f>
        <v>0</v>
      </c>
      <c r="BG975" s="194">
        <f>IF(N975="zákl. přenesená",J975,0)</f>
        <v>0</v>
      </c>
      <c r="BH975" s="194">
        <f>IF(N975="sníž. přenesená",J975,0)</f>
        <v>0</v>
      </c>
      <c r="BI975" s="194">
        <f>IF(N975="nulová",J975,0)</f>
        <v>0</v>
      </c>
      <c r="BJ975" s="21" t="s">
        <v>79</v>
      </c>
      <c r="BK975" s="194">
        <f>ROUND(I975*H975,2)</f>
        <v>0</v>
      </c>
      <c r="BL975" s="21" t="s">
        <v>278</v>
      </c>
      <c r="BM975" s="193" t="s">
        <v>2364</v>
      </c>
    </row>
    <row r="976" spans="1:65" s="2" customFormat="1" ht="19.5">
      <c r="A976" s="38"/>
      <c r="B976" s="39"/>
      <c r="C976" s="40"/>
      <c r="D976" s="195" t="s">
        <v>178</v>
      </c>
      <c r="E976" s="40"/>
      <c r="F976" s="196" t="s">
        <v>2365</v>
      </c>
      <c r="G976" s="40"/>
      <c r="H976" s="40"/>
      <c r="I976" s="197"/>
      <c r="J976" s="40"/>
      <c r="K976" s="40"/>
      <c r="L976" s="43"/>
      <c r="M976" s="198"/>
      <c r="N976" s="199"/>
      <c r="O976" s="68"/>
      <c r="P976" s="68"/>
      <c r="Q976" s="68"/>
      <c r="R976" s="68"/>
      <c r="S976" s="68"/>
      <c r="T976" s="69"/>
      <c r="U976" s="38"/>
      <c r="V976" s="38"/>
      <c r="W976" s="38"/>
      <c r="X976" s="38"/>
      <c r="Y976" s="38"/>
      <c r="Z976" s="38"/>
      <c r="AA976" s="38"/>
      <c r="AB976" s="38"/>
      <c r="AC976" s="38"/>
      <c r="AD976" s="38"/>
      <c r="AE976" s="38"/>
      <c r="AT976" s="21" t="s">
        <v>178</v>
      </c>
      <c r="AU976" s="21" t="s">
        <v>81</v>
      </c>
    </row>
    <row r="977" spans="1:65" s="2" customFormat="1" ht="11.25">
      <c r="A977" s="38"/>
      <c r="B977" s="39"/>
      <c r="C977" s="40"/>
      <c r="D977" s="200" t="s">
        <v>180</v>
      </c>
      <c r="E977" s="40"/>
      <c r="F977" s="201" t="s">
        <v>2366</v>
      </c>
      <c r="G977" s="40"/>
      <c r="H977" s="40"/>
      <c r="I977" s="197"/>
      <c r="J977" s="40"/>
      <c r="K977" s="40"/>
      <c r="L977" s="43"/>
      <c r="M977" s="198"/>
      <c r="N977" s="199"/>
      <c r="O977" s="68"/>
      <c r="P977" s="68"/>
      <c r="Q977" s="68"/>
      <c r="R977" s="68"/>
      <c r="S977" s="68"/>
      <c r="T977" s="69"/>
      <c r="U977" s="38"/>
      <c r="V977" s="38"/>
      <c r="W977" s="38"/>
      <c r="X977" s="38"/>
      <c r="Y977" s="38"/>
      <c r="Z977" s="38"/>
      <c r="AA977" s="38"/>
      <c r="AB977" s="38"/>
      <c r="AC977" s="38"/>
      <c r="AD977" s="38"/>
      <c r="AE977" s="38"/>
      <c r="AT977" s="21" t="s">
        <v>180</v>
      </c>
      <c r="AU977" s="21" t="s">
        <v>81</v>
      </c>
    </row>
    <row r="978" spans="1:65" s="13" customFormat="1" ht="11.25">
      <c r="B978" s="202"/>
      <c r="C978" s="203"/>
      <c r="D978" s="195" t="s">
        <v>182</v>
      </c>
      <c r="E978" s="204" t="s">
        <v>19</v>
      </c>
      <c r="F978" s="205" t="s">
        <v>2367</v>
      </c>
      <c r="G978" s="203"/>
      <c r="H978" s="206">
        <v>1.6</v>
      </c>
      <c r="I978" s="207"/>
      <c r="J978" s="203"/>
      <c r="K978" s="203"/>
      <c r="L978" s="208"/>
      <c r="M978" s="209"/>
      <c r="N978" s="210"/>
      <c r="O978" s="210"/>
      <c r="P978" s="210"/>
      <c r="Q978" s="210"/>
      <c r="R978" s="210"/>
      <c r="S978" s="210"/>
      <c r="T978" s="211"/>
      <c r="AT978" s="212" t="s">
        <v>182</v>
      </c>
      <c r="AU978" s="212" t="s">
        <v>81</v>
      </c>
      <c r="AV978" s="13" t="s">
        <v>81</v>
      </c>
      <c r="AW978" s="13" t="s">
        <v>33</v>
      </c>
      <c r="AX978" s="13" t="s">
        <v>72</v>
      </c>
      <c r="AY978" s="212" t="s">
        <v>168</v>
      </c>
    </row>
    <row r="979" spans="1:65" s="14" customFormat="1" ht="11.25">
      <c r="B979" s="213"/>
      <c r="C979" s="214"/>
      <c r="D979" s="195" t="s">
        <v>182</v>
      </c>
      <c r="E979" s="215" t="s">
        <v>19</v>
      </c>
      <c r="F979" s="216" t="s">
        <v>185</v>
      </c>
      <c r="G979" s="214"/>
      <c r="H979" s="217">
        <v>1.6</v>
      </c>
      <c r="I979" s="218"/>
      <c r="J979" s="214"/>
      <c r="K979" s="214"/>
      <c r="L979" s="219"/>
      <c r="M979" s="220"/>
      <c r="N979" s="221"/>
      <c r="O979" s="221"/>
      <c r="P979" s="221"/>
      <c r="Q979" s="221"/>
      <c r="R979" s="221"/>
      <c r="S979" s="221"/>
      <c r="T979" s="222"/>
      <c r="AT979" s="223" t="s">
        <v>182</v>
      </c>
      <c r="AU979" s="223" t="s">
        <v>81</v>
      </c>
      <c r="AV979" s="14" t="s">
        <v>176</v>
      </c>
      <c r="AW979" s="14" t="s">
        <v>33</v>
      </c>
      <c r="AX979" s="14" t="s">
        <v>79</v>
      </c>
      <c r="AY979" s="223" t="s">
        <v>168</v>
      </c>
    </row>
    <row r="980" spans="1:65" s="2" customFormat="1" ht="21.75" customHeight="1">
      <c r="A980" s="38"/>
      <c r="B980" s="39"/>
      <c r="C980" s="225" t="s">
        <v>989</v>
      </c>
      <c r="D980" s="225" t="s">
        <v>234</v>
      </c>
      <c r="E980" s="226" t="s">
        <v>2368</v>
      </c>
      <c r="F980" s="227" t="s">
        <v>2369</v>
      </c>
      <c r="G980" s="228" t="s">
        <v>245</v>
      </c>
      <c r="H980" s="229">
        <v>2.2000000000000002</v>
      </c>
      <c r="I980" s="230"/>
      <c r="J980" s="231">
        <f>ROUND(I980*H980,2)</f>
        <v>0</v>
      </c>
      <c r="K980" s="227" t="s">
        <v>175</v>
      </c>
      <c r="L980" s="232"/>
      <c r="M980" s="233" t="s">
        <v>19</v>
      </c>
      <c r="N980" s="234" t="s">
        <v>43</v>
      </c>
      <c r="O980" s="68"/>
      <c r="P980" s="191">
        <f>O980*H980</f>
        <v>0</v>
      </c>
      <c r="Q980" s="191">
        <v>2.5999999999999998E-4</v>
      </c>
      <c r="R980" s="191">
        <f>Q980*H980</f>
        <v>5.7200000000000003E-4</v>
      </c>
      <c r="S980" s="191">
        <v>0</v>
      </c>
      <c r="T980" s="192">
        <f>S980*H980</f>
        <v>0</v>
      </c>
      <c r="U980" s="38"/>
      <c r="V980" s="38"/>
      <c r="W980" s="38"/>
      <c r="X980" s="38"/>
      <c r="Y980" s="38"/>
      <c r="Z980" s="38"/>
      <c r="AA980" s="38"/>
      <c r="AB980" s="38"/>
      <c r="AC980" s="38"/>
      <c r="AD980" s="38"/>
      <c r="AE980" s="38"/>
      <c r="AR980" s="193" t="s">
        <v>786</v>
      </c>
      <c r="AT980" s="193" t="s">
        <v>234</v>
      </c>
      <c r="AU980" s="193" t="s">
        <v>81</v>
      </c>
      <c r="AY980" s="21" t="s">
        <v>168</v>
      </c>
      <c r="BE980" s="194">
        <f>IF(N980="základní",J980,0)</f>
        <v>0</v>
      </c>
      <c r="BF980" s="194">
        <f>IF(N980="snížená",J980,0)</f>
        <v>0</v>
      </c>
      <c r="BG980" s="194">
        <f>IF(N980="zákl. přenesená",J980,0)</f>
        <v>0</v>
      </c>
      <c r="BH980" s="194">
        <f>IF(N980="sníž. přenesená",J980,0)</f>
        <v>0</v>
      </c>
      <c r="BI980" s="194">
        <f>IF(N980="nulová",J980,0)</f>
        <v>0</v>
      </c>
      <c r="BJ980" s="21" t="s">
        <v>79</v>
      </c>
      <c r="BK980" s="194">
        <f>ROUND(I980*H980,2)</f>
        <v>0</v>
      </c>
      <c r="BL980" s="21" t="s">
        <v>278</v>
      </c>
      <c r="BM980" s="193" t="s">
        <v>2370</v>
      </c>
    </row>
    <row r="981" spans="1:65" s="2" customFormat="1" ht="11.25">
      <c r="A981" s="38"/>
      <c r="B981" s="39"/>
      <c r="C981" s="40"/>
      <c r="D981" s="195" t="s">
        <v>178</v>
      </c>
      <c r="E981" s="40"/>
      <c r="F981" s="196" t="s">
        <v>2369</v>
      </c>
      <c r="G981" s="40"/>
      <c r="H981" s="40"/>
      <c r="I981" s="197"/>
      <c r="J981" s="40"/>
      <c r="K981" s="40"/>
      <c r="L981" s="43"/>
      <c r="M981" s="198"/>
      <c r="N981" s="199"/>
      <c r="O981" s="68"/>
      <c r="P981" s="68"/>
      <c r="Q981" s="68"/>
      <c r="R981" s="68"/>
      <c r="S981" s="68"/>
      <c r="T981" s="69"/>
      <c r="U981" s="38"/>
      <c r="V981" s="38"/>
      <c r="W981" s="38"/>
      <c r="X981" s="38"/>
      <c r="Y981" s="38"/>
      <c r="Z981" s="38"/>
      <c r="AA981" s="38"/>
      <c r="AB981" s="38"/>
      <c r="AC981" s="38"/>
      <c r="AD981" s="38"/>
      <c r="AE981" s="38"/>
      <c r="AT981" s="21" t="s">
        <v>178</v>
      </c>
      <c r="AU981" s="21" t="s">
        <v>81</v>
      </c>
    </row>
    <row r="982" spans="1:65" s="13" customFormat="1" ht="11.25">
      <c r="B982" s="202"/>
      <c r="C982" s="203"/>
      <c r="D982" s="195" t="s">
        <v>182</v>
      </c>
      <c r="E982" s="203"/>
      <c r="F982" s="205" t="s">
        <v>2371</v>
      </c>
      <c r="G982" s="203"/>
      <c r="H982" s="206">
        <v>2.2000000000000002</v>
      </c>
      <c r="I982" s="207"/>
      <c r="J982" s="203"/>
      <c r="K982" s="203"/>
      <c r="L982" s="208"/>
      <c r="M982" s="209"/>
      <c r="N982" s="210"/>
      <c r="O982" s="210"/>
      <c r="P982" s="210"/>
      <c r="Q982" s="210"/>
      <c r="R982" s="210"/>
      <c r="S982" s="210"/>
      <c r="T982" s="211"/>
      <c r="AT982" s="212" t="s">
        <v>182</v>
      </c>
      <c r="AU982" s="212" t="s">
        <v>81</v>
      </c>
      <c r="AV982" s="13" t="s">
        <v>81</v>
      </c>
      <c r="AW982" s="13" t="s">
        <v>4</v>
      </c>
      <c r="AX982" s="13" t="s">
        <v>79</v>
      </c>
      <c r="AY982" s="212" t="s">
        <v>168</v>
      </c>
    </row>
    <row r="983" spans="1:65" s="2" customFormat="1" ht="33" customHeight="1">
      <c r="A983" s="38"/>
      <c r="B983" s="39"/>
      <c r="C983" s="182" t="s">
        <v>830</v>
      </c>
      <c r="D983" s="182" t="s">
        <v>171</v>
      </c>
      <c r="E983" s="183" t="s">
        <v>2372</v>
      </c>
      <c r="F983" s="184" t="s">
        <v>2373</v>
      </c>
      <c r="G983" s="185" t="s">
        <v>281</v>
      </c>
      <c r="H983" s="186">
        <v>20.04</v>
      </c>
      <c r="I983" s="187"/>
      <c r="J983" s="188">
        <f>ROUND(I983*H983,2)</f>
        <v>0</v>
      </c>
      <c r="K983" s="184" t="s">
        <v>175</v>
      </c>
      <c r="L983" s="43"/>
      <c r="M983" s="189" t="s">
        <v>19</v>
      </c>
      <c r="N983" s="190" t="s">
        <v>43</v>
      </c>
      <c r="O983" s="68"/>
      <c r="P983" s="191">
        <f>O983*H983</f>
        <v>0</v>
      </c>
      <c r="Q983" s="191">
        <v>9.0299999999999998E-3</v>
      </c>
      <c r="R983" s="191">
        <f>Q983*H983</f>
        <v>0.18096119999999999</v>
      </c>
      <c r="S983" s="191">
        <v>0</v>
      </c>
      <c r="T983" s="192">
        <f>S983*H983</f>
        <v>0</v>
      </c>
      <c r="U983" s="38"/>
      <c r="V983" s="38"/>
      <c r="W983" s="38"/>
      <c r="X983" s="38"/>
      <c r="Y983" s="38"/>
      <c r="Z983" s="38"/>
      <c r="AA983" s="38"/>
      <c r="AB983" s="38"/>
      <c r="AC983" s="38"/>
      <c r="AD983" s="38"/>
      <c r="AE983" s="38"/>
      <c r="AR983" s="193" t="s">
        <v>278</v>
      </c>
      <c r="AT983" s="193" t="s">
        <v>171</v>
      </c>
      <c r="AU983" s="193" t="s">
        <v>81</v>
      </c>
      <c r="AY983" s="21" t="s">
        <v>168</v>
      </c>
      <c r="BE983" s="194">
        <f>IF(N983="základní",J983,0)</f>
        <v>0</v>
      </c>
      <c r="BF983" s="194">
        <f>IF(N983="snížená",J983,0)</f>
        <v>0</v>
      </c>
      <c r="BG983" s="194">
        <f>IF(N983="zákl. přenesená",J983,0)</f>
        <v>0</v>
      </c>
      <c r="BH983" s="194">
        <f>IF(N983="sníž. přenesená",J983,0)</f>
        <v>0</v>
      </c>
      <c r="BI983" s="194">
        <f>IF(N983="nulová",J983,0)</f>
        <v>0</v>
      </c>
      <c r="BJ983" s="21" t="s">
        <v>79</v>
      </c>
      <c r="BK983" s="194">
        <f>ROUND(I983*H983,2)</f>
        <v>0</v>
      </c>
      <c r="BL983" s="21" t="s">
        <v>278</v>
      </c>
      <c r="BM983" s="193" t="s">
        <v>2374</v>
      </c>
    </row>
    <row r="984" spans="1:65" s="2" customFormat="1" ht="19.5">
      <c r="A984" s="38"/>
      <c r="B984" s="39"/>
      <c r="C984" s="40"/>
      <c r="D984" s="195" t="s">
        <v>178</v>
      </c>
      <c r="E984" s="40"/>
      <c r="F984" s="196" t="s">
        <v>2375</v>
      </c>
      <c r="G984" s="40"/>
      <c r="H984" s="40"/>
      <c r="I984" s="197"/>
      <c r="J984" s="40"/>
      <c r="K984" s="40"/>
      <c r="L984" s="43"/>
      <c r="M984" s="198"/>
      <c r="N984" s="199"/>
      <c r="O984" s="68"/>
      <c r="P984" s="68"/>
      <c r="Q984" s="68"/>
      <c r="R984" s="68"/>
      <c r="S984" s="68"/>
      <c r="T984" s="69"/>
      <c r="U984" s="38"/>
      <c r="V984" s="38"/>
      <c r="W984" s="38"/>
      <c r="X984" s="38"/>
      <c r="Y984" s="38"/>
      <c r="Z984" s="38"/>
      <c r="AA984" s="38"/>
      <c r="AB984" s="38"/>
      <c r="AC984" s="38"/>
      <c r="AD984" s="38"/>
      <c r="AE984" s="38"/>
      <c r="AT984" s="21" t="s">
        <v>178</v>
      </c>
      <c r="AU984" s="21" t="s">
        <v>81</v>
      </c>
    </row>
    <row r="985" spans="1:65" s="2" customFormat="1" ht="11.25">
      <c r="A985" s="38"/>
      <c r="B985" s="39"/>
      <c r="C985" s="40"/>
      <c r="D985" s="200" t="s">
        <v>180</v>
      </c>
      <c r="E985" s="40"/>
      <c r="F985" s="201" t="s">
        <v>2376</v>
      </c>
      <c r="G985" s="40"/>
      <c r="H985" s="40"/>
      <c r="I985" s="197"/>
      <c r="J985" s="40"/>
      <c r="K985" s="40"/>
      <c r="L985" s="43"/>
      <c r="M985" s="198"/>
      <c r="N985" s="199"/>
      <c r="O985" s="68"/>
      <c r="P985" s="68"/>
      <c r="Q985" s="68"/>
      <c r="R985" s="68"/>
      <c r="S985" s="68"/>
      <c r="T985" s="69"/>
      <c r="U985" s="38"/>
      <c r="V985" s="38"/>
      <c r="W985" s="38"/>
      <c r="X985" s="38"/>
      <c r="Y985" s="38"/>
      <c r="Z985" s="38"/>
      <c r="AA985" s="38"/>
      <c r="AB985" s="38"/>
      <c r="AC985" s="38"/>
      <c r="AD985" s="38"/>
      <c r="AE985" s="38"/>
      <c r="AT985" s="21" t="s">
        <v>180</v>
      </c>
      <c r="AU985" s="21" t="s">
        <v>81</v>
      </c>
    </row>
    <row r="986" spans="1:65" s="2" customFormat="1" ht="33" customHeight="1">
      <c r="A986" s="38"/>
      <c r="B986" s="39"/>
      <c r="C986" s="225" t="s">
        <v>838</v>
      </c>
      <c r="D986" s="225" t="s">
        <v>234</v>
      </c>
      <c r="E986" s="226" t="s">
        <v>2377</v>
      </c>
      <c r="F986" s="227" t="s">
        <v>2378</v>
      </c>
      <c r="G986" s="228" t="s">
        <v>281</v>
      </c>
      <c r="H986" s="229">
        <v>26.503</v>
      </c>
      <c r="I986" s="230"/>
      <c r="J986" s="231">
        <f>ROUND(I986*H986,2)</f>
        <v>0</v>
      </c>
      <c r="K986" s="227" t="s">
        <v>175</v>
      </c>
      <c r="L986" s="232"/>
      <c r="M986" s="233" t="s">
        <v>19</v>
      </c>
      <c r="N986" s="234" t="s">
        <v>43</v>
      </c>
      <c r="O986" s="68"/>
      <c r="P986" s="191">
        <f>O986*H986</f>
        <v>0</v>
      </c>
      <c r="Q986" s="191">
        <v>2.1999999999999999E-2</v>
      </c>
      <c r="R986" s="191">
        <f>Q986*H986</f>
        <v>0.58306599999999997</v>
      </c>
      <c r="S986" s="191">
        <v>0</v>
      </c>
      <c r="T986" s="192">
        <f>S986*H986</f>
        <v>0</v>
      </c>
      <c r="U986" s="38"/>
      <c r="V986" s="38"/>
      <c r="W986" s="38"/>
      <c r="X986" s="38"/>
      <c r="Y986" s="38"/>
      <c r="Z986" s="38"/>
      <c r="AA986" s="38"/>
      <c r="AB986" s="38"/>
      <c r="AC986" s="38"/>
      <c r="AD986" s="38"/>
      <c r="AE986" s="38"/>
      <c r="AR986" s="193" t="s">
        <v>786</v>
      </c>
      <c r="AT986" s="193" t="s">
        <v>234</v>
      </c>
      <c r="AU986" s="193" t="s">
        <v>81</v>
      </c>
      <c r="AY986" s="21" t="s">
        <v>168</v>
      </c>
      <c r="BE986" s="194">
        <f>IF(N986="základní",J986,0)</f>
        <v>0</v>
      </c>
      <c r="BF986" s="194">
        <f>IF(N986="snížená",J986,0)</f>
        <v>0</v>
      </c>
      <c r="BG986" s="194">
        <f>IF(N986="zákl. přenesená",J986,0)</f>
        <v>0</v>
      </c>
      <c r="BH986" s="194">
        <f>IF(N986="sníž. přenesená",J986,0)</f>
        <v>0</v>
      </c>
      <c r="BI986" s="194">
        <f>IF(N986="nulová",J986,0)</f>
        <v>0</v>
      </c>
      <c r="BJ986" s="21" t="s">
        <v>79</v>
      </c>
      <c r="BK986" s="194">
        <f>ROUND(I986*H986,2)</f>
        <v>0</v>
      </c>
      <c r="BL986" s="21" t="s">
        <v>278</v>
      </c>
      <c r="BM986" s="193" t="s">
        <v>2379</v>
      </c>
    </row>
    <row r="987" spans="1:65" s="2" customFormat="1" ht="19.5">
      <c r="A987" s="38"/>
      <c r="B987" s="39"/>
      <c r="C987" s="40"/>
      <c r="D987" s="195" t="s">
        <v>178</v>
      </c>
      <c r="E987" s="40"/>
      <c r="F987" s="196" t="s">
        <v>2378</v>
      </c>
      <c r="G987" s="40"/>
      <c r="H987" s="40"/>
      <c r="I987" s="197"/>
      <c r="J987" s="40"/>
      <c r="K987" s="40"/>
      <c r="L987" s="43"/>
      <c r="M987" s="198"/>
      <c r="N987" s="199"/>
      <c r="O987" s="68"/>
      <c r="P987" s="68"/>
      <c r="Q987" s="68"/>
      <c r="R987" s="68"/>
      <c r="S987" s="68"/>
      <c r="T987" s="69"/>
      <c r="U987" s="38"/>
      <c r="V987" s="38"/>
      <c r="W987" s="38"/>
      <c r="X987" s="38"/>
      <c r="Y987" s="38"/>
      <c r="Z987" s="38"/>
      <c r="AA987" s="38"/>
      <c r="AB987" s="38"/>
      <c r="AC987" s="38"/>
      <c r="AD987" s="38"/>
      <c r="AE987" s="38"/>
      <c r="AT987" s="21" t="s">
        <v>178</v>
      </c>
      <c r="AU987" s="21" t="s">
        <v>81</v>
      </c>
    </row>
    <row r="988" spans="1:65" s="13" customFormat="1" ht="11.25">
      <c r="B988" s="202"/>
      <c r="C988" s="203"/>
      <c r="D988" s="195" t="s">
        <v>182</v>
      </c>
      <c r="E988" s="204" t="s">
        <v>19</v>
      </c>
      <c r="F988" s="205" t="s">
        <v>2380</v>
      </c>
      <c r="G988" s="203"/>
      <c r="H988" s="206">
        <v>23.045999999999999</v>
      </c>
      <c r="I988" s="207"/>
      <c r="J988" s="203"/>
      <c r="K988" s="203"/>
      <c r="L988" s="208"/>
      <c r="M988" s="209"/>
      <c r="N988" s="210"/>
      <c r="O988" s="210"/>
      <c r="P988" s="210"/>
      <c r="Q988" s="210"/>
      <c r="R988" s="210"/>
      <c r="S988" s="210"/>
      <c r="T988" s="211"/>
      <c r="AT988" s="212" t="s">
        <v>182</v>
      </c>
      <c r="AU988" s="212" t="s">
        <v>81</v>
      </c>
      <c r="AV988" s="13" t="s">
        <v>81</v>
      </c>
      <c r="AW988" s="13" t="s">
        <v>33</v>
      </c>
      <c r="AX988" s="13" t="s">
        <v>79</v>
      </c>
      <c r="AY988" s="212" t="s">
        <v>168</v>
      </c>
    </row>
    <row r="989" spans="1:65" s="13" customFormat="1" ht="11.25">
      <c r="B989" s="202"/>
      <c r="C989" s="203"/>
      <c r="D989" s="195" t="s">
        <v>182</v>
      </c>
      <c r="E989" s="203"/>
      <c r="F989" s="205" t="s">
        <v>2381</v>
      </c>
      <c r="G989" s="203"/>
      <c r="H989" s="206">
        <v>26.503</v>
      </c>
      <c r="I989" s="207"/>
      <c r="J989" s="203"/>
      <c r="K989" s="203"/>
      <c r="L989" s="208"/>
      <c r="M989" s="209"/>
      <c r="N989" s="210"/>
      <c r="O989" s="210"/>
      <c r="P989" s="210"/>
      <c r="Q989" s="210"/>
      <c r="R989" s="210"/>
      <c r="S989" s="210"/>
      <c r="T989" s="211"/>
      <c r="AT989" s="212" t="s">
        <v>182</v>
      </c>
      <c r="AU989" s="212" t="s">
        <v>81</v>
      </c>
      <c r="AV989" s="13" t="s">
        <v>81</v>
      </c>
      <c r="AW989" s="13" t="s">
        <v>4</v>
      </c>
      <c r="AX989" s="13" t="s">
        <v>79</v>
      </c>
      <c r="AY989" s="212" t="s">
        <v>168</v>
      </c>
    </row>
    <row r="990" spans="1:65" s="2" customFormat="1" ht="37.9" customHeight="1">
      <c r="A990" s="38"/>
      <c r="B990" s="39"/>
      <c r="C990" s="182" t="s">
        <v>2382</v>
      </c>
      <c r="D990" s="182" t="s">
        <v>171</v>
      </c>
      <c r="E990" s="183" t="s">
        <v>2383</v>
      </c>
      <c r="F990" s="184" t="s">
        <v>2384</v>
      </c>
      <c r="G990" s="185" t="s">
        <v>245</v>
      </c>
      <c r="H990" s="186">
        <v>12.907999999999999</v>
      </c>
      <c r="I990" s="187"/>
      <c r="J990" s="188">
        <f>ROUND(I990*H990,2)</f>
        <v>0</v>
      </c>
      <c r="K990" s="184" t="s">
        <v>175</v>
      </c>
      <c r="L990" s="43"/>
      <c r="M990" s="189" t="s">
        <v>19</v>
      </c>
      <c r="N990" s="190" t="s">
        <v>43</v>
      </c>
      <c r="O990" s="68"/>
      <c r="P990" s="191">
        <f>O990*H990</f>
        <v>0</v>
      </c>
      <c r="Q990" s="191">
        <v>4.2999999999999999E-4</v>
      </c>
      <c r="R990" s="191">
        <f>Q990*H990</f>
        <v>5.5504399999999994E-3</v>
      </c>
      <c r="S990" s="191">
        <v>0</v>
      </c>
      <c r="T990" s="192">
        <f>S990*H990</f>
        <v>0</v>
      </c>
      <c r="U990" s="38"/>
      <c r="V990" s="38"/>
      <c r="W990" s="38"/>
      <c r="X990" s="38"/>
      <c r="Y990" s="38"/>
      <c r="Z990" s="38"/>
      <c r="AA990" s="38"/>
      <c r="AB990" s="38"/>
      <c r="AC990" s="38"/>
      <c r="AD990" s="38"/>
      <c r="AE990" s="38"/>
      <c r="AR990" s="193" t="s">
        <v>278</v>
      </c>
      <c r="AT990" s="193" t="s">
        <v>171</v>
      </c>
      <c r="AU990" s="193" t="s">
        <v>81</v>
      </c>
      <c r="AY990" s="21" t="s">
        <v>168</v>
      </c>
      <c r="BE990" s="194">
        <f>IF(N990="základní",J990,0)</f>
        <v>0</v>
      </c>
      <c r="BF990" s="194">
        <f>IF(N990="snížená",J990,0)</f>
        <v>0</v>
      </c>
      <c r="BG990" s="194">
        <f>IF(N990="zákl. přenesená",J990,0)</f>
        <v>0</v>
      </c>
      <c r="BH990" s="194">
        <f>IF(N990="sníž. přenesená",J990,0)</f>
        <v>0</v>
      </c>
      <c r="BI990" s="194">
        <f>IF(N990="nulová",J990,0)</f>
        <v>0</v>
      </c>
      <c r="BJ990" s="21" t="s">
        <v>79</v>
      </c>
      <c r="BK990" s="194">
        <f>ROUND(I990*H990,2)</f>
        <v>0</v>
      </c>
      <c r="BL990" s="21" t="s">
        <v>278</v>
      </c>
      <c r="BM990" s="193" t="s">
        <v>2385</v>
      </c>
    </row>
    <row r="991" spans="1:65" s="2" customFormat="1" ht="19.5">
      <c r="A991" s="38"/>
      <c r="B991" s="39"/>
      <c r="C991" s="40"/>
      <c r="D991" s="195" t="s">
        <v>178</v>
      </c>
      <c r="E991" s="40"/>
      <c r="F991" s="196" t="s">
        <v>2386</v>
      </c>
      <c r="G991" s="40"/>
      <c r="H991" s="40"/>
      <c r="I991" s="197"/>
      <c r="J991" s="40"/>
      <c r="K991" s="40"/>
      <c r="L991" s="43"/>
      <c r="M991" s="198"/>
      <c r="N991" s="199"/>
      <c r="O991" s="68"/>
      <c r="P991" s="68"/>
      <c r="Q991" s="68"/>
      <c r="R991" s="68"/>
      <c r="S991" s="68"/>
      <c r="T991" s="69"/>
      <c r="U991" s="38"/>
      <c r="V991" s="38"/>
      <c r="W991" s="38"/>
      <c r="X991" s="38"/>
      <c r="Y991" s="38"/>
      <c r="Z991" s="38"/>
      <c r="AA991" s="38"/>
      <c r="AB991" s="38"/>
      <c r="AC991" s="38"/>
      <c r="AD991" s="38"/>
      <c r="AE991" s="38"/>
      <c r="AT991" s="21" t="s">
        <v>178</v>
      </c>
      <c r="AU991" s="21" t="s">
        <v>81</v>
      </c>
    </row>
    <row r="992" spans="1:65" s="2" customFormat="1" ht="11.25">
      <c r="A992" s="38"/>
      <c r="B992" s="39"/>
      <c r="C992" s="40"/>
      <c r="D992" s="200" t="s">
        <v>180</v>
      </c>
      <c r="E992" s="40"/>
      <c r="F992" s="201" t="s">
        <v>2387</v>
      </c>
      <c r="G992" s="40"/>
      <c r="H992" s="40"/>
      <c r="I992" s="197"/>
      <c r="J992" s="40"/>
      <c r="K992" s="40"/>
      <c r="L992" s="43"/>
      <c r="M992" s="198"/>
      <c r="N992" s="199"/>
      <c r="O992" s="68"/>
      <c r="P992" s="68"/>
      <c r="Q992" s="68"/>
      <c r="R992" s="68"/>
      <c r="S992" s="68"/>
      <c r="T992" s="69"/>
      <c r="U992" s="38"/>
      <c r="V992" s="38"/>
      <c r="W992" s="38"/>
      <c r="X992" s="38"/>
      <c r="Y992" s="38"/>
      <c r="Z992" s="38"/>
      <c r="AA992" s="38"/>
      <c r="AB992" s="38"/>
      <c r="AC992" s="38"/>
      <c r="AD992" s="38"/>
      <c r="AE992" s="38"/>
      <c r="AT992" s="21" t="s">
        <v>180</v>
      </c>
      <c r="AU992" s="21" t="s">
        <v>81</v>
      </c>
    </row>
    <row r="993" spans="1:65" s="13" customFormat="1" ht="11.25">
      <c r="B993" s="202"/>
      <c r="C993" s="203"/>
      <c r="D993" s="195" t="s">
        <v>182</v>
      </c>
      <c r="E993" s="204" t="s">
        <v>19</v>
      </c>
      <c r="F993" s="205" t="s">
        <v>2388</v>
      </c>
      <c r="G993" s="203"/>
      <c r="H993" s="206">
        <v>15.308</v>
      </c>
      <c r="I993" s="207"/>
      <c r="J993" s="203"/>
      <c r="K993" s="203"/>
      <c r="L993" s="208"/>
      <c r="M993" s="209"/>
      <c r="N993" s="210"/>
      <c r="O993" s="210"/>
      <c r="P993" s="210"/>
      <c r="Q993" s="210"/>
      <c r="R993" s="210"/>
      <c r="S993" s="210"/>
      <c r="T993" s="211"/>
      <c r="AT993" s="212" t="s">
        <v>182</v>
      </c>
      <c r="AU993" s="212" t="s">
        <v>81</v>
      </c>
      <c r="AV993" s="13" t="s">
        <v>81</v>
      </c>
      <c r="AW993" s="13" t="s">
        <v>33</v>
      </c>
      <c r="AX993" s="13" t="s">
        <v>72</v>
      </c>
      <c r="AY993" s="212" t="s">
        <v>168</v>
      </c>
    </row>
    <row r="994" spans="1:65" s="13" customFormat="1" ht="11.25">
      <c r="B994" s="202"/>
      <c r="C994" s="203"/>
      <c r="D994" s="195" t="s">
        <v>182</v>
      </c>
      <c r="E994" s="204" t="s">
        <v>19</v>
      </c>
      <c r="F994" s="205" t="s">
        <v>2389</v>
      </c>
      <c r="G994" s="203"/>
      <c r="H994" s="206">
        <v>-2.4</v>
      </c>
      <c r="I994" s="207"/>
      <c r="J994" s="203"/>
      <c r="K994" s="203"/>
      <c r="L994" s="208"/>
      <c r="M994" s="209"/>
      <c r="N994" s="210"/>
      <c r="O994" s="210"/>
      <c r="P994" s="210"/>
      <c r="Q994" s="210"/>
      <c r="R994" s="210"/>
      <c r="S994" s="210"/>
      <c r="T994" s="211"/>
      <c r="AT994" s="212" t="s">
        <v>182</v>
      </c>
      <c r="AU994" s="212" t="s">
        <v>81</v>
      </c>
      <c r="AV994" s="13" t="s">
        <v>81</v>
      </c>
      <c r="AW994" s="13" t="s">
        <v>33</v>
      </c>
      <c r="AX994" s="13" t="s">
        <v>72</v>
      </c>
      <c r="AY994" s="212" t="s">
        <v>168</v>
      </c>
    </row>
    <row r="995" spans="1:65" s="14" customFormat="1" ht="11.25">
      <c r="B995" s="213"/>
      <c r="C995" s="214"/>
      <c r="D995" s="195" t="s">
        <v>182</v>
      </c>
      <c r="E995" s="215" t="s">
        <v>19</v>
      </c>
      <c r="F995" s="216" t="s">
        <v>185</v>
      </c>
      <c r="G995" s="214"/>
      <c r="H995" s="217">
        <v>12.907999999999999</v>
      </c>
      <c r="I995" s="218"/>
      <c r="J995" s="214"/>
      <c r="K995" s="214"/>
      <c r="L995" s="219"/>
      <c r="M995" s="220"/>
      <c r="N995" s="221"/>
      <c r="O995" s="221"/>
      <c r="P995" s="221"/>
      <c r="Q995" s="221"/>
      <c r="R995" s="221"/>
      <c r="S995" s="221"/>
      <c r="T995" s="222"/>
      <c r="AT995" s="223" t="s">
        <v>182</v>
      </c>
      <c r="AU995" s="223" t="s">
        <v>81</v>
      </c>
      <c r="AV995" s="14" t="s">
        <v>176</v>
      </c>
      <c r="AW995" s="14" t="s">
        <v>33</v>
      </c>
      <c r="AX995" s="14" t="s">
        <v>79</v>
      </c>
      <c r="AY995" s="223" t="s">
        <v>168</v>
      </c>
    </row>
    <row r="996" spans="1:65" s="2" customFormat="1" ht="24.2" customHeight="1">
      <c r="A996" s="38"/>
      <c r="B996" s="39"/>
      <c r="C996" s="225" t="s">
        <v>2390</v>
      </c>
      <c r="D996" s="225" t="s">
        <v>234</v>
      </c>
      <c r="E996" s="226" t="s">
        <v>2391</v>
      </c>
      <c r="F996" s="227" t="s">
        <v>2392</v>
      </c>
      <c r="G996" s="228" t="s">
        <v>245</v>
      </c>
      <c r="H996" s="229">
        <v>14.199</v>
      </c>
      <c r="I996" s="230"/>
      <c r="J996" s="231">
        <f>ROUND(I996*H996,2)</f>
        <v>0</v>
      </c>
      <c r="K996" s="227" t="s">
        <v>175</v>
      </c>
      <c r="L996" s="232"/>
      <c r="M996" s="233" t="s">
        <v>19</v>
      </c>
      <c r="N996" s="234" t="s">
        <v>43</v>
      </c>
      <c r="O996" s="68"/>
      <c r="P996" s="191">
        <f>O996*H996</f>
        <v>0</v>
      </c>
      <c r="Q996" s="191">
        <v>1.98E-3</v>
      </c>
      <c r="R996" s="191">
        <f>Q996*H996</f>
        <v>2.811402E-2</v>
      </c>
      <c r="S996" s="191">
        <v>0</v>
      </c>
      <c r="T996" s="192">
        <f>S996*H996</f>
        <v>0</v>
      </c>
      <c r="U996" s="38"/>
      <c r="V996" s="38"/>
      <c r="W996" s="38"/>
      <c r="X996" s="38"/>
      <c r="Y996" s="38"/>
      <c r="Z996" s="38"/>
      <c r="AA996" s="38"/>
      <c r="AB996" s="38"/>
      <c r="AC996" s="38"/>
      <c r="AD996" s="38"/>
      <c r="AE996" s="38"/>
      <c r="AR996" s="193" t="s">
        <v>786</v>
      </c>
      <c r="AT996" s="193" t="s">
        <v>234</v>
      </c>
      <c r="AU996" s="193" t="s">
        <v>81</v>
      </c>
      <c r="AY996" s="21" t="s">
        <v>168</v>
      </c>
      <c r="BE996" s="194">
        <f>IF(N996="základní",J996,0)</f>
        <v>0</v>
      </c>
      <c r="BF996" s="194">
        <f>IF(N996="snížená",J996,0)</f>
        <v>0</v>
      </c>
      <c r="BG996" s="194">
        <f>IF(N996="zákl. přenesená",J996,0)</f>
        <v>0</v>
      </c>
      <c r="BH996" s="194">
        <f>IF(N996="sníž. přenesená",J996,0)</f>
        <v>0</v>
      </c>
      <c r="BI996" s="194">
        <f>IF(N996="nulová",J996,0)</f>
        <v>0</v>
      </c>
      <c r="BJ996" s="21" t="s">
        <v>79</v>
      </c>
      <c r="BK996" s="194">
        <f>ROUND(I996*H996,2)</f>
        <v>0</v>
      </c>
      <c r="BL996" s="21" t="s">
        <v>278</v>
      </c>
      <c r="BM996" s="193" t="s">
        <v>2393</v>
      </c>
    </row>
    <row r="997" spans="1:65" s="2" customFormat="1" ht="19.5">
      <c r="A997" s="38"/>
      <c r="B997" s="39"/>
      <c r="C997" s="40"/>
      <c r="D997" s="195" t="s">
        <v>178</v>
      </c>
      <c r="E997" s="40"/>
      <c r="F997" s="196" t="s">
        <v>2392</v>
      </c>
      <c r="G997" s="40"/>
      <c r="H997" s="40"/>
      <c r="I997" s="197"/>
      <c r="J997" s="40"/>
      <c r="K997" s="40"/>
      <c r="L997" s="43"/>
      <c r="M997" s="198"/>
      <c r="N997" s="199"/>
      <c r="O997" s="68"/>
      <c r="P997" s="68"/>
      <c r="Q997" s="68"/>
      <c r="R997" s="68"/>
      <c r="S997" s="68"/>
      <c r="T997" s="69"/>
      <c r="U997" s="38"/>
      <c r="V997" s="38"/>
      <c r="W997" s="38"/>
      <c r="X997" s="38"/>
      <c r="Y997" s="38"/>
      <c r="Z997" s="38"/>
      <c r="AA997" s="38"/>
      <c r="AB997" s="38"/>
      <c r="AC997" s="38"/>
      <c r="AD997" s="38"/>
      <c r="AE997" s="38"/>
      <c r="AT997" s="21" t="s">
        <v>178</v>
      </c>
      <c r="AU997" s="21" t="s">
        <v>81</v>
      </c>
    </row>
    <row r="998" spans="1:65" s="13" customFormat="1" ht="11.25">
      <c r="B998" s="202"/>
      <c r="C998" s="203"/>
      <c r="D998" s="195" t="s">
        <v>182</v>
      </c>
      <c r="E998" s="203"/>
      <c r="F998" s="205" t="s">
        <v>2394</v>
      </c>
      <c r="G998" s="203"/>
      <c r="H998" s="206">
        <v>14.199</v>
      </c>
      <c r="I998" s="207"/>
      <c r="J998" s="203"/>
      <c r="K998" s="203"/>
      <c r="L998" s="208"/>
      <c r="M998" s="209"/>
      <c r="N998" s="210"/>
      <c r="O998" s="210"/>
      <c r="P998" s="210"/>
      <c r="Q998" s="210"/>
      <c r="R998" s="210"/>
      <c r="S998" s="210"/>
      <c r="T998" s="211"/>
      <c r="AT998" s="212" t="s">
        <v>182</v>
      </c>
      <c r="AU998" s="212" t="s">
        <v>81</v>
      </c>
      <c r="AV998" s="13" t="s">
        <v>81</v>
      </c>
      <c r="AW998" s="13" t="s">
        <v>4</v>
      </c>
      <c r="AX998" s="13" t="s">
        <v>79</v>
      </c>
      <c r="AY998" s="212" t="s">
        <v>168</v>
      </c>
    </row>
    <row r="999" spans="1:65" s="2" customFormat="1" ht="16.5" customHeight="1">
      <c r="A999" s="38"/>
      <c r="B999" s="39"/>
      <c r="C999" s="182" t="s">
        <v>842</v>
      </c>
      <c r="D999" s="182" t="s">
        <v>171</v>
      </c>
      <c r="E999" s="183" t="s">
        <v>2395</v>
      </c>
      <c r="F999" s="184" t="s">
        <v>2396</v>
      </c>
      <c r="G999" s="185" t="s">
        <v>245</v>
      </c>
      <c r="H999" s="186">
        <v>23.186</v>
      </c>
      <c r="I999" s="187"/>
      <c r="J999" s="188">
        <f>ROUND(I999*H999,2)</f>
        <v>0</v>
      </c>
      <c r="K999" s="184" t="s">
        <v>175</v>
      </c>
      <c r="L999" s="43"/>
      <c r="M999" s="189" t="s">
        <v>19</v>
      </c>
      <c r="N999" s="190" t="s">
        <v>43</v>
      </c>
      <c r="O999" s="68"/>
      <c r="P999" s="191">
        <f>O999*H999</f>
        <v>0</v>
      </c>
      <c r="Q999" s="191">
        <v>9.0000000000000006E-5</v>
      </c>
      <c r="R999" s="191">
        <f>Q999*H999</f>
        <v>2.0867400000000001E-3</v>
      </c>
      <c r="S999" s="191">
        <v>0</v>
      </c>
      <c r="T999" s="192">
        <f>S999*H999</f>
        <v>0</v>
      </c>
      <c r="U999" s="38"/>
      <c r="V999" s="38"/>
      <c r="W999" s="38"/>
      <c r="X999" s="38"/>
      <c r="Y999" s="38"/>
      <c r="Z999" s="38"/>
      <c r="AA999" s="38"/>
      <c r="AB999" s="38"/>
      <c r="AC999" s="38"/>
      <c r="AD999" s="38"/>
      <c r="AE999" s="38"/>
      <c r="AR999" s="193" t="s">
        <v>278</v>
      </c>
      <c r="AT999" s="193" t="s">
        <v>171</v>
      </c>
      <c r="AU999" s="193" t="s">
        <v>81</v>
      </c>
      <c r="AY999" s="21" t="s">
        <v>168</v>
      </c>
      <c r="BE999" s="194">
        <f>IF(N999="základní",J999,0)</f>
        <v>0</v>
      </c>
      <c r="BF999" s="194">
        <f>IF(N999="snížená",J999,0)</f>
        <v>0</v>
      </c>
      <c r="BG999" s="194">
        <f>IF(N999="zákl. přenesená",J999,0)</f>
        <v>0</v>
      </c>
      <c r="BH999" s="194">
        <f>IF(N999="sníž. přenesená",J999,0)</f>
        <v>0</v>
      </c>
      <c r="BI999" s="194">
        <f>IF(N999="nulová",J999,0)</f>
        <v>0</v>
      </c>
      <c r="BJ999" s="21" t="s">
        <v>79</v>
      </c>
      <c r="BK999" s="194">
        <f>ROUND(I999*H999,2)</f>
        <v>0</v>
      </c>
      <c r="BL999" s="21" t="s">
        <v>278</v>
      </c>
      <c r="BM999" s="193" t="s">
        <v>2397</v>
      </c>
    </row>
    <row r="1000" spans="1:65" s="2" customFormat="1" ht="11.25">
      <c r="A1000" s="38"/>
      <c r="B1000" s="39"/>
      <c r="C1000" s="40"/>
      <c r="D1000" s="195" t="s">
        <v>178</v>
      </c>
      <c r="E1000" s="40"/>
      <c r="F1000" s="196" t="s">
        <v>2398</v>
      </c>
      <c r="G1000" s="40"/>
      <c r="H1000" s="40"/>
      <c r="I1000" s="197"/>
      <c r="J1000" s="40"/>
      <c r="K1000" s="40"/>
      <c r="L1000" s="43"/>
      <c r="M1000" s="198"/>
      <c r="N1000" s="199"/>
      <c r="O1000" s="68"/>
      <c r="P1000" s="68"/>
      <c r="Q1000" s="68"/>
      <c r="R1000" s="68"/>
      <c r="S1000" s="68"/>
      <c r="T1000" s="69"/>
      <c r="U1000" s="38"/>
      <c r="V1000" s="38"/>
      <c r="W1000" s="38"/>
      <c r="X1000" s="38"/>
      <c r="Y1000" s="38"/>
      <c r="Z1000" s="38"/>
      <c r="AA1000" s="38"/>
      <c r="AB1000" s="38"/>
      <c r="AC1000" s="38"/>
      <c r="AD1000" s="38"/>
      <c r="AE1000" s="38"/>
      <c r="AT1000" s="21" t="s">
        <v>178</v>
      </c>
      <c r="AU1000" s="21" t="s">
        <v>81</v>
      </c>
    </row>
    <row r="1001" spans="1:65" s="2" customFormat="1" ht="11.25">
      <c r="A1001" s="38"/>
      <c r="B1001" s="39"/>
      <c r="C1001" s="40"/>
      <c r="D1001" s="200" t="s">
        <v>180</v>
      </c>
      <c r="E1001" s="40"/>
      <c r="F1001" s="201" t="s">
        <v>2399</v>
      </c>
      <c r="G1001" s="40"/>
      <c r="H1001" s="40"/>
      <c r="I1001" s="197"/>
      <c r="J1001" s="40"/>
      <c r="K1001" s="40"/>
      <c r="L1001" s="43"/>
      <c r="M1001" s="198"/>
      <c r="N1001" s="199"/>
      <c r="O1001" s="68"/>
      <c r="P1001" s="68"/>
      <c r="Q1001" s="68"/>
      <c r="R1001" s="68"/>
      <c r="S1001" s="68"/>
      <c r="T1001" s="69"/>
      <c r="U1001" s="38"/>
      <c r="V1001" s="38"/>
      <c r="W1001" s="38"/>
      <c r="X1001" s="38"/>
      <c r="Y1001" s="38"/>
      <c r="Z1001" s="38"/>
      <c r="AA1001" s="38"/>
      <c r="AB1001" s="38"/>
      <c r="AC1001" s="38"/>
      <c r="AD1001" s="38"/>
      <c r="AE1001" s="38"/>
      <c r="AT1001" s="21" t="s">
        <v>180</v>
      </c>
      <c r="AU1001" s="21" t="s">
        <v>81</v>
      </c>
    </row>
    <row r="1002" spans="1:65" s="13" customFormat="1" ht="22.5">
      <c r="B1002" s="202"/>
      <c r="C1002" s="203"/>
      <c r="D1002" s="195" t="s">
        <v>182</v>
      </c>
      <c r="E1002" s="204" t="s">
        <v>19</v>
      </c>
      <c r="F1002" s="205" t="s">
        <v>2400</v>
      </c>
      <c r="G1002" s="203"/>
      <c r="H1002" s="206">
        <v>23.186</v>
      </c>
      <c r="I1002" s="207"/>
      <c r="J1002" s="203"/>
      <c r="K1002" s="203"/>
      <c r="L1002" s="208"/>
      <c r="M1002" s="209"/>
      <c r="N1002" s="210"/>
      <c r="O1002" s="210"/>
      <c r="P1002" s="210"/>
      <c r="Q1002" s="210"/>
      <c r="R1002" s="210"/>
      <c r="S1002" s="210"/>
      <c r="T1002" s="211"/>
      <c r="AT1002" s="212" t="s">
        <v>182</v>
      </c>
      <c r="AU1002" s="212" t="s">
        <v>81</v>
      </c>
      <c r="AV1002" s="13" t="s">
        <v>81</v>
      </c>
      <c r="AW1002" s="13" t="s">
        <v>33</v>
      </c>
      <c r="AX1002" s="13" t="s">
        <v>79</v>
      </c>
      <c r="AY1002" s="212" t="s">
        <v>168</v>
      </c>
    </row>
    <row r="1003" spans="1:65" s="2" customFormat="1" ht="24.2" customHeight="1">
      <c r="A1003" s="38"/>
      <c r="B1003" s="39"/>
      <c r="C1003" s="182" t="s">
        <v>822</v>
      </c>
      <c r="D1003" s="182" t="s">
        <v>171</v>
      </c>
      <c r="E1003" s="183" t="s">
        <v>2401</v>
      </c>
      <c r="F1003" s="184" t="s">
        <v>2402</v>
      </c>
      <c r="G1003" s="185" t="s">
        <v>281</v>
      </c>
      <c r="H1003" s="186">
        <v>10.81</v>
      </c>
      <c r="I1003" s="187"/>
      <c r="J1003" s="188">
        <f>ROUND(I1003*H1003,2)</f>
        <v>0</v>
      </c>
      <c r="K1003" s="184" t="s">
        <v>175</v>
      </c>
      <c r="L1003" s="43"/>
      <c r="M1003" s="189" t="s">
        <v>19</v>
      </c>
      <c r="N1003" s="190" t="s">
        <v>43</v>
      </c>
      <c r="O1003" s="68"/>
      <c r="P1003" s="191">
        <f>O1003*H1003</f>
        <v>0</v>
      </c>
      <c r="Q1003" s="191">
        <v>5.0000000000000002E-5</v>
      </c>
      <c r="R1003" s="191">
        <f>Q1003*H1003</f>
        <v>5.4050000000000007E-4</v>
      </c>
      <c r="S1003" s="191">
        <v>0</v>
      </c>
      <c r="T1003" s="192">
        <f>S1003*H1003</f>
        <v>0</v>
      </c>
      <c r="U1003" s="38"/>
      <c r="V1003" s="38"/>
      <c r="W1003" s="38"/>
      <c r="X1003" s="38"/>
      <c r="Y1003" s="38"/>
      <c r="Z1003" s="38"/>
      <c r="AA1003" s="38"/>
      <c r="AB1003" s="38"/>
      <c r="AC1003" s="38"/>
      <c r="AD1003" s="38"/>
      <c r="AE1003" s="38"/>
      <c r="AR1003" s="193" t="s">
        <v>278</v>
      </c>
      <c r="AT1003" s="193" t="s">
        <v>171</v>
      </c>
      <c r="AU1003" s="193" t="s">
        <v>81</v>
      </c>
      <c r="AY1003" s="21" t="s">
        <v>168</v>
      </c>
      <c r="BE1003" s="194">
        <f>IF(N1003="základní",J1003,0)</f>
        <v>0</v>
      </c>
      <c r="BF1003" s="194">
        <f>IF(N1003="snížená",J1003,0)</f>
        <v>0</v>
      </c>
      <c r="BG1003" s="194">
        <f>IF(N1003="zákl. přenesená",J1003,0)</f>
        <v>0</v>
      </c>
      <c r="BH1003" s="194">
        <f>IF(N1003="sníž. přenesená",J1003,0)</f>
        <v>0</v>
      </c>
      <c r="BI1003" s="194">
        <f>IF(N1003="nulová",J1003,0)</f>
        <v>0</v>
      </c>
      <c r="BJ1003" s="21" t="s">
        <v>79</v>
      </c>
      <c r="BK1003" s="194">
        <f>ROUND(I1003*H1003,2)</f>
        <v>0</v>
      </c>
      <c r="BL1003" s="21" t="s">
        <v>278</v>
      </c>
      <c r="BM1003" s="193" t="s">
        <v>2403</v>
      </c>
    </row>
    <row r="1004" spans="1:65" s="2" customFormat="1" ht="19.5">
      <c r="A1004" s="38"/>
      <c r="B1004" s="39"/>
      <c r="C1004" s="40"/>
      <c r="D1004" s="195" t="s">
        <v>178</v>
      </c>
      <c r="E1004" s="40"/>
      <c r="F1004" s="196" t="s">
        <v>2404</v>
      </c>
      <c r="G1004" s="40"/>
      <c r="H1004" s="40"/>
      <c r="I1004" s="197"/>
      <c r="J1004" s="40"/>
      <c r="K1004" s="40"/>
      <c r="L1004" s="43"/>
      <c r="M1004" s="198"/>
      <c r="N1004" s="199"/>
      <c r="O1004" s="68"/>
      <c r="P1004" s="68"/>
      <c r="Q1004" s="68"/>
      <c r="R1004" s="68"/>
      <c r="S1004" s="68"/>
      <c r="T1004" s="69"/>
      <c r="U1004" s="38"/>
      <c r="V1004" s="38"/>
      <c r="W1004" s="38"/>
      <c r="X1004" s="38"/>
      <c r="Y1004" s="38"/>
      <c r="Z1004" s="38"/>
      <c r="AA1004" s="38"/>
      <c r="AB1004" s="38"/>
      <c r="AC1004" s="38"/>
      <c r="AD1004" s="38"/>
      <c r="AE1004" s="38"/>
      <c r="AT1004" s="21" t="s">
        <v>178</v>
      </c>
      <c r="AU1004" s="21" t="s">
        <v>81</v>
      </c>
    </row>
    <row r="1005" spans="1:65" s="2" customFormat="1" ht="11.25">
      <c r="A1005" s="38"/>
      <c r="B1005" s="39"/>
      <c r="C1005" s="40"/>
      <c r="D1005" s="200" t="s">
        <v>180</v>
      </c>
      <c r="E1005" s="40"/>
      <c r="F1005" s="201" t="s">
        <v>2405</v>
      </c>
      <c r="G1005" s="40"/>
      <c r="H1005" s="40"/>
      <c r="I1005" s="197"/>
      <c r="J1005" s="40"/>
      <c r="K1005" s="40"/>
      <c r="L1005" s="43"/>
      <c r="M1005" s="198"/>
      <c r="N1005" s="199"/>
      <c r="O1005" s="68"/>
      <c r="P1005" s="68"/>
      <c r="Q1005" s="68"/>
      <c r="R1005" s="68"/>
      <c r="S1005" s="68"/>
      <c r="T1005" s="69"/>
      <c r="U1005" s="38"/>
      <c r="V1005" s="38"/>
      <c r="W1005" s="38"/>
      <c r="X1005" s="38"/>
      <c r="Y1005" s="38"/>
      <c r="Z1005" s="38"/>
      <c r="AA1005" s="38"/>
      <c r="AB1005" s="38"/>
      <c r="AC1005" s="38"/>
      <c r="AD1005" s="38"/>
      <c r="AE1005" s="38"/>
      <c r="AT1005" s="21" t="s">
        <v>180</v>
      </c>
      <c r="AU1005" s="21" t="s">
        <v>81</v>
      </c>
    </row>
    <row r="1006" spans="1:65" s="13" customFormat="1" ht="11.25">
      <c r="B1006" s="202"/>
      <c r="C1006" s="203"/>
      <c r="D1006" s="195" t="s">
        <v>182</v>
      </c>
      <c r="E1006" s="204" t="s">
        <v>19</v>
      </c>
      <c r="F1006" s="205" t="s">
        <v>2344</v>
      </c>
      <c r="G1006" s="203"/>
      <c r="H1006" s="206">
        <v>10.81</v>
      </c>
      <c r="I1006" s="207"/>
      <c r="J1006" s="203"/>
      <c r="K1006" s="203"/>
      <c r="L1006" s="208"/>
      <c r="M1006" s="209"/>
      <c r="N1006" s="210"/>
      <c r="O1006" s="210"/>
      <c r="P1006" s="210"/>
      <c r="Q1006" s="210"/>
      <c r="R1006" s="210"/>
      <c r="S1006" s="210"/>
      <c r="T1006" s="211"/>
      <c r="AT1006" s="212" t="s">
        <v>182</v>
      </c>
      <c r="AU1006" s="212" t="s">
        <v>81</v>
      </c>
      <c r="AV1006" s="13" t="s">
        <v>81</v>
      </c>
      <c r="AW1006" s="13" t="s">
        <v>33</v>
      </c>
      <c r="AX1006" s="13" t="s">
        <v>72</v>
      </c>
      <c r="AY1006" s="212" t="s">
        <v>168</v>
      </c>
    </row>
    <row r="1007" spans="1:65" s="14" customFormat="1" ht="11.25">
      <c r="B1007" s="213"/>
      <c r="C1007" s="214"/>
      <c r="D1007" s="195" t="s">
        <v>182</v>
      </c>
      <c r="E1007" s="215" t="s">
        <v>19</v>
      </c>
      <c r="F1007" s="216" t="s">
        <v>185</v>
      </c>
      <c r="G1007" s="214"/>
      <c r="H1007" s="217">
        <v>10.81</v>
      </c>
      <c r="I1007" s="218"/>
      <c r="J1007" s="214"/>
      <c r="K1007" s="214"/>
      <c r="L1007" s="219"/>
      <c r="M1007" s="220"/>
      <c r="N1007" s="221"/>
      <c r="O1007" s="221"/>
      <c r="P1007" s="221"/>
      <c r="Q1007" s="221"/>
      <c r="R1007" s="221"/>
      <c r="S1007" s="221"/>
      <c r="T1007" s="222"/>
      <c r="AT1007" s="223" t="s">
        <v>182</v>
      </c>
      <c r="AU1007" s="223" t="s">
        <v>81</v>
      </c>
      <c r="AV1007" s="14" t="s">
        <v>176</v>
      </c>
      <c r="AW1007" s="14" t="s">
        <v>33</v>
      </c>
      <c r="AX1007" s="14" t="s">
        <v>79</v>
      </c>
      <c r="AY1007" s="223" t="s">
        <v>168</v>
      </c>
    </row>
    <row r="1008" spans="1:65" s="2" customFormat="1" ht="24.2" customHeight="1">
      <c r="A1008" s="38"/>
      <c r="B1008" s="39"/>
      <c r="C1008" s="182" t="s">
        <v>850</v>
      </c>
      <c r="D1008" s="182" t="s">
        <v>171</v>
      </c>
      <c r="E1008" s="183" t="s">
        <v>2406</v>
      </c>
      <c r="F1008" s="184" t="s">
        <v>2407</v>
      </c>
      <c r="G1008" s="185" t="s">
        <v>220</v>
      </c>
      <c r="H1008" s="186">
        <v>0.442</v>
      </c>
      <c r="I1008" s="187"/>
      <c r="J1008" s="188">
        <f>ROUND(I1008*H1008,2)</f>
        <v>0</v>
      </c>
      <c r="K1008" s="184" t="s">
        <v>175</v>
      </c>
      <c r="L1008" s="43"/>
      <c r="M1008" s="189" t="s">
        <v>19</v>
      </c>
      <c r="N1008" s="190" t="s">
        <v>43</v>
      </c>
      <c r="O1008" s="68"/>
      <c r="P1008" s="191">
        <f>O1008*H1008</f>
        <v>0</v>
      </c>
      <c r="Q1008" s="191">
        <v>0</v>
      </c>
      <c r="R1008" s="191">
        <f>Q1008*H1008</f>
        <v>0</v>
      </c>
      <c r="S1008" s="191">
        <v>0</v>
      </c>
      <c r="T1008" s="192">
        <f>S1008*H1008</f>
        <v>0</v>
      </c>
      <c r="U1008" s="38"/>
      <c r="V1008" s="38"/>
      <c r="W1008" s="38"/>
      <c r="X1008" s="38"/>
      <c r="Y1008" s="38"/>
      <c r="Z1008" s="38"/>
      <c r="AA1008" s="38"/>
      <c r="AB1008" s="38"/>
      <c r="AC1008" s="38"/>
      <c r="AD1008" s="38"/>
      <c r="AE1008" s="38"/>
      <c r="AR1008" s="193" t="s">
        <v>278</v>
      </c>
      <c r="AT1008" s="193" t="s">
        <v>171</v>
      </c>
      <c r="AU1008" s="193" t="s">
        <v>81</v>
      </c>
      <c r="AY1008" s="21" t="s">
        <v>168</v>
      </c>
      <c r="BE1008" s="194">
        <f>IF(N1008="základní",J1008,0)</f>
        <v>0</v>
      </c>
      <c r="BF1008" s="194">
        <f>IF(N1008="snížená",J1008,0)</f>
        <v>0</v>
      </c>
      <c r="BG1008" s="194">
        <f>IF(N1008="zákl. přenesená",J1008,0)</f>
        <v>0</v>
      </c>
      <c r="BH1008" s="194">
        <f>IF(N1008="sníž. přenesená",J1008,0)</f>
        <v>0</v>
      </c>
      <c r="BI1008" s="194">
        <f>IF(N1008="nulová",J1008,0)</f>
        <v>0</v>
      </c>
      <c r="BJ1008" s="21" t="s">
        <v>79</v>
      </c>
      <c r="BK1008" s="194">
        <f>ROUND(I1008*H1008,2)</f>
        <v>0</v>
      </c>
      <c r="BL1008" s="21" t="s">
        <v>278</v>
      </c>
      <c r="BM1008" s="193" t="s">
        <v>2408</v>
      </c>
    </row>
    <row r="1009" spans="1:65" s="2" customFormat="1" ht="29.25">
      <c r="A1009" s="38"/>
      <c r="B1009" s="39"/>
      <c r="C1009" s="40"/>
      <c r="D1009" s="195" t="s">
        <v>178</v>
      </c>
      <c r="E1009" s="40"/>
      <c r="F1009" s="196" t="s">
        <v>2409</v>
      </c>
      <c r="G1009" s="40"/>
      <c r="H1009" s="40"/>
      <c r="I1009" s="197"/>
      <c r="J1009" s="40"/>
      <c r="K1009" s="40"/>
      <c r="L1009" s="43"/>
      <c r="M1009" s="198"/>
      <c r="N1009" s="199"/>
      <c r="O1009" s="68"/>
      <c r="P1009" s="68"/>
      <c r="Q1009" s="68"/>
      <c r="R1009" s="68"/>
      <c r="S1009" s="68"/>
      <c r="T1009" s="69"/>
      <c r="U1009" s="38"/>
      <c r="V1009" s="38"/>
      <c r="W1009" s="38"/>
      <c r="X1009" s="38"/>
      <c r="Y1009" s="38"/>
      <c r="Z1009" s="38"/>
      <c r="AA1009" s="38"/>
      <c r="AB1009" s="38"/>
      <c r="AC1009" s="38"/>
      <c r="AD1009" s="38"/>
      <c r="AE1009" s="38"/>
      <c r="AT1009" s="21" t="s">
        <v>178</v>
      </c>
      <c r="AU1009" s="21" t="s">
        <v>81</v>
      </c>
    </row>
    <row r="1010" spans="1:65" s="2" customFormat="1" ht="11.25">
      <c r="A1010" s="38"/>
      <c r="B1010" s="39"/>
      <c r="C1010" s="40"/>
      <c r="D1010" s="200" t="s">
        <v>180</v>
      </c>
      <c r="E1010" s="40"/>
      <c r="F1010" s="201" t="s">
        <v>2410</v>
      </c>
      <c r="G1010" s="40"/>
      <c r="H1010" s="40"/>
      <c r="I1010" s="197"/>
      <c r="J1010" s="40"/>
      <c r="K1010" s="40"/>
      <c r="L1010" s="43"/>
      <c r="M1010" s="198"/>
      <c r="N1010" s="199"/>
      <c r="O1010" s="68"/>
      <c r="P1010" s="68"/>
      <c r="Q1010" s="68"/>
      <c r="R1010" s="68"/>
      <c r="S1010" s="68"/>
      <c r="T1010" s="69"/>
      <c r="U1010" s="38"/>
      <c r="V1010" s="38"/>
      <c r="W1010" s="38"/>
      <c r="X1010" s="38"/>
      <c r="Y1010" s="38"/>
      <c r="Z1010" s="38"/>
      <c r="AA1010" s="38"/>
      <c r="AB1010" s="38"/>
      <c r="AC1010" s="38"/>
      <c r="AD1010" s="38"/>
      <c r="AE1010" s="38"/>
      <c r="AT1010" s="21" t="s">
        <v>180</v>
      </c>
      <c r="AU1010" s="21" t="s">
        <v>81</v>
      </c>
    </row>
    <row r="1011" spans="1:65" s="12" customFormat="1" ht="22.9" customHeight="1">
      <c r="B1011" s="166"/>
      <c r="C1011" s="167"/>
      <c r="D1011" s="168" t="s">
        <v>71</v>
      </c>
      <c r="E1011" s="180" t="s">
        <v>1536</v>
      </c>
      <c r="F1011" s="180" t="s">
        <v>1537</v>
      </c>
      <c r="G1011" s="167"/>
      <c r="H1011" s="167"/>
      <c r="I1011" s="170"/>
      <c r="J1011" s="181">
        <f>BK1011</f>
        <v>0</v>
      </c>
      <c r="K1011" s="167"/>
      <c r="L1011" s="172"/>
      <c r="M1011" s="173"/>
      <c r="N1011" s="174"/>
      <c r="O1011" s="174"/>
      <c r="P1011" s="175">
        <f>SUM(P1012:P1068)</f>
        <v>0</v>
      </c>
      <c r="Q1011" s="174"/>
      <c r="R1011" s="175">
        <f>SUM(R1012:R1068)</f>
        <v>1.8090177900000002</v>
      </c>
      <c r="S1011" s="174"/>
      <c r="T1011" s="176">
        <f>SUM(T1012:T1068)</f>
        <v>0</v>
      </c>
      <c r="AR1011" s="177" t="s">
        <v>81</v>
      </c>
      <c r="AT1011" s="178" t="s">
        <v>71</v>
      </c>
      <c r="AU1011" s="178" t="s">
        <v>79</v>
      </c>
      <c r="AY1011" s="177" t="s">
        <v>168</v>
      </c>
      <c r="BK1011" s="179">
        <f>SUM(BK1012:BK1068)</f>
        <v>0</v>
      </c>
    </row>
    <row r="1012" spans="1:65" s="2" customFormat="1" ht="16.5" customHeight="1">
      <c r="A1012" s="38"/>
      <c r="B1012" s="39"/>
      <c r="C1012" s="182" t="s">
        <v>857</v>
      </c>
      <c r="D1012" s="182" t="s">
        <v>171</v>
      </c>
      <c r="E1012" s="183" t="s">
        <v>2411</v>
      </c>
      <c r="F1012" s="184" t="s">
        <v>2412</v>
      </c>
      <c r="G1012" s="185" t="s">
        <v>281</v>
      </c>
      <c r="H1012" s="186">
        <v>25.603999999999999</v>
      </c>
      <c r="I1012" s="187"/>
      <c r="J1012" s="188">
        <f>ROUND(I1012*H1012,2)</f>
        <v>0</v>
      </c>
      <c r="K1012" s="184" t="s">
        <v>175</v>
      </c>
      <c r="L1012" s="43"/>
      <c r="M1012" s="189" t="s">
        <v>19</v>
      </c>
      <c r="N1012" s="190" t="s">
        <v>43</v>
      </c>
      <c r="O1012" s="68"/>
      <c r="P1012" s="191">
        <f>O1012*H1012</f>
        <v>0</v>
      </c>
      <c r="Q1012" s="191">
        <v>2.9999999999999997E-4</v>
      </c>
      <c r="R1012" s="191">
        <f>Q1012*H1012</f>
        <v>7.6811999999999991E-3</v>
      </c>
      <c r="S1012" s="191">
        <v>0</v>
      </c>
      <c r="T1012" s="192">
        <f>S1012*H1012</f>
        <v>0</v>
      </c>
      <c r="U1012" s="38"/>
      <c r="V1012" s="38"/>
      <c r="W1012" s="38"/>
      <c r="X1012" s="38"/>
      <c r="Y1012" s="38"/>
      <c r="Z1012" s="38"/>
      <c r="AA1012" s="38"/>
      <c r="AB1012" s="38"/>
      <c r="AC1012" s="38"/>
      <c r="AD1012" s="38"/>
      <c r="AE1012" s="38"/>
      <c r="AR1012" s="193" t="s">
        <v>278</v>
      </c>
      <c r="AT1012" s="193" t="s">
        <v>171</v>
      </c>
      <c r="AU1012" s="193" t="s">
        <v>81</v>
      </c>
      <c r="AY1012" s="21" t="s">
        <v>168</v>
      </c>
      <c r="BE1012" s="194">
        <f>IF(N1012="základní",J1012,0)</f>
        <v>0</v>
      </c>
      <c r="BF1012" s="194">
        <f>IF(N1012="snížená",J1012,0)</f>
        <v>0</v>
      </c>
      <c r="BG1012" s="194">
        <f>IF(N1012="zákl. přenesená",J1012,0)</f>
        <v>0</v>
      </c>
      <c r="BH1012" s="194">
        <f>IF(N1012="sníž. přenesená",J1012,0)</f>
        <v>0</v>
      </c>
      <c r="BI1012" s="194">
        <f>IF(N1012="nulová",J1012,0)</f>
        <v>0</v>
      </c>
      <c r="BJ1012" s="21" t="s">
        <v>79</v>
      </c>
      <c r="BK1012" s="194">
        <f>ROUND(I1012*H1012,2)</f>
        <v>0</v>
      </c>
      <c r="BL1012" s="21" t="s">
        <v>278</v>
      </c>
      <c r="BM1012" s="193" t="s">
        <v>2413</v>
      </c>
    </row>
    <row r="1013" spans="1:65" s="2" customFormat="1" ht="19.5">
      <c r="A1013" s="38"/>
      <c r="B1013" s="39"/>
      <c r="C1013" s="40"/>
      <c r="D1013" s="195" t="s">
        <v>178</v>
      </c>
      <c r="E1013" s="40"/>
      <c r="F1013" s="196" t="s">
        <v>2414</v>
      </c>
      <c r="G1013" s="40"/>
      <c r="H1013" s="40"/>
      <c r="I1013" s="197"/>
      <c r="J1013" s="40"/>
      <c r="K1013" s="40"/>
      <c r="L1013" s="43"/>
      <c r="M1013" s="198"/>
      <c r="N1013" s="199"/>
      <c r="O1013" s="68"/>
      <c r="P1013" s="68"/>
      <c r="Q1013" s="68"/>
      <c r="R1013" s="68"/>
      <c r="S1013" s="68"/>
      <c r="T1013" s="69"/>
      <c r="U1013" s="38"/>
      <c r="V1013" s="38"/>
      <c r="W1013" s="38"/>
      <c r="X1013" s="38"/>
      <c r="Y1013" s="38"/>
      <c r="Z1013" s="38"/>
      <c r="AA1013" s="38"/>
      <c r="AB1013" s="38"/>
      <c r="AC1013" s="38"/>
      <c r="AD1013" s="38"/>
      <c r="AE1013" s="38"/>
      <c r="AT1013" s="21" t="s">
        <v>178</v>
      </c>
      <c r="AU1013" s="21" t="s">
        <v>81</v>
      </c>
    </row>
    <row r="1014" spans="1:65" s="2" customFormat="1" ht="11.25">
      <c r="A1014" s="38"/>
      <c r="B1014" s="39"/>
      <c r="C1014" s="40"/>
      <c r="D1014" s="200" t="s">
        <v>180</v>
      </c>
      <c r="E1014" s="40"/>
      <c r="F1014" s="201" t="s">
        <v>2415</v>
      </c>
      <c r="G1014" s="40"/>
      <c r="H1014" s="40"/>
      <c r="I1014" s="197"/>
      <c r="J1014" s="40"/>
      <c r="K1014" s="40"/>
      <c r="L1014" s="43"/>
      <c r="M1014" s="198"/>
      <c r="N1014" s="199"/>
      <c r="O1014" s="68"/>
      <c r="P1014" s="68"/>
      <c r="Q1014" s="68"/>
      <c r="R1014" s="68"/>
      <c r="S1014" s="68"/>
      <c r="T1014" s="69"/>
      <c r="U1014" s="38"/>
      <c r="V1014" s="38"/>
      <c r="W1014" s="38"/>
      <c r="X1014" s="38"/>
      <c r="Y1014" s="38"/>
      <c r="Z1014" s="38"/>
      <c r="AA1014" s="38"/>
      <c r="AB1014" s="38"/>
      <c r="AC1014" s="38"/>
      <c r="AD1014" s="38"/>
      <c r="AE1014" s="38"/>
      <c r="AT1014" s="21" t="s">
        <v>180</v>
      </c>
      <c r="AU1014" s="21" t="s">
        <v>81</v>
      </c>
    </row>
    <row r="1015" spans="1:65" s="13" customFormat="1" ht="11.25">
      <c r="B1015" s="202"/>
      <c r="C1015" s="203"/>
      <c r="D1015" s="195" t="s">
        <v>182</v>
      </c>
      <c r="E1015" s="204" t="s">
        <v>19</v>
      </c>
      <c r="F1015" s="205" t="s">
        <v>2416</v>
      </c>
      <c r="G1015" s="203"/>
      <c r="H1015" s="206">
        <v>5.04</v>
      </c>
      <c r="I1015" s="207"/>
      <c r="J1015" s="203"/>
      <c r="K1015" s="203"/>
      <c r="L1015" s="208"/>
      <c r="M1015" s="209"/>
      <c r="N1015" s="210"/>
      <c r="O1015" s="210"/>
      <c r="P1015" s="210"/>
      <c r="Q1015" s="210"/>
      <c r="R1015" s="210"/>
      <c r="S1015" s="210"/>
      <c r="T1015" s="211"/>
      <c r="AT1015" s="212" t="s">
        <v>182</v>
      </c>
      <c r="AU1015" s="212" t="s">
        <v>81</v>
      </c>
      <c r="AV1015" s="13" t="s">
        <v>81</v>
      </c>
      <c r="AW1015" s="13" t="s">
        <v>33</v>
      </c>
      <c r="AX1015" s="13" t="s">
        <v>72</v>
      </c>
      <c r="AY1015" s="212" t="s">
        <v>168</v>
      </c>
    </row>
    <row r="1016" spans="1:65" s="13" customFormat="1" ht="11.25">
      <c r="B1016" s="202"/>
      <c r="C1016" s="203"/>
      <c r="D1016" s="195" t="s">
        <v>182</v>
      </c>
      <c r="E1016" s="204" t="s">
        <v>19</v>
      </c>
      <c r="F1016" s="205" t="s">
        <v>2417</v>
      </c>
      <c r="G1016" s="203"/>
      <c r="H1016" s="206">
        <v>10.542999999999999</v>
      </c>
      <c r="I1016" s="207"/>
      <c r="J1016" s="203"/>
      <c r="K1016" s="203"/>
      <c r="L1016" s="208"/>
      <c r="M1016" s="209"/>
      <c r="N1016" s="210"/>
      <c r="O1016" s="210"/>
      <c r="P1016" s="210"/>
      <c r="Q1016" s="210"/>
      <c r="R1016" s="210"/>
      <c r="S1016" s="210"/>
      <c r="T1016" s="211"/>
      <c r="AT1016" s="212" t="s">
        <v>182</v>
      </c>
      <c r="AU1016" s="212" t="s">
        <v>81</v>
      </c>
      <c r="AV1016" s="13" t="s">
        <v>81</v>
      </c>
      <c r="AW1016" s="13" t="s">
        <v>33</v>
      </c>
      <c r="AX1016" s="13" t="s">
        <v>72</v>
      </c>
      <c r="AY1016" s="212" t="s">
        <v>168</v>
      </c>
    </row>
    <row r="1017" spans="1:65" s="13" customFormat="1" ht="11.25">
      <c r="B1017" s="202"/>
      <c r="C1017" s="203"/>
      <c r="D1017" s="195" t="s">
        <v>182</v>
      </c>
      <c r="E1017" s="204" t="s">
        <v>19</v>
      </c>
      <c r="F1017" s="205" t="s">
        <v>2418</v>
      </c>
      <c r="G1017" s="203"/>
      <c r="H1017" s="206">
        <v>10.021000000000001</v>
      </c>
      <c r="I1017" s="207"/>
      <c r="J1017" s="203"/>
      <c r="K1017" s="203"/>
      <c r="L1017" s="208"/>
      <c r="M1017" s="209"/>
      <c r="N1017" s="210"/>
      <c r="O1017" s="210"/>
      <c r="P1017" s="210"/>
      <c r="Q1017" s="210"/>
      <c r="R1017" s="210"/>
      <c r="S1017" s="210"/>
      <c r="T1017" s="211"/>
      <c r="AT1017" s="212" t="s">
        <v>182</v>
      </c>
      <c r="AU1017" s="212" t="s">
        <v>81</v>
      </c>
      <c r="AV1017" s="13" t="s">
        <v>81</v>
      </c>
      <c r="AW1017" s="13" t="s">
        <v>33</v>
      </c>
      <c r="AX1017" s="13" t="s">
        <v>72</v>
      </c>
      <c r="AY1017" s="212" t="s">
        <v>168</v>
      </c>
    </row>
    <row r="1018" spans="1:65" s="14" customFormat="1" ht="11.25">
      <c r="B1018" s="213"/>
      <c r="C1018" s="214"/>
      <c r="D1018" s="195" t="s">
        <v>182</v>
      </c>
      <c r="E1018" s="215" t="s">
        <v>19</v>
      </c>
      <c r="F1018" s="216" t="s">
        <v>185</v>
      </c>
      <c r="G1018" s="214"/>
      <c r="H1018" s="217">
        <v>25.603999999999999</v>
      </c>
      <c r="I1018" s="218"/>
      <c r="J1018" s="214"/>
      <c r="K1018" s="214"/>
      <c r="L1018" s="219"/>
      <c r="M1018" s="220"/>
      <c r="N1018" s="221"/>
      <c r="O1018" s="221"/>
      <c r="P1018" s="221"/>
      <c r="Q1018" s="221"/>
      <c r="R1018" s="221"/>
      <c r="S1018" s="221"/>
      <c r="T1018" s="222"/>
      <c r="AT1018" s="223" t="s">
        <v>182</v>
      </c>
      <c r="AU1018" s="223" t="s">
        <v>81</v>
      </c>
      <c r="AV1018" s="14" t="s">
        <v>176</v>
      </c>
      <c r="AW1018" s="14" t="s">
        <v>33</v>
      </c>
      <c r="AX1018" s="14" t="s">
        <v>79</v>
      </c>
      <c r="AY1018" s="223" t="s">
        <v>168</v>
      </c>
    </row>
    <row r="1019" spans="1:65" s="2" customFormat="1" ht="24.2" customHeight="1">
      <c r="A1019" s="38"/>
      <c r="B1019" s="39"/>
      <c r="C1019" s="182" t="s">
        <v>862</v>
      </c>
      <c r="D1019" s="182" t="s">
        <v>171</v>
      </c>
      <c r="E1019" s="183" t="s">
        <v>2419</v>
      </c>
      <c r="F1019" s="184" t="s">
        <v>2420</v>
      </c>
      <c r="G1019" s="185" t="s">
        <v>281</v>
      </c>
      <c r="H1019" s="186">
        <v>25.603999999999999</v>
      </c>
      <c r="I1019" s="187"/>
      <c r="J1019" s="188">
        <f>ROUND(I1019*H1019,2)</f>
        <v>0</v>
      </c>
      <c r="K1019" s="184" t="s">
        <v>175</v>
      </c>
      <c r="L1019" s="43"/>
      <c r="M1019" s="189" t="s">
        <v>19</v>
      </c>
      <c r="N1019" s="190" t="s">
        <v>43</v>
      </c>
      <c r="O1019" s="68"/>
      <c r="P1019" s="191">
        <f>O1019*H1019</f>
        <v>0</v>
      </c>
      <c r="Q1019" s="191">
        <v>1.5E-3</v>
      </c>
      <c r="R1019" s="191">
        <f>Q1019*H1019</f>
        <v>3.8406000000000003E-2</v>
      </c>
      <c r="S1019" s="191">
        <v>0</v>
      </c>
      <c r="T1019" s="192">
        <f>S1019*H1019</f>
        <v>0</v>
      </c>
      <c r="U1019" s="38"/>
      <c r="V1019" s="38"/>
      <c r="W1019" s="38"/>
      <c r="X1019" s="38"/>
      <c r="Y1019" s="38"/>
      <c r="Z1019" s="38"/>
      <c r="AA1019" s="38"/>
      <c r="AB1019" s="38"/>
      <c r="AC1019" s="38"/>
      <c r="AD1019" s="38"/>
      <c r="AE1019" s="38"/>
      <c r="AR1019" s="193" t="s">
        <v>278</v>
      </c>
      <c r="AT1019" s="193" t="s">
        <v>171</v>
      </c>
      <c r="AU1019" s="193" t="s">
        <v>81</v>
      </c>
      <c r="AY1019" s="21" t="s">
        <v>168</v>
      </c>
      <c r="BE1019" s="194">
        <f>IF(N1019="základní",J1019,0)</f>
        <v>0</v>
      </c>
      <c r="BF1019" s="194">
        <f>IF(N1019="snížená",J1019,0)</f>
        <v>0</v>
      </c>
      <c r="BG1019" s="194">
        <f>IF(N1019="zákl. přenesená",J1019,0)</f>
        <v>0</v>
      </c>
      <c r="BH1019" s="194">
        <f>IF(N1019="sníž. přenesená",J1019,0)</f>
        <v>0</v>
      </c>
      <c r="BI1019" s="194">
        <f>IF(N1019="nulová",J1019,0)</f>
        <v>0</v>
      </c>
      <c r="BJ1019" s="21" t="s">
        <v>79</v>
      </c>
      <c r="BK1019" s="194">
        <f>ROUND(I1019*H1019,2)</f>
        <v>0</v>
      </c>
      <c r="BL1019" s="21" t="s">
        <v>278</v>
      </c>
      <c r="BM1019" s="193" t="s">
        <v>2421</v>
      </c>
    </row>
    <row r="1020" spans="1:65" s="2" customFormat="1" ht="19.5">
      <c r="A1020" s="38"/>
      <c r="B1020" s="39"/>
      <c r="C1020" s="40"/>
      <c r="D1020" s="195" t="s">
        <v>178</v>
      </c>
      <c r="E1020" s="40"/>
      <c r="F1020" s="196" t="s">
        <v>2422</v>
      </c>
      <c r="G1020" s="40"/>
      <c r="H1020" s="40"/>
      <c r="I1020" s="197"/>
      <c r="J1020" s="40"/>
      <c r="K1020" s="40"/>
      <c r="L1020" s="43"/>
      <c r="M1020" s="198"/>
      <c r="N1020" s="199"/>
      <c r="O1020" s="68"/>
      <c r="P1020" s="68"/>
      <c r="Q1020" s="68"/>
      <c r="R1020" s="68"/>
      <c r="S1020" s="68"/>
      <c r="T1020" s="69"/>
      <c r="U1020" s="38"/>
      <c r="V1020" s="38"/>
      <c r="W1020" s="38"/>
      <c r="X1020" s="38"/>
      <c r="Y1020" s="38"/>
      <c r="Z1020" s="38"/>
      <c r="AA1020" s="38"/>
      <c r="AB1020" s="38"/>
      <c r="AC1020" s="38"/>
      <c r="AD1020" s="38"/>
      <c r="AE1020" s="38"/>
      <c r="AT1020" s="21" t="s">
        <v>178</v>
      </c>
      <c r="AU1020" s="21" t="s">
        <v>81</v>
      </c>
    </row>
    <row r="1021" spans="1:65" s="2" customFormat="1" ht="11.25">
      <c r="A1021" s="38"/>
      <c r="B1021" s="39"/>
      <c r="C1021" s="40"/>
      <c r="D1021" s="200" t="s">
        <v>180</v>
      </c>
      <c r="E1021" s="40"/>
      <c r="F1021" s="201" t="s">
        <v>2423</v>
      </c>
      <c r="G1021" s="40"/>
      <c r="H1021" s="40"/>
      <c r="I1021" s="197"/>
      <c r="J1021" s="40"/>
      <c r="K1021" s="40"/>
      <c r="L1021" s="43"/>
      <c r="M1021" s="198"/>
      <c r="N1021" s="199"/>
      <c r="O1021" s="68"/>
      <c r="P1021" s="68"/>
      <c r="Q1021" s="68"/>
      <c r="R1021" s="68"/>
      <c r="S1021" s="68"/>
      <c r="T1021" s="69"/>
      <c r="U1021" s="38"/>
      <c r="V1021" s="38"/>
      <c r="W1021" s="38"/>
      <c r="X1021" s="38"/>
      <c r="Y1021" s="38"/>
      <c r="Z1021" s="38"/>
      <c r="AA1021" s="38"/>
      <c r="AB1021" s="38"/>
      <c r="AC1021" s="38"/>
      <c r="AD1021" s="38"/>
      <c r="AE1021" s="38"/>
      <c r="AT1021" s="21" t="s">
        <v>180</v>
      </c>
      <c r="AU1021" s="21" t="s">
        <v>81</v>
      </c>
    </row>
    <row r="1022" spans="1:65" s="2" customFormat="1" ht="16.5" customHeight="1">
      <c r="A1022" s="38"/>
      <c r="B1022" s="39"/>
      <c r="C1022" s="182" t="s">
        <v>933</v>
      </c>
      <c r="D1022" s="182" t="s">
        <v>171</v>
      </c>
      <c r="E1022" s="183" t="s">
        <v>1539</v>
      </c>
      <c r="F1022" s="184" t="s">
        <v>1540</v>
      </c>
      <c r="G1022" s="185" t="s">
        <v>281</v>
      </c>
      <c r="H1022" s="186">
        <v>42.372999999999998</v>
      </c>
      <c r="I1022" s="187"/>
      <c r="J1022" s="188">
        <f>ROUND(I1022*H1022,2)</f>
        <v>0</v>
      </c>
      <c r="K1022" s="184" t="s">
        <v>175</v>
      </c>
      <c r="L1022" s="43"/>
      <c r="M1022" s="189" t="s">
        <v>19</v>
      </c>
      <c r="N1022" s="190" t="s">
        <v>43</v>
      </c>
      <c r="O1022" s="68"/>
      <c r="P1022" s="191">
        <f>O1022*H1022</f>
        <v>0</v>
      </c>
      <c r="Q1022" s="191">
        <v>4.4999999999999997E-3</v>
      </c>
      <c r="R1022" s="191">
        <f>Q1022*H1022</f>
        <v>0.19067849999999997</v>
      </c>
      <c r="S1022" s="191">
        <v>0</v>
      </c>
      <c r="T1022" s="192">
        <f>S1022*H1022</f>
        <v>0</v>
      </c>
      <c r="U1022" s="38"/>
      <c r="V1022" s="38"/>
      <c r="W1022" s="38"/>
      <c r="X1022" s="38"/>
      <c r="Y1022" s="38"/>
      <c r="Z1022" s="38"/>
      <c r="AA1022" s="38"/>
      <c r="AB1022" s="38"/>
      <c r="AC1022" s="38"/>
      <c r="AD1022" s="38"/>
      <c r="AE1022" s="38"/>
      <c r="AR1022" s="193" t="s">
        <v>278</v>
      </c>
      <c r="AT1022" s="193" t="s">
        <v>171</v>
      </c>
      <c r="AU1022" s="193" t="s">
        <v>81</v>
      </c>
      <c r="AY1022" s="21" t="s">
        <v>168</v>
      </c>
      <c r="BE1022" s="194">
        <f>IF(N1022="základní",J1022,0)</f>
        <v>0</v>
      </c>
      <c r="BF1022" s="194">
        <f>IF(N1022="snížená",J1022,0)</f>
        <v>0</v>
      </c>
      <c r="BG1022" s="194">
        <f>IF(N1022="zákl. přenesená",J1022,0)</f>
        <v>0</v>
      </c>
      <c r="BH1022" s="194">
        <f>IF(N1022="sníž. přenesená",J1022,0)</f>
        <v>0</v>
      </c>
      <c r="BI1022" s="194">
        <f>IF(N1022="nulová",J1022,0)</f>
        <v>0</v>
      </c>
      <c r="BJ1022" s="21" t="s">
        <v>79</v>
      </c>
      <c r="BK1022" s="194">
        <f>ROUND(I1022*H1022,2)</f>
        <v>0</v>
      </c>
      <c r="BL1022" s="21" t="s">
        <v>278</v>
      </c>
      <c r="BM1022" s="193" t="s">
        <v>2424</v>
      </c>
    </row>
    <row r="1023" spans="1:65" s="2" customFormat="1" ht="19.5">
      <c r="A1023" s="38"/>
      <c r="B1023" s="39"/>
      <c r="C1023" s="40"/>
      <c r="D1023" s="195" t="s">
        <v>178</v>
      </c>
      <c r="E1023" s="40"/>
      <c r="F1023" s="196" t="s">
        <v>1542</v>
      </c>
      <c r="G1023" s="40"/>
      <c r="H1023" s="40"/>
      <c r="I1023" s="197"/>
      <c r="J1023" s="40"/>
      <c r="K1023" s="40"/>
      <c r="L1023" s="43"/>
      <c r="M1023" s="198"/>
      <c r="N1023" s="199"/>
      <c r="O1023" s="68"/>
      <c r="P1023" s="68"/>
      <c r="Q1023" s="68"/>
      <c r="R1023" s="68"/>
      <c r="S1023" s="68"/>
      <c r="T1023" s="69"/>
      <c r="U1023" s="38"/>
      <c r="V1023" s="38"/>
      <c r="W1023" s="38"/>
      <c r="X1023" s="38"/>
      <c r="Y1023" s="38"/>
      <c r="Z1023" s="38"/>
      <c r="AA1023" s="38"/>
      <c r="AB1023" s="38"/>
      <c r="AC1023" s="38"/>
      <c r="AD1023" s="38"/>
      <c r="AE1023" s="38"/>
      <c r="AT1023" s="21" t="s">
        <v>178</v>
      </c>
      <c r="AU1023" s="21" t="s">
        <v>81</v>
      </c>
    </row>
    <row r="1024" spans="1:65" s="2" customFormat="1" ht="11.25">
      <c r="A1024" s="38"/>
      <c r="B1024" s="39"/>
      <c r="C1024" s="40"/>
      <c r="D1024" s="200" t="s">
        <v>180</v>
      </c>
      <c r="E1024" s="40"/>
      <c r="F1024" s="201" t="s">
        <v>1543</v>
      </c>
      <c r="G1024" s="40"/>
      <c r="H1024" s="40"/>
      <c r="I1024" s="197"/>
      <c r="J1024" s="40"/>
      <c r="K1024" s="40"/>
      <c r="L1024" s="43"/>
      <c r="M1024" s="198"/>
      <c r="N1024" s="199"/>
      <c r="O1024" s="68"/>
      <c r="P1024" s="68"/>
      <c r="Q1024" s="68"/>
      <c r="R1024" s="68"/>
      <c r="S1024" s="68"/>
      <c r="T1024" s="69"/>
      <c r="U1024" s="38"/>
      <c r="V1024" s="38"/>
      <c r="W1024" s="38"/>
      <c r="X1024" s="38"/>
      <c r="Y1024" s="38"/>
      <c r="Z1024" s="38"/>
      <c r="AA1024" s="38"/>
      <c r="AB1024" s="38"/>
      <c r="AC1024" s="38"/>
      <c r="AD1024" s="38"/>
      <c r="AE1024" s="38"/>
      <c r="AT1024" s="21" t="s">
        <v>180</v>
      </c>
      <c r="AU1024" s="21" t="s">
        <v>81</v>
      </c>
    </row>
    <row r="1025" spans="1:65" s="13" customFormat="1" ht="11.25">
      <c r="B1025" s="202"/>
      <c r="C1025" s="203"/>
      <c r="D1025" s="195" t="s">
        <v>182</v>
      </c>
      <c r="E1025" s="204" t="s">
        <v>19</v>
      </c>
      <c r="F1025" s="205" t="s">
        <v>2416</v>
      </c>
      <c r="G1025" s="203"/>
      <c r="H1025" s="206">
        <v>5.04</v>
      </c>
      <c r="I1025" s="207"/>
      <c r="J1025" s="203"/>
      <c r="K1025" s="203"/>
      <c r="L1025" s="208"/>
      <c r="M1025" s="209"/>
      <c r="N1025" s="210"/>
      <c r="O1025" s="210"/>
      <c r="P1025" s="210"/>
      <c r="Q1025" s="210"/>
      <c r="R1025" s="210"/>
      <c r="S1025" s="210"/>
      <c r="T1025" s="211"/>
      <c r="AT1025" s="212" t="s">
        <v>182</v>
      </c>
      <c r="AU1025" s="212" t="s">
        <v>81</v>
      </c>
      <c r="AV1025" s="13" t="s">
        <v>81</v>
      </c>
      <c r="AW1025" s="13" t="s">
        <v>33</v>
      </c>
      <c r="AX1025" s="13" t="s">
        <v>72</v>
      </c>
      <c r="AY1025" s="212" t="s">
        <v>168</v>
      </c>
    </row>
    <row r="1026" spans="1:65" s="13" customFormat="1" ht="11.25">
      <c r="B1026" s="202"/>
      <c r="C1026" s="203"/>
      <c r="D1026" s="195" t="s">
        <v>182</v>
      </c>
      <c r="E1026" s="204" t="s">
        <v>19</v>
      </c>
      <c r="F1026" s="205" t="s">
        <v>2417</v>
      </c>
      <c r="G1026" s="203"/>
      <c r="H1026" s="206">
        <v>10.542999999999999</v>
      </c>
      <c r="I1026" s="207"/>
      <c r="J1026" s="203"/>
      <c r="K1026" s="203"/>
      <c r="L1026" s="208"/>
      <c r="M1026" s="209"/>
      <c r="N1026" s="210"/>
      <c r="O1026" s="210"/>
      <c r="P1026" s="210"/>
      <c r="Q1026" s="210"/>
      <c r="R1026" s="210"/>
      <c r="S1026" s="210"/>
      <c r="T1026" s="211"/>
      <c r="AT1026" s="212" t="s">
        <v>182</v>
      </c>
      <c r="AU1026" s="212" t="s">
        <v>81</v>
      </c>
      <c r="AV1026" s="13" t="s">
        <v>81</v>
      </c>
      <c r="AW1026" s="13" t="s">
        <v>33</v>
      </c>
      <c r="AX1026" s="13" t="s">
        <v>72</v>
      </c>
      <c r="AY1026" s="212" t="s">
        <v>168</v>
      </c>
    </row>
    <row r="1027" spans="1:65" s="13" customFormat="1" ht="11.25">
      <c r="B1027" s="202"/>
      <c r="C1027" s="203"/>
      <c r="D1027" s="195" t="s">
        <v>182</v>
      </c>
      <c r="E1027" s="204" t="s">
        <v>19</v>
      </c>
      <c r="F1027" s="205" t="s">
        <v>2418</v>
      </c>
      <c r="G1027" s="203"/>
      <c r="H1027" s="206">
        <v>10.021000000000001</v>
      </c>
      <c r="I1027" s="207"/>
      <c r="J1027" s="203"/>
      <c r="K1027" s="203"/>
      <c r="L1027" s="208"/>
      <c r="M1027" s="209"/>
      <c r="N1027" s="210"/>
      <c r="O1027" s="210"/>
      <c r="P1027" s="210"/>
      <c r="Q1027" s="210"/>
      <c r="R1027" s="210"/>
      <c r="S1027" s="210"/>
      <c r="T1027" s="211"/>
      <c r="AT1027" s="212" t="s">
        <v>182</v>
      </c>
      <c r="AU1027" s="212" t="s">
        <v>81</v>
      </c>
      <c r="AV1027" s="13" t="s">
        <v>81</v>
      </c>
      <c r="AW1027" s="13" t="s">
        <v>33</v>
      </c>
      <c r="AX1027" s="13" t="s">
        <v>72</v>
      </c>
      <c r="AY1027" s="212" t="s">
        <v>168</v>
      </c>
    </row>
    <row r="1028" spans="1:65" s="13" customFormat="1" ht="11.25">
      <c r="B1028" s="202"/>
      <c r="C1028" s="203"/>
      <c r="D1028" s="195" t="s">
        <v>182</v>
      </c>
      <c r="E1028" s="204" t="s">
        <v>19</v>
      </c>
      <c r="F1028" s="205" t="s">
        <v>2425</v>
      </c>
      <c r="G1028" s="203"/>
      <c r="H1028" s="206">
        <v>16.768999999999998</v>
      </c>
      <c r="I1028" s="207"/>
      <c r="J1028" s="203"/>
      <c r="K1028" s="203"/>
      <c r="L1028" s="208"/>
      <c r="M1028" s="209"/>
      <c r="N1028" s="210"/>
      <c r="O1028" s="210"/>
      <c r="P1028" s="210"/>
      <c r="Q1028" s="210"/>
      <c r="R1028" s="210"/>
      <c r="S1028" s="210"/>
      <c r="T1028" s="211"/>
      <c r="AT1028" s="212" t="s">
        <v>182</v>
      </c>
      <c r="AU1028" s="212" t="s">
        <v>81</v>
      </c>
      <c r="AV1028" s="13" t="s">
        <v>81</v>
      </c>
      <c r="AW1028" s="13" t="s">
        <v>33</v>
      </c>
      <c r="AX1028" s="13" t="s">
        <v>72</v>
      </c>
      <c r="AY1028" s="212" t="s">
        <v>168</v>
      </c>
    </row>
    <row r="1029" spans="1:65" s="14" customFormat="1" ht="11.25">
      <c r="B1029" s="213"/>
      <c r="C1029" s="214"/>
      <c r="D1029" s="195" t="s">
        <v>182</v>
      </c>
      <c r="E1029" s="215" t="s">
        <v>19</v>
      </c>
      <c r="F1029" s="216" t="s">
        <v>185</v>
      </c>
      <c r="G1029" s="214"/>
      <c r="H1029" s="217">
        <v>42.372999999999998</v>
      </c>
      <c r="I1029" s="218"/>
      <c r="J1029" s="214"/>
      <c r="K1029" s="214"/>
      <c r="L1029" s="219"/>
      <c r="M1029" s="220"/>
      <c r="N1029" s="221"/>
      <c r="O1029" s="221"/>
      <c r="P1029" s="221"/>
      <c r="Q1029" s="221"/>
      <c r="R1029" s="221"/>
      <c r="S1029" s="221"/>
      <c r="T1029" s="222"/>
      <c r="AT1029" s="223" t="s">
        <v>182</v>
      </c>
      <c r="AU1029" s="223" t="s">
        <v>81</v>
      </c>
      <c r="AV1029" s="14" t="s">
        <v>176</v>
      </c>
      <c r="AW1029" s="14" t="s">
        <v>33</v>
      </c>
      <c r="AX1029" s="14" t="s">
        <v>79</v>
      </c>
      <c r="AY1029" s="223" t="s">
        <v>168</v>
      </c>
    </row>
    <row r="1030" spans="1:65" s="2" customFormat="1" ht="21.75" customHeight="1">
      <c r="A1030" s="38"/>
      <c r="B1030" s="39"/>
      <c r="C1030" s="182" t="s">
        <v>868</v>
      </c>
      <c r="D1030" s="182" t="s">
        <v>171</v>
      </c>
      <c r="E1030" s="183" t="s">
        <v>2426</v>
      </c>
      <c r="F1030" s="184" t="s">
        <v>2427</v>
      </c>
      <c r="G1030" s="185" t="s">
        <v>245</v>
      </c>
      <c r="H1030" s="186">
        <v>20</v>
      </c>
      <c r="I1030" s="187"/>
      <c r="J1030" s="188">
        <f>ROUND(I1030*H1030,2)</f>
        <v>0</v>
      </c>
      <c r="K1030" s="184" t="s">
        <v>420</v>
      </c>
      <c r="L1030" s="43"/>
      <c r="M1030" s="189" t="s">
        <v>19</v>
      </c>
      <c r="N1030" s="190" t="s">
        <v>43</v>
      </c>
      <c r="O1030" s="68"/>
      <c r="P1030" s="191">
        <f>O1030*H1030</f>
        <v>0</v>
      </c>
      <c r="Q1030" s="191">
        <v>2.0000000000000001E-4</v>
      </c>
      <c r="R1030" s="191">
        <f>Q1030*H1030</f>
        <v>4.0000000000000001E-3</v>
      </c>
      <c r="S1030" s="191">
        <v>0</v>
      </c>
      <c r="T1030" s="192">
        <f>S1030*H1030</f>
        <v>0</v>
      </c>
      <c r="U1030" s="38"/>
      <c r="V1030" s="38"/>
      <c r="W1030" s="38"/>
      <c r="X1030" s="38"/>
      <c r="Y1030" s="38"/>
      <c r="Z1030" s="38"/>
      <c r="AA1030" s="38"/>
      <c r="AB1030" s="38"/>
      <c r="AC1030" s="38"/>
      <c r="AD1030" s="38"/>
      <c r="AE1030" s="38"/>
      <c r="AR1030" s="193" t="s">
        <v>278</v>
      </c>
      <c r="AT1030" s="193" t="s">
        <v>171</v>
      </c>
      <c r="AU1030" s="193" t="s">
        <v>81</v>
      </c>
      <c r="AY1030" s="21" t="s">
        <v>168</v>
      </c>
      <c r="BE1030" s="194">
        <f>IF(N1030="základní",J1030,0)</f>
        <v>0</v>
      </c>
      <c r="BF1030" s="194">
        <f>IF(N1030="snížená",J1030,0)</f>
        <v>0</v>
      </c>
      <c r="BG1030" s="194">
        <f>IF(N1030="zákl. přenesená",J1030,0)</f>
        <v>0</v>
      </c>
      <c r="BH1030" s="194">
        <f>IF(N1030="sníž. přenesená",J1030,0)</f>
        <v>0</v>
      </c>
      <c r="BI1030" s="194">
        <f>IF(N1030="nulová",J1030,0)</f>
        <v>0</v>
      </c>
      <c r="BJ1030" s="21" t="s">
        <v>79</v>
      </c>
      <c r="BK1030" s="194">
        <f>ROUND(I1030*H1030,2)</f>
        <v>0</v>
      </c>
      <c r="BL1030" s="21" t="s">
        <v>278</v>
      </c>
      <c r="BM1030" s="193" t="s">
        <v>2428</v>
      </c>
    </row>
    <row r="1031" spans="1:65" s="2" customFormat="1" ht="19.5">
      <c r="A1031" s="38"/>
      <c r="B1031" s="39"/>
      <c r="C1031" s="40"/>
      <c r="D1031" s="195" t="s">
        <v>178</v>
      </c>
      <c r="E1031" s="40"/>
      <c r="F1031" s="196" t="s">
        <v>2429</v>
      </c>
      <c r="G1031" s="40"/>
      <c r="H1031" s="40"/>
      <c r="I1031" s="197"/>
      <c r="J1031" s="40"/>
      <c r="K1031" s="40"/>
      <c r="L1031" s="43"/>
      <c r="M1031" s="198"/>
      <c r="N1031" s="199"/>
      <c r="O1031" s="68"/>
      <c r="P1031" s="68"/>
      <c r="Q1031" s="68"/>
      <c r="R1031" s="68"/>
      <c r="S1031" s="68"/>
      <c r="T1031" s="69"/>
      <c r="U1031" s="38"/>
      <c r="V1031" s="38"/>
      <c r="W1031" s="38"/>
      <c r="X1031" s="38"/>
      <c r="Y1031" s="38"/>
      <c r="Z1031" s="38"/>
      <c r="AA1031" s="38"/>
      <c r="AB1031" s="38"/>
      <c r="AC1031" s="38"/>
      <c r="AD1031" s="38"/>
      <c r="AE1031" s="38"/>
      <c r="AT1031" s="21" t="s">
        <v>178</v>
      </c>
      <c r="AU1031" s="21" t="s">
        <v>81</v>
      </c>
    </row>
    <row r="1032" spans="1:65" s="2" customFormat="1" ht="11.25">
      <c r="A1032" s="38"/>
      <c r="B1032" s="39"/>
      <c r="C1032" s="40"/>
      <c r="D1032" s="200" t="s">
        <v>180</v>
      </c>
      <c r="E1032" s="40"/>
      <c r="F1032" s="201" t="s">
        <v>2430</v>
      </c>
      <c r="G1032" s="40"/>
      <c r="H1032" s="40"/>
      <c r="I1032" s="197"/>
      <c r="J1032" s="40"/>
      <c r="K1032" s="40"/>
      <c r="L1032" s="43"/>
      <c r="M1032" s="198"/>
      <c r="N1032" s="199"/>
      <c r="O1032" s="68"/>
      <c r="P1032" s="68"/>
      <c r="Q1032" s="68"/>
      <c r="R1032" s="68"/>
      <c r="S1032" s="68"/>
      <c r="T1032" s="69"/>
      <c r="U1032" s="38"/>
      <c r="V1032" s="38"/>
      <c r="W1032" s="38"/>
      <c r="X1032" s="38"/>
      <c r="Y1032" s="38"/>
      <c r="Z1032" s="38"/>
      <c r="AA1032" s="38"/>
      <c r="AB1032" s="38"/>
      <c r="AC1032" s="38"/>
      <c r="AD1032" s="38"/>
      <c r="AE1032" s="38"/>
      <c r="AT1032" s="21" t="s">
        <v>180</v>
      </c>
      <c r="AU1032" s="21" t="s">
        <v>81</v>
      </c>
    </row>
    <row r="1033" spans="1:65" s="13" customFormat="1" ht="11.25">
      <c r="B1033" s="202"/>
      <c r="C1033" s="203"/>
      <c r="D1033" s="195" t="s">
        <v>182</v>
      </c>
      <c r="E1033" s="204" t="s">
        <v>19</v>
      </c>
      <c r="F1033" s="205" t="s">
        <v>669</v>
      </c>
      <c r="G1033" s="203"/>
      <c r="H1033" s="206">
        <v>20</v>
      </c>
      <c r="I1033" s="207"/>
      <c r="J1033" s="203"/>
      <c r="K1033" s="203"/>
      <c r="L1033" s="208"/>
      <c r="M1033" s="209"/>
      <c r="N1033" s="210"/>
      <c r="O1033" s="210"/>
      <c r="P1033" s="210"/>
      <c r="Q1033" s="210"/>
      <c r="R1033" s="210"/>
      <c r="S1033" s="210"/>
      <c r="T1033" s="211"/>
      <c r="AT1033" s="212" t="s">
        <v>182</v>
      </c>
      <c r="AU1033" s="212" t="s">
        <v>81</v>
      </c>
      <c r="AV1033" s="13" t="s">
        <v>81</v>
      </c>
      <c r="AW1033" s="13" t="s">
        <v>33</v>
      </c>
      <c r="AX1033" s="13" t="s">
        <v>79</v>
      </c>
      <c r="AY1033" s="212" t="s">
        <v>168</v>
      </c>
    </row>
    <row r="1034" spans="1:65" s="2" customFormat="1" ht="24.2" customHeight="1">
      <c r="A1034" s="38"/>
      <c r="B1034" s="39"/>
      <c r="C1034" s="225" t="s">
        <v>2431</v>
      </c>
      <c r="D1034" s="225" t="s">
        <v>234</v>
      </c>
      <c r="E1034" s="226" t="s">
        <v>2432</v>
      </c>
      <c r="F1034" s="227" t="s">
        <v>2433</v>
      </c>
      <c r="G1034" s="228" t="s">
        <v>245</v>
      </c>
      <c r="H1034" s="229">
        <v>22</v>
      </c>
      <c r="I1034" s="230"/>
      <c r="J1034" s="231">
        <f>ROUND(I1034*H1034,2)</f>
        <v>0</v>
      </c>
      <c r="K1034" s="227" t="s">
        <v>175</v>
      </c>
      <c r="L1034" s="232"/>
      <c r="M1034" s="233" t="s">
        <v>19</v>
      </c>
      <c r="N1034" s="234" t="s">
        <v>43</v>
      </c>
      <c r="O1034" s="68"/>
      <c r="P1034" s="191">
        <f>O1034*H1034</f>
        <v>0</v>
      </c>
      <c r="Q1034" s="191">
        <v>2.1000000000000001E-4</v>
      </c>
      <c r="R1034" s="191">
        <f>Q1034*H1034</f>
        <v>4.62E-3</v>
      </c>
      <c r="S1034" s="191">
        <v>0</v>
      </c>
      <c r="T1034" s="192">
        <f>S1034*H1034</f>
        <v>0</v>
      </c>
      <c r="U1034" s="38"/>
      <c r="V1034" s="38"/>
      <c r="W1034" s="38"/>
      <c r="X1034" s="38"/>
      <c r="Y1034" s="38"/>
      <c r="Z1034" s="38"/>
      <c r="AA1034" s="38"/>
      <c r="AB1034" s="38"/>
      <c r="AC1034" s="38"/>
      <c r="AD1034" s="38"/>
      <c r="AE1034" s="38"/>
      <c r="AR1034" s="193" t="s">
        <v>786</v>
      </c>
      <c r="AT1034" s="193" t="s">
        <v>234</v>
      </c>
      <c r="AU1034" s="193" t="s">
        <v>81</v>
      </c>
      <c r="AY1034" s="21" t="s">
        <v>168</v>
      </c>
      <c r="BE1034" s="194">
        <f>IF(N1034="základní",J1034,0)</f>
        <v>0</v>
      </c>
      <c r="BF1034" s="194">
        <f>IF(N1034="snížená",J1034,0)</f>
        <v>0</v>
      </c>
      <c r="BG1034" s="194">
        <f>IF(N1034="zákl. přenesená",J1034,0)</f>
        <v>0</v>
      </c>
      <c r="BH1034" s="194">
        <f>IF(N1034="sníž. přenesená",J1034,0)</f>
        <v>0</v>
      </c>
      <c r="BI1034" s="194">
        <f>IF(N1034="nulová",J1034,0)</f>
        <v>0</v>
      </c>
      <c r="BJ1034" s="21" t="s">
        <v>79</v>
      </c>
      <c r="BK1034" s="194">
        <f>ROUND(I1034*H1034,2)</f>
        <v>0</v>
      </c>
      <c r="BL1034" s="21" t="s">
        <v>278</v>
      </c>
      <c r="BM1034" s="193" t="s">
        <v>2434</v>
      </c>
    </row>
    <row r="1035" spans="1:65" s="2" customFormat="1" ht="19.5">
      <c r="A1035" s="38"/>
      <c r="B1035" s="39"/>
      <c r="C1035" s="40"/>
      <c r="D1035" s="195" t="s">
        <v>178</v>
      </c>
      <c r="E1035" s="40"/>
      <c r="F1035" s="196" t="s">
        <v>2433</v>
      </c>
      <c r="G1035" s="40"/>
      <c r="H1035" s="40"/>
      <c r="I1035" s="197"/>
      <c r="J1035" s="40"/>
      <c r="K1035" s="40"/>
      <c r="L1035" s="43"/>
      <c r="M1035" s="198"/>
      <c r="N1035" s="199"/>
      <c r="O1035" s="68"/>
      <c r="P1035" s="68"/>
      <c r="Q1035" s="68"/>
      <c r="R1035" s="68"/>
      <c r="S1035" s="68"/>
      <c r="T1035" s="69"/>
      <c r="U1035" s="38"/>
      <c r="V1035" s="38"/>
      <c r="W1035" s="38"/>
      <c r="X1035" s="38"/>
      <c r="Y1035" s="38"/>
      <c r="Z1035" s="38"/>
      <c r="AA1035" s="38"/>
      <c r="AB1035" s="38"/>
      <c r="AC1035" s="38"/>
      <c r="AD1035" s="38"/>
      <c r="AE1035" s="38"/>
      <c r="AT1035" s="21" t="s">
        <v>178</v>
      </c>
      <c r="AU1035" s="21" t="s">
        <v>81</v>
      </c>
    </row>
    <row r="1036" spans="1:65" s="13" customFormat="1" ht="11.25">
      <c r="B1036" s="202"/>
      <c r="C1036" s="203"/>
      <c r="D1036" s="195" t="s">
        <v>182</v>
      </c>
      <c r="E1036" s="204" t="s">
        <v>19</v>
      </c>
      <c r="F1036" s="205" t="s">
        <v>2435</v>
      </c>
      <c r="G1036" s="203"/>
      <c r="H1036" s="206">
        <v>22</v>
      </c>
      <c r="I1036" s="207"/>
      <c r="J1036" s="203"/>
      <c r="K1036" s="203"/>
      <c r="L1036" s="208"/>
      <c r="M1036" s="209"/>
      <c r="N1036" s="210"/>
      <c r="O1036" s="210"/>
      <c r="P1036" s="210"/>
      <c r="Q1036" s="210"/>
      <c r="R1036" s="210"/>
      <c r="S1036" s="210"/>
      <c r="T1036" s="211"/>
      <c r="AT1036" s="212" t="s">
        <v>182</v>
      </c>
      <c r="AU1036" s="212" t="s">
        <v>81</v>
      </c>
      <c r="AV1036" s="13" t="s">
        <v>81</v>
      </c>
      <c r="AW1036" s="13" t="s">
        <v>33</v>
      </c>
      <c r="AX1036" s="13" t="s">
        <v>79</v>
      </c>
      <c r="AY1036" s="212" t="s">
        <v>168</v>
      </c>
    </row>
    <row r="1037" spans="1:65" s="2" customFormat="1" ht="33" customHeight="1">
      <c r="A1037" s="38"/>
      <c r="B1037" s="39"/>
      <c r="C1037" s="182" t="s">
        <v>2436</v>
      </c>
      <c r="D1037" s="182" t="s">
        <v>171</v>
      </c>
      <c r="E1037" s="183" t="s">
        <v>2437</v>
      </c>
      <c r="F1037" s="184" t="s">
        <v>2438</v>
      </c>
      <c r="G1037" s="185" t="s">
        <v>281</v>
      </c>
      <c r="H1037" s="186">
        <v>25.603999999999999</v>
      </c>
      <c r="I1037" s="187"/>
      <c r="J1037" s="188">
        <f>ROUND(I1037*H1037,2)</f>
        <v>0</v>
      </c>
      <c r="K1037" s="184" t="s">
        <v>175</v>
      </c>
      <c r="L1037" s="43"/>
      <c r="M1037" s="189" t="s">
        <v>19</v>
      </c>
      <c r="N1037" s="190" t="s">
        <v>43</v>
      </c>
      <c r="O1037" s="68"/>
      <c r="P1037" s="191">
        <f>O1037*H1037</f>
        <v>0</v>
      </c>
      <c r="Q1037" s="191">
        <v>9.0900000000000009E-3</v>
      </c>
      <c r="R1037" s="191">
        <f>Q1037*H1037</f>
        <v>0.23274036000000001</v>
      </c>
      <c r="S1037" s="191">
        <v>0</v>
      </c>
      <c r="T1037" s="192">
        <f>S1037*H1037</f>
        <v>0</v>
      </c>
      <c r="U1037" s="38"/>
      <c r="V1037" s="38"/>
      <c r="W1037" s="38"/>
      <c r="X1037" s="38"/>
      <c r="Y1037" s="38"/>
      <c r="Z1037" s="38"/>
      <c r="AA1037" s="38"/>
      <c r="AB1037" s="38"/>
      <c r="AC1037" s="38"/>
      <c r="AD1037" s="38"/>
      <c r="AE1037" s="38"/>
      <c r="AR1037" s="193" t="s">
        <v>278</v>
      </c>
      <c r="AT1037" s="193" t="s">
        <v>171</v>
      </c>
      <c r="AU1037" s="193" t="s">
        <v>81</v>
      </c>
      <c r="AY1037" s="21" t="s">
        <v>168</v>
      </c>
      <c r="BE1037" s="194">
        <f>IF(N1037="základní",J1037,0)</f>
        <v>0</v>
      </c>
      <c r="BF1037" s="194">
        <f>IF(N1037="snížená",J1037,0)</f>
        <v>0</v>
      </c>
      <c r="BG1037" s="194">
        <f>IF(N1037="zákl. přenesená",J1037,0)</f>
        <v>0</v>
      </c>
      <c r="BH1037" s="194">
        <f>IF(N1037="sníž. přenesená",J1037,0)</f>
        <v>0</v>
      </c>
      <c r="BI1037" s="194">
        <f>IF(N1037="nulová",J1037,0)</f>
        <v>0</v>
      </c>
      <c r="BJ1037" s="21" t="s">
        <v>79</v>
      </c>
      <c r="BK1037" s="194">
        <f>ROUND(I1037*H1037,2)</f>
        <v>0</v>
      </c>
      <c r="BL1037" s="21" t="s">
        <v>278</v>
      </c>
      <c r="BM1037" s="193" t="s">
        <v>2439</v>
      </c>
    </row>
    <row r="1038" spans="1:65" s="2" customFormat="1" ht="19.5">
      <c r="A1038" s="38"/>
      <c r="B1038" s="39"/>
      <c r="C1038" s="40"/>
      <c r="D1038" s="195" t="s">
        <v>178</v>
      </c>
      <c r="E1038" s="40"/>
      <c r="F1038" s="196" t="s">
        <v>2440</v>
      </c>
      <c r="G1038" s="40"/>
      <c r="H1038" s="40"/>
      <c r="I1038" s="197"/>
      <c r="J1038" s="40"/>
      <c r="K1038" s="40"/>
      <c r="L1038" s="43"/>
      <c r="M1038" s="198"/>
      <c r="N1038" s="199"/>
      <c r="O1038" s="68"/>
      <c r="P1038" s="68"/>
      <c r="Q1038" s="68"/>
      <c r="R1038" s="68"/>
      <c r="S1038" s="68"/>
      <c r="T1038" s="69"/>
      <c r="U1038" s="38"/>
      <c r="V1038" s="38"/>
      <c r="W1038" s="38"/>
      <c r="X1038" s="38"/>
      <c r="Y1038" s="38"/>
      <c r="Z1038" s="38"/>
      <c r="AA1038" s="38"/>
      <c r="AB1038" s="38"/>
      <c r="AC1038" s="38"/>
      <c r="AD1038" s="38"/>
      <c r="AE1038" s="38"/>
      <c r="AT1038" s="21" t="s">
        <v>178</v>
      </c>
      <c r="AU1038" s="21" t="s">
        <v>81</v>
      </c>
    </row>
    <row r="1039" spans="1:65" s="2" customFormat="1" ht="11.25">
      <c r="A1039" s="38"/>
      <c r="B1039" s="39"/>
      <c r="C1039" s="40"/>
      <c r="D1039" s="200" t="s">
        <v>180</v>
      </c>
      <c r="E1039" s="40"/>
      <c r="F1039" s="201" t="s">
        <v>2441</v>
      </c>
      <c r="G1039" s="40"/>
      <c r="H1039" s="40"/>
      <c r="I1039" s="197"/>
      <c r="J1039" s="40"/>
      <c r="K1039" s="40"/>
      <c r="L1039" s="43"/>
      <c r="M1039" s="198"/>
      <c r="N1039" s="199"/>
      <c r="O1039" s="68"/>
      <c r="P1039" s="68"/>
      <c r="Q1039" s="68"/>
      <c r="R1039" s="68"/>
      <c r="S1039" s="68"/>
      <c r="T1039" s="69"/>
      <c r="U1039" s="38"/>
      <c r="V1039" s="38"/>
      <c r="W1039" s="38"/>
      <c r="X1039" s="38"/>
      <c r="Y1039" s="38"/>
      <c r="Z1039" s="38"/>
      <c r="AA1039" s="38"/>
      <c r="AB1039" s="38"/>
      <c r="AC1039" s="38"/>
      <c r="AD1039" s="38"/>
      <c r="AE1039" s="38"/>
      <c r="AT1039" s="21" t="s">
        <v>180</v>
      </c>
      <c r="AU1039" s="21" t="s">
        <v>81</v>
      </c>
    </row>
    <row r="1040" spans="1:65" s="13" customFormat="1" ht="11.25">
      <c r="B1040" s="202"/>
      <c r="C1040" s="203"/>
      <c r="D1040" s="195" t="s">
        <v>182</v>
      </c>
      <c r="E1040" s="204" t="s">
        <v>19</v>
      </c>
      <c r="F1040" s="205" t="s">
        <v>2416</v>
      </c>
      <c r="G1040" s="203"/>
      <c r="H1040" s="206">
        <v>5.04</v>
      </c>
      <c r="I1040" s="207"/>
      <c r="J1040" s="203"/>
      <c r="K1040" s="203"/>
      <c r="L1040" s="208"/>
      <c r="M1040" s="209"/>
      <c r="N1040" s="210"/>
      <c r="O1040" s="210"/>
      <c r="P1040" s="210"/>
      <c r="Q1040" s="210"/>
      <c r="R1040" s="210"/>
      <c r="S1040" s="210"/>
      <c r="T1040" s="211"/>
      <c r="AT1040" s="212" t="s">
        <v>182</v>
      </c>
      <c r="AU1040" s="212" t="s">
        <v>81</v>
      </c>
      <c r="AV1040" s="13" t="s">
        <v>81</v>
      </c>
      <c r="AW1040" s="13" t="s">
        <v>33</v>
      </c>
      <c r="AX1040" s="13" t="s">
        <v>72</v>
      </c>
      <c r="AY1040" s="212" t="s">
        <v>168</v>
      </c>
    </row>
    <row r="1041" spans="1:65" s="13" customFormat="1" ht="11.25">
      <c r="B1041" s="202"/>
      <c r="C1041" s="203"/>
      <c r="D1041" s="195" t="s">
        <v>182</v>
      </c>
      <c r="E1041" s="204" t="s">
        <v>19</v>
      </c>
      <c r="F1041" s="205" t="s">
        <v>2417</v>
      </c>
      <c r="G1041" s="203"/>
      <c r="H1041" s="206">
        <v>10.542999999999999</v>
      </c>
      <c r="I1041" s="207"/>
      <c r="J1041" s="203"/>
      <c r="K1041" s="203"/>
      <c r="L1041" s="208"/>
      <c r="M1041" s="209"/>
      <c r="N1041" s="210"/>
      <c r="O1041" s="210"/>
      <c r="P1041" s="210"/>
      <c r="Q1041" s="210"/>
      <c r="R1041" s="210"/>
      <c r="S1041" s="210"/>
      <c r="T1041" s="211"/>
      <c r="AT1041" s="212" t="s">
        <v>182</v>
      </c>
      <c r="AU1041" s="212" t="s">
        <v>81</v>
      </c>
      <c r="AV1041" s="13" t="s">
        <v>81</v>
      </c>
      <c r="AW1041" s="13" t="s">
        <v>33</v>
      </c>
      <c r="AX1041" s="13" t="s">
        <v>72</v>
      </c>
      <c r="AY1041" s="212" t="s">
        <v>168</v>
      </c>
    </row>
    <row r="1042" spans="1:65" s="13" customFormat="1" ht="11.25">
      <c r="B1042" s="202"/>
      <c r="C1042" s="203"/>
      <c r="D1042" s="195" t="s">
        <v>182</v>
      </c>
      <c r="E1042" s="204" t="s">
        <v>19</v>
      </c>
      <c r="F1042" s="205" t="s">
        <v>2418</v>
      </c>
      <c r="G1042" s="203"/>
      <c r="H1042" s="206">
        <v>10.021000000000001</v>
      </c>
      <c r="I1042" s="207"/>
      <c r="J1042" s="203"/>
      <c r="K1042" s="203"/>
      <c r="L1042" s="208"/>
      <c r="M1042" s="209"/>
      <c r="N1042" s="210"/>
      <c r="O1042" s="210"/>
      <c r="P1042" s="210"/>
      <c r="Q1042" s="210"/>
      <c r="R1042" s="210"/>
      <c r="S1042" s="210"/>
      <c r="T1042" s="211"/>
      <c r="AT1042" s="212" t="s">
        <v>182</v>
      </c>
      <c r="AU1042" s="212" t="s">
        <v>81</v>
      </c>
      <c r="AV1042" s="13" t="s">
        <v>81</v>
      </c>
      <c r="AW1042" s="13" t="s">
        <v>33</v>
      </c>
      <c r="AX1042" s="13" t="s">
        <v>72</v>
      </c>
      <c r="AY1042" s="212" t="s">
        <v>168</v>
      </c>
    </row>
    <row r="1043" spans="1:65" s="14" customFormat="1" ht="11.25">
      <c r="B1043" s="213"/>
      <c r="C1043" s="214"/>
      <c r="D1043" s="195" t="s">
        <v>182</v>
      </c>
      <c r="E1043" s="215" t="s">
        <v>19</v>
      </c>
      <c r="F1043" s="216" t="s">
        <v>185</v>
      </c>
      <c r="G1043" s="214"/>
      <c r="H1043" s="217">
        <v>25.603999999999999</v>
      </c>
      <c r="I1043" s="218"/>
      <c r="J1043" s="214"/>
      <c r="K1043" s="214"/>
      <c r="L1043" s="219"/>
      <c r="M1043" s="220"/>
      <c r="N1043" s="221"/>
      <c r="O1043" s="221"/>
      <c r="P1043" s="221"/>
      <c r="Q1043" s="221"/>
      <c r="R1043" s="221"/>
      <c r="S1043" s="221"/>
      <c r="T1043" s="222"/>
      <c r="AT1043" s="223" t="s">
        <v>182</v>
      </c>
      <c r="AU1043" s="223" t="s">
        <v>81</v>
      </c>
      <c r="AV1043" s="14" t="s">
        <v>176</v>
      </c>
      <c r="AW1043" s="14" t="s">
        <v>33</v>
      </c>
      <c r="AX1043" s="14" t="s">
        <v>79</v>
      </c>
      <c r="AY1043" s="223" t="s">
        <v>168</v>
      </c>
    </row>
    <row r="1044" spans="1:65" s="2" customFormat="1" ht="24.2" customHeight="1">
      <c r="A1044" s="38"/>
      <c r="B1044" s="39"/>
      <c r="C1044" s="225" t="s">
        <v>2442</v>
      </c>
      <c r="D1044" s="225" t="s">
        <v>234</v>
      </c>
      <c r="E1044" s="226" t="s">
        <v>2443</v>
      </c>
      <c r="F1044" s="227" t="s">
        <v>2444</v>
      </c>
      <c r="G1044" s="228" t="s">
        <v>281</v>
      </c>
      <c r="H1044" s="229">
        <v>33.862000000000002</v>
      </c>
      <c r="I1044" s="230"/>
      <c r="J1044" s="231">
        <f>ROUND(I1044*H1044,2)</f>
        <v>0</v>
      </c>
      <c r="K1044" s="227" t="s">
        <v>420</v>
      </c>
      <c r="L1044" s="232"/>
      <c r="M1044" s="233" t="s">
        <v>19</v>
      </c>
      <c r="N1044" s="234" t="s">
        <v>43</v>
      </c>
      <c r="O1044" s="68"/>
      <c r="P1044" s="191">
        <f>O1044*H1044</f>
        <v>0</v>
      </c>
      <c r="Q1044" s="191">
        <v>0.02</v>
      </c>
      <c r="R1044" s="191">
        <f>Q1044*H1044</f>
        <v>0.67724000000000006</v>
      </c>
      <c r="S1044" s="191">
        <v>0</v>
      </c>
      <c r="T1044" s="192">
        <f>S1044*H1044</f>
        <v>0</v>
      </c>
      <c r="U1044" s="38"/>
      <c r="V1044" s="38"/>
      <c r="W1044" s="38"/>
      <c r="X1044" s="38"/>
      <c r="Y1044" s="38"/>
      <c r="Z1044" s="38"/>
      <c r="AA1044" s="38"/>
      <c r="AB1044" s="38"/>
      <c r="AC1044" s="38"/>
      <c r="AD1044" s="38"/>
      <c r="AE1044" s="38"/>
      <c r="AR1044" s="193" t="s">
        <v>786</v>
      </c>
      <c r="AT1044" s="193" t="s">
        <v>234</v>
      </c>
      <c r="AU1044" s="193" t="s">
        <v>81</v>
      </c>
      <c r="AY1044" s="21" t="s">
        <v>168</v>
      </c>
      <c r="BE1044" s="194">
        <f>IF(N1044="základní",J1044,0)</f>
        <v>0</v>
      </c>
      <c r="BF1044" s="194">
        <f>IF(N1044="snížená",J1044,0)</f>
        <v>0</v>
      </c>
      <c r="BG1044" s="194">
        <f>IF(N1044="zákl. přenesená",J1044,0)</f>
        <v>0</v>
      </c>
      <c r="BH1044" s="194">
        <f>IF(N1044="sníž. přenesená",J1044,0)</f>
        <v>0</v>
      </c>
      <c r="BI1044" s="194">
        <f>IF(N1044="nulová",J1044,0)</f>
        <v>0</v>
      </c>
      <c r="BJ1044" s="21" t="s">
        <v>79</v>
      </c>
      <c r="BK1044" s="194">
        <f>ROUND(I1044*H1044,2)</f>
        <v>0</v>
      </c>
      <c r="BL1044" s="21" t="s">
        <v>278</v>
      </c>
      <c r="BM1044" s="193" t="s">
        <v>2445</v>
      </c>
    </row>
    <row r="1045" spans="1:65" s="2" customFormat="1" ht="11.25">
      <c r="A1045" s="38"/>
      <c r="B1045" s="39"/>
      <c r="C1045" s="40"/>
      <c r="D1045" s="195" t="s">
        <v>178</v>
      </c>
      <c r="E1045" s="40"/>
      <c r="F1045" s="196" t="s">
        <v>2444</v>
      </c>
      <c r="G1045" s="40"/>
      <c r="H1045" s="40"/>
      <c r="I1045" s="197"/>
      <c r="J1045" s="40"/>
      <c r="K1045" s="40"/>
      <c r="L1045" s="43"/>
      <c r="M1045" s="198"/>
      <c r="N1045" s="199"/>
      <c r="O1045" s="68"/>
      <c r="P1045" s="68"/>
      <c r="Q1045" s="68"/>
      <c r="R1045" s="68"/>
      <c r="S1045" s="68"/>
      <c r="T1045" s="69"/>
      <c r="U1045" s="38"/>
      <c r="V1045" s="38"/>
      <c r="W1045" s="38"/>
      <c r="X1045" s="38"/>
      <c r="Y1045" s="38"/>
      <c r="Z1045" s="38"/>
      <c r="AA1045" s="38"/>
      <c r="AB1045" s="38"/>
      <c r="AC1045" s="38"/>
      <c r="AD1045" s="38"/>
      <c r="AE1045" s="38"/>
      <c r="AT1045" s="21" t="s">
        <v>178</v>
      </c>
      <c r="AU1045" s="21" t="s">
        <v>81</v>
      </c>
    </row>
    <row r="1046" spans="1:65" s="13" customFormat="1" ht="11.25">
      <c r="B1046" s="202"/>
      <c r="C1046" s="203"/>
      <c r="D1046" s="195" t="s">
        <v>182</v>
      </c>
      <c r="E1046" s="204" t="s">
        <v>19</v>
      </c>
      <c r="F1046" s="205" t="s">
        <v>2446</v>
      </c>
      <c r="G1046" s="203"/>
      <c r="H1046" s="206">
        <v>29.445</v>
      </c>
      <c r="I1046" s="207"/>
      <c r="J1046" s="203"/>
      <c r="K1046" s="203"/>
      <c r="L1046" s="208"/>
      <c r="M1046" s="209"/>
      <c r="N1046" s="210"/>
      <c r="O1046" s="210"/>
      <c r="P1046" s="210"/>
      <c r="Q1046" s="210"/>
      <c r="R1046" s="210"/>
      <c r="S1046" s="210"/>
      <c r="T1046" s="211"/>
      <c r="AT1046" s="212" t="s">
        <v>182</v>
      </c>
      <c r="AU1046" s="212" t="s">
        <v>81</v>
      </c>
      <c r="AV1046" s="13" t="s">
        <v>81</v>
      </c>
      <c r="AW1046" s="13" t="s">
        <v>33</v>
      </c>
      <c r="AX1046" s="13" t="s">
        <v>79</v>
      </c>
      <c r="AY1046" s="212" t="s">
        <v>168</v>
      </c>
    </row>
    <row r="1047" spans="1:65" s="13" customFormat="1" ht="11.25">
      <c r="B1047" s="202"/>
      <c r="C1047" s="203"/>
      <c r="D1047" s="195" t="s">
        <v>182</v>
      </c>
      <c r="E1047" s="203"/>
      <c r="F1047" s="205" t="s">
        <v>2447</v>
      </c>
      <c r="G1047" s="203"/>
      <c r="H1047" s="206">
        <v>33.862000000000002</v>
      </c>
      <c r="I1047" s="207"/>
      <c r="J1047" s="203"/>
      <c r="K1047" s="203"/>
      <c r="L1047" s="208"/>
      <c r="M1047" s="209"/>
      <c r="N1047" s="210"/>
      <c r="O1047" s="210"/>
      <c r="P1047" s="210"/>
      <c r="Q1047" s="210"/>
      <c r="R1047" s="210"/>
      <c r="S1047" s="210"/>
      <c r="T1047" s="211"/>
      <c r="AT1047" s="212" t="s">
        <v>182</v>
      </c>
      <c r="AU1047" s="212" t="s">
        <v>81</v>
      </c>
      <c r="AV1047" s="13" t="s">
        <v>81</v>
      </c>
      <c r="AW1047" s="13" t="s">
        <v>4</v>
      </c>
      <c r="AX1047" s="13" t="s">
        <v>79</v>
      </c>
      <c r="AY1047" s="212" t="s">
        <v>168</v>
      </c>
    </row>
    <row r="1048" spans="1:65" s="2" customFormat="1" ht="24.2" customHeight="1">
      <c r="A1048" s="38"/>
      <c r="B1048" s="39"/>
      <c r="C1048" s="182" t="s">
        <v>2448</v>
      </c>
      <c r="D1048" s="182" t="s">
        <v>171</v>
      </c>
      <c r="E1048" s="183" t="s">
        <v>2449</v>
      </c>
      <c r="F1048" s="184" t="s">
        <v>2450</v>
      </c>
      <c r="G1048" s="185" t="s">
        <v>281</v>
      </c>
      <c r="H1048" s="186">
        <v>21.667999999999999</v>
      </c>
      <c r="I1048" s="187"/>
      <c r="J1048" s="188">
        <f>ROUND(I1048*H1048,2)</f>
        <v>0</v>
      </c>
      <c r="K1048" s="184" t="s">
        <v>175</v>
      </c>
      <c r="L1048" s="43"/>
      <c r="M1048" s="189" t="s">
        <v>19</v>
      </c>
      <c r="N1048" s="190" t="s">
        <v>43</v>
      </c>
      <c r="O1048" s="68"/>
      <c r="P1048" s="191">
        <f>O1048*H1048</f>
        <v>0</v>
      </c>
      <c r="Q1048" s="191">
        <v>1.31E-3</v>
      </c>
      <c r="R1048" s="191">
        <f>Q1048*H1048</f>
        <v>2.838508E-2</v>
      </c>
      <c r="S1048" s="191">
        <v>0</v>
      </c>
      <c r="T1048" s="192">
        <f>S1048*H1048</f>
        <v>0</v>
      </c>
      <c r="U1048" s="38"/>
      <c r="V1048" s="38"/>
      <c r="W1048" s="38"/>
      <c r="X1048" s="38"/>
      <c r="Y1048" s="38"/>
      <c r="Z1048" s="38"/>
      <c r="AA1048" s="38"/>
      <c r="AB1048" s="38"/>
      <c r="AC1048" s="38"/>
      <c r="AD1048" s="38"/>
      <c r="AE1048" s="38"/>
      <c r="AR1048" s="193" t="s">
        <v>278</v>
      </c>
      <c r="AT1048" s="193" t="s">
        <v>171</v>
      </c>
      <c r="AU1048" s="193" t="s">
        <v>81</v>
      </c>
      <c r="AY1048" s="21" t="s">
        <v>168</v>
      </c>
      <c r="BE1048" s="194">
        <f>IF(N1048="základní",J1048,0)</f>
        <v>0</v>
      </c>
      <c r="BF1048" s="194">
        <f>IF(N1048="snížená",J1048,0)</f>
        <v>0</v>
      </c>
      <c r="BG1048" s="194">
        <f>IF(N1048="zákl. přenesená",J1048,0)</f>
        <v>0</v>
      </c>
      <c r="BH1048" s="194">
        <f>IF(N1048="sníž. přenesená",J1048,0)</f>
        <v>0</v>
      </c>
      <c r="BI1048" s="194">
        <f>IF(N1048="nulová",J1048,0)</f>
        <v>0</v>
      </c>
      <c r="BJ1048" s="21" t="s">
        <v>79</v>
      </c>
      <c r="BK1048" s="194">
        <f>ROUND(I1048*H1048,2)</f>
        <v>0</v>
      </c>
      <c r="BL1048" s="21" t="s">
        <v>278</v>
      </c>
      <c r="BM1048" s="193" t="s">
        <v>2451</v>
      </c>
    </row>
    <row r="1049" spans="1:65" s="2" customFormat="1" ht="19.5">
      <c r="A1049" s="38"/>
      <c r="B1049" s="39"/>
      <c r="C1049" s="40"/>
      <c r="D1049" s="195" t="s">
        <v>178</v>
      </c>
      <c r="E1049" s="40"/>
      <c r="F1049" s="196" t="s">
        <v>2452</v>
      </c>
      <c r="G1049" s="40"/>
      <c r="H1049" s="40"/>
      <c r="I1049" s="197"/>
      <c r="J1049" s="40"/>
      <c r="K1049" s="40"/>
      <c r="L1049" s="43"/>
      <c r="M1049" s="198"/>
      <c r="N1049" s="199"/>
      <c r="O1049" s="68"/>
      <c r="P1049" s="68"/>
      <c r="Q1049" s="68"/>
      <c r="R1049" s="68"/>
      <c r="S1049" s="68"/>
      <c r="T1049" s="69"/>
      <c r="U1049" s="38"/>
      <c r="V1049" s="38"/>
      <c r="W1049" s="38"/>
      <c r="X1049" s="38"/>
      <c r="Y1049" s="38"/>
      <c r="Z1049" s="38"/>
      <c r="AA1049" s="38"/>
      <c r="AB1049" s="38"/>
      <c r="AC1049" s="38"/>
      <c r="AD1049" s="38"/>
      <c r="AE1049" s="38"/>
      <c r="AT1049" s="21" t="s">
        <v>178</v>
      </c>
      <c r="AU1049" s="21" t="s">
        <v>81</v>
      </c>
    </row>
    <row r="1050" spans="1:65" s="2" customFormat="1" ht="11.25">
      <c r="A1050" s="38"/>
      <c r="B1050" s="39"/>
      <c r="C1050" s="40"/>
      <c r="D1050" s="200" t="s">
        <v>180</v>
      </c>
      <c r="E1050" s="40"/>
      <c r="F1050" s="201" t="s">
        <v>2453</v>
      </c>
      <c r="G1050" s="40"/>
      <c r="H1050" s="40"/>
      <c r="I1050" s="197"/>
      <c r="J1050" s="40"/>
      <c r="K1050" s="40"/>
      <c r="L1050" s="43"/>
      <c r="M1050" s="198"/>
      <c r="N1050" s="199"/>
      <c r="O1050" s="68"/>
      <c r="P1050" s="68"/>
      <c r="Q1050" s="68"/>
      <c r="R1050" s="68"/>
      <c r="S1050" s="68"/>
      <c r="T1050" s="69"/>
      <c r="U1050" s="38"/>
      <c r="V1050" s="38"/>
      <c r="W1050" s="38"/>
      <c r="X1050" s="38"/>
      <c r="Y1050" s="38"/>
      <c r="Z1050" s="38"/>
      <c r="AA1050" s="38"/>
      <c r="AB1050" s="38"/>
      <c r="AC1050" s="38"/>
      <c r="AD1050" s="38"/>
      <c r="AE1050" s="38"/>
      <c r="AT1050" s="21" t="s">
        <v>180</v>
      </c>
      <c r="AU1050" s="21" t="s">
        <v>81</v>
      </c>
    </row>
    <row r="1051" spans="1:65" s="13" customFormat="1" ht="11.25">
      <c r="B1051" s="202"/>
      <c r="C1051" s="203"/>
      <c r="D1051" s="195" t="s">
        <v>182</v>
      </c>
      <c r="E1051" s="204" t="s">
        <v>19</v>
      </c>
      <c r="F1051" s="205" t="s">
        <v>2454</v>
      </c>
      <c r="G1051" s="203"/>
      <c r="H1051" s="206">
        <v>21.667999999999999</v>
      </c>
      <c r="I1051" s="207"/>
      <c r="J1051" s="203"/>
      <c r="K1051" s="203"/>
      <c r="L1051" s="208"/>
      <c r="M1051" s="209"/>
      <c r="N1051" s="210"/>
      <c r="O1051" s="210"/>
      <c r="P1051" s="210"/>
      <c r="Q1051" s="210"/>
      <c r="R1051" s="210"/>
      <c r="S1051" s="210"/>
      <c r="T1051" s="211"/>
      <c r="AT1051" s="212" t="s">
        <v>182</v>
      </c>
      <c r="AU1051" s="212" t="s">
        <v>81</v>
      </c>
      <c r="AV1051" s="13" t="s">
        <v>81</v>
      </c>
      <c r="AW1051" s="13" t="s">
        <v>33</v>
      </c>
      <c r="AX1051" s="13" t="s">
        <v>72</v>
      </c>
      <c r="AY1051" s="212" t="s">
        <v>168</v>
      </c>
    </row>
    <row r="1052" spans="1:65" s="14" customFormat="1" ht="11.25">
      <c r="B1052" s="213"/>
      <c r="C1052" s="214"/>
      <c r="D1052" s="195" t="s">
        <v>182</v>
      </c>
      <c r="E1052" s="215" t="s">
        <v>19</v>
      </c>
      <c r="F1052" s="216" t="s">
        <v>185</v>
      </c>
      <c r="G1052" s="214"/>
      <c r="H1052" s="217">
        <v>21.667999999999999</v>
      </c>
      <c r="I1052" s="218"/>
      <c r="J1052" s="214"/>
      <c r="K1052" s="214"/>
      <c r="L1052" s="219"/>
      <c r="M1052" s="220"/>
      <c r="N1052" s="221"/>
      <c r="O1052" s="221"/>
      <c r="P1052" s="221"/>
      <c r="Q1052" s="221"/>
      <c r="R1052" s="221"/>
      <c r="S1052" s="221"/>
      <c r="T1052" s="222"/>
      <c r="AT1052" s="223" t="s">
        <v>182</v>
      </c>
      <c r="AU1052" s="223" t="s">
        <v>81</v>
      </c>
      <c r="AV1052" s="14" t="s">
        <v>176</v>
      </c>
      <c r="AW1052" s="14" t="s">
        <v>33</v>
      </c>
      <c r="AX1052" s="14" t="s">
        <v>79</v>
      </c>
      <c r="AY1052" s="223" t="s">
        <v>168</v>
      </c>
    </row>
    <row r="1053" spans="1:65" s="2" customFormat="1" ht="24.2" customHeight="1">
      <c r="A1053" s="38"/>
      <c r="B1053" s="39"/>
      <c r="C1053" s="225" t="s">
        <v>2455</v>
      </c>
      <c r="D1053" s="225" t="s">
        <v>234</v>
      </c>
      <c r="E1053" s="226" t="s">
        <v>2456</v>
      </c>
      <c r="F1053" s="227" t="s">
        <v>2457</v>
      </c>
      <c r="G1053" s="228" t="s">
        <v>281</v>
      </c>
      <c r="H1053" s="229">
        <v>7.26</v>
      </c>
      <c r="I1053" s="230"/>
      <c r="J1053" s="231">
        <f>ROUND(I1053*H1053,2)</f>
        <v>0</v>
      </c>
      <c r="K1053" s="227" t="s">
        <v>175</v>
      </c>
      <c r="L1053" s="232"/>
      <c r="M1053" s="233" t="s">
        <v>19</v>
      </c>
      <c r="N1053" s="234" t="s">
        <v>43</v>
      </c>
      <c r="O1053" s="68"/>
      <c r="P1053" s="191">
        <f>O1053*H1053</f>
        <v>0</v>
      </c>
      <c r="Q1053" s="191">
        <v>7.4999999999999997E-3</v>
      </c>
      <c r="R1053" s="191">
        <f>Q1053*H1053</f>
        <v>5.4449999999999998E-2</v>
      </c>
      <c r="S1053" s="191">
        <v>0</v>
      </c>
      <c r="T1053" s="192">
        <f>S1053*H1053</f>
        <v>0</v>
      </c>
      <c r="U1053" s="38"/>
      <c r="V1053" s="38"/>
      <c r="W1053" s="38"/>
      <c r="X1053" s="38"/>
      <c r="Y1053" s="38"/>
      <c r="Z1053" s="38"/>
      <c r="AA1053" s="38"/>
      <c r="AB1053" s="38"/>
      <c r="AC1053" s="38"/>
      <c r="AD1053" s="38"/>
      <c r="AE1053" s="38"/>
      <c r="AR1053" s="193" t="s">
        <v>786</v>
      </c>
      <c r="AT1053" s="193" t="s">
        <v>234</v>
      </c>
      <c r="AU1053" s="193" t="s">
        <v>81</v>
      </c>
      <c r="AY1053" s="21" t="s">
        <v>168</v>
      </c>
      <c r="BE1053" s="194">
        <f>IF(N1053="základní",J1053,0)</f>
        <v>0</v>
      </c>
      <c r="BF1053" s="194">
        <f>IF(N1053="snížená",J1053,0)</f>
        <v>0</v>
      </c>
      <c r="BG1053" s="194">
        <f>IF(N1053="zákl. přenesená",J1053,0)</f>
        <v>0</v>
      </c>
      <c r="BH1053" s="194">
        <f>IF(N1053="sníž. přenesená",J1053,0)</f>
        <v>0</v>
      </c>
      <c r="BI1053" s="194">
        <f>IF(N1053="nulová",J1053,0)</f>
        <v>0</v>
      </c>
      <c r="BJ1053" s="21" t="s">
        <v>79</v>
      </c>
      <c r="BK1053" s="194">
        <f>ROUND(I1053*H1053,2)</f>
        <v>0</v>
      </c>
      <c r="BL1053" s="21" t="s">
        <v>278</v>
      </c>
      <c r="BM1053" s="193" t="s">
        <v>2458</v>
      </c>
    </row>
    <row r="1054" spans="1:65" s="2" customFormat="1" ht="11.25">
      <c r="A1054" s="38"/>
      <c r="B1054" s="39"/>
      <c r="C1054" s="40"/>
      <c r="D1054" s="195" t="s">
        <v>178</v>
      </c>
      <c r="E1054" s="40"/>
      <c r="F1054" s="196" t="s">
        <v>2457</v>
      </c>
      <c r="G1054" s="40"/>
      <c r="H1054" s="40"/>
      <c r="I1054" s="197"/>
      <c r="J1054" s="40"/>
      <c r="K1054" s="40"/>
      <c r="L1054" s="43"/>
      <c r="M1054" s="198"/>
      <c r="N1054" s="199"/>
      <c r="O1054" s="68"/>
      <c r="P1054" s="68"/>
      <c r="Q1054" s="68"/>
      <c r="R1054" s="68"/>
      <c r="S1054" s="68"/>
      <c r="T1054" s="69"/>
      <c r="U1054" s="38"/>
      <c r="V1054" s="38"/>
      <c r="W1054" s="38"/>
      <c r="X1054" s="38"/>
      <c r="Y1054" s="38"/>
      <c r="Z1054" s="38"/>
      <c r="AA1054" s="38"/>
      <c r="AB1054" s="38"/>
      <c r="AC1054" s="38"/>
      <c r="AD1054" s="38"/>
      <c r="AE1054" s="38"/>
      <c r="AT1054" s="21" t="s">
        <v>178</v>
      </c>
      <c r="AU1054" s="21" t="s">
        <v>81</v>
      </c>
    </row>
    <row r="1055" spans="1:65" s="13" customFormat="1" ht="11.25">
      <c r="B1055" s="202"/>
      <c r="C1055" s="203"/>
      <c r="D1055" s="195" t="s">
        <v>182</v>
      </c>
      <c r="E1055" s="204" t="s">
        <v>19</v>
      </c>
      <c r="F1055" s="205" t="s">
        <v>2459</v>
      </c>
      <c r="G1055" s="203"/>
      <c r="H1055" s="206">
        <v>6.6</v>
      </c>
      <c r="I1055" s="207"/>
      <c r="J1055" s="203"/>
      <c r="K1055" s="203"/>
      <c r="L1055" s="208"/>
      <c r="M1055" s="209"/>
      <c r="N1055" s="210"/>
      <c r="O1055" s="210"/>
      <c r="P1055" s="210"/>
      <c r="Q1055" s="210"/>
      <c r="R1055" s="210"/>
      <c r="S1055" s="210"/>
      <c r="T1055" s="211"/>
      <c r="AT1055" s="212" t="s">
        <v>182</v>
      </c>
      <c r="AU1055" s="212" t="s">
        <v>81</v>
      </c>
      <c r="AV1055" s="13" t="s">
        <v>81</v>
      </c>
      <c r="AW1055" s="13" t="s">
        <v>33</v>
      </c>
      <c r="AX1055" s="13" t="s">
        <v>79</v>
      </c>
      <c r="AY1055" s="212" t="s">
        <v>168</v>
      </c>
    </row>
    <row r="1056" spans="1:65" s="13" customFormat="1" ht="11.25">
      <c r="B1056" s="202"/>
      <c r="C1056" s="203"/>
      <c r="D1056" s="195" t="s">
        <v>182</v>
      </c>
      <c r="E1056" s="203"/>
      <c r="F1056" s="205" t="s">
        <v>2460</v>
      </c>
      <c r="G1056" s="203"/>
      <c r="H1056" s="206">
        <v>7.26</v>
      </c>
      <c r="I1056" s="207"/>
      <c r="J1056" s="203"/>
      <c r="K1056" s="203"/>
      <c r="L1056" s="208"/>
      <c r="M1056" s="209"/>
      <c r="N1056" s="210"/>
      <c r="O1056" s="210"/>
      <c r="P1056" s="210"/>
      <c r="Q1056" s="210"/>
      <c r="R1056" s="210"/>
      <c r="S1056" s="210"/>
      <c r="T1056" s="211"/>
      <c r="AT1056" s="212" t="s">
        <v>182</v>
      </c>
      <c r="AU1056" s="212" t="s">
        <v>81</v>
      </c>
      <c r="AV1056" s="13" t="s">
        <v>81</v>
      </c>
      <c r="AW1056" s="13" t="s">
        <v>4</v>
      </c>
      <c r="AX1056" s="13" t="s">
        <v>79</v>
      </c>
      <c r="AY1056" s="212" t="s">
        <v>168</v>
      </c>
    </row>
    <row r="1057" spans="1:65" s="2" customFormat="1" ht="37.9" customHeight="1">
      <c r="A1057" s="38"/>
      <c r="B1057" s="39"/>
      <c r="C1057" s="182" t="s">
        <v>2461</v>
      </c>
      <c r="D1057" s="182" t="s">
        <v>171</v>
      </c>
      <c r="E1057" s="183" t="s">
        <v>1546</v>
      </c>
      <c r="F1057" s="184" t="s">
        <v>1547</v>
      </c>
      <c r="G1057" s="185" t="s">
        <v>281</v>
      </c>
      <c r="H1057" s="186">
        <v>16.768999999999998</v>
      </c>
      <c r="I1057" s="187"/>
      <c r="J1057" s="188">
        <f>ROUND(I1057*H1057,2)</f>
        <v>0</v>
      </c>
      <c r="K1057" s="184" t="s">
        <v>175</v>
      </c>
      <c r="L1057" s="43"/>
      <c r="M1057" s="189" t="s">
        <v>19</v>
      </c>
      <c r="N1057" s="190" t="s">
        <v>43</v>
      </c>
      <c r="O1057" s="68"/>
      <c r="P1057" s="191">
        <f>O1057*H1057</f>
        <v>0</v>
      </c>
      <c r="Q1057" s="191">
        <v>5.0000000000000001E-3</v>
      </c>
      <c r="R1057" s="191">
        <f>Q1057*H1057</f>
        <v>8.3844999999999989E-2</v>
      </c>
      <c r="S1057" s="191">
        <v>0</v>
      </c>
      <c r="T1057" s="192">
        <f>S1057*H1057</f>
        <v>0</v>
      </c>
      <c r="U1057" s="38"/>
      <c r="V1057" s="38"/>
      <c r="W1057" s="38"/>
      <c r="X1057" s="38"/>
      <c r="Y1057" s="38"/>
      <c r="Z1057" s="38"/>
      <c r="AA1057" s="38"/>
      <c r="AB1057" s="38"/>
      <c r="AC1057" s="38"/>
      <c r="AD1057" s="38"/>
      <c r="AE1057" s="38"/>
      <c r="AR1057" s="193" t="s">
        <v>278</v>
      </c>
      <c r="AT1057" s="193" t="s">
        <v>171</v>
      </c>
      <c r="AU1057" s="193" t="s">
        <v>81</v>
      </c>
      <c r="AY1057" s="21" t="s">
        <v>168</v>
      </c>
      <c r="BE1057" s="194">
        <f>IF(N1057="základní",J1057,0)</f>
        <v>0</v>
      </c>
      <c r="BF1057" s="194">
        <f>IF(N1057="snížená",J1057,0)</f>
        <v>0</v>
      </c>
      <c r="BG1057" s="194">
        <f>IF(N1057="zákl. přenesená",J1057,0)</f>
        <v>0</v>
      </c>
      <c r="BH1057" s="194">
        <f>IF(N1057="sníž. přenesená",J1057,0)</f>
        <v>0</v>
      </c>
      <c r="BI1057" s="194">
        <f>IF(N1057="nulová",J1057,0)</f>
        <v>0</v>
      </c>
      <c r="BJ1057" s="21" t="s">
        <v>79</v>
      </c>
      <c r="BK1057" s="194">
        <f>ROUND(I1057*H1057,2)</f>
        <v>0</v>
      </c>
      <c r="BL1057" s="21" t="s">
        <v>278</v>
      </c>
      <c r="BM1057" s="193" t="s">
        <v>2462</v>
      </c>
    </row>
    <row r="1058" spans="1:65" s="2" customFormat="1" ht="19.5">
      <c r="A1058" s="38"/>
      <c r="B1058" s="39"/>
      <c r="C1058" s="40"/>
      <c r="D1058" s="195" t="s">
        <v>178</v>
      </c>
      <c r="E1058" s="40"/>
      <c r="F1058" s="196" t="s">
        <v>1549</v>
      </c>
      <c r="G1058" s="40"/>
      <c r="H1058" s="40"/>
      <c r="I1058" s="197"/>
      <c r="J1058" s="40"/>
      <c r="K1058" s="40"/>
      <c r="L1058" s="43"/>
      <c r="M1058" s="198"/>
      <c r="N1058" s="199"/>
      <c r="O1058" s="68"/>
      <c r="P1058" s="68"/>
      <c r="Q1058" s="68"/>
      <c r="R1058" s="68"/>
      <c r="S1058" s="68"/>
      <c r="T1058" s="69"/>
      <c r="U1058" s="38"/>
      <c r="V1058" s="38"/>
      <c r="W1058" s="38"/>
      <c r="X1058" s="38"/>
      <c r="Y1058" s="38"/>
      <c r="Z1058" s="38"/>
      <c r="AA1058" s="38"/>
      <c r="AB1058" s="38"/>
      <c r="AC1058" s="38"/>
      <c r="AD1058" s="38"/>
      <c r="AE1058" s="38"/>
      <c r="AT1058" s="21" t="s">
        <v>178</v>
      </c>
      <c r="AU1058" s="21" t="s">
        <v>81</v>
      </c>
    </row>
    <row r="1059" spans="1:65" s="2" customFormat="1" ht="11.25">
      <c r="A1059" s="38"/>
      <c r="B1059" s="39"/>
      <c r="C1059" s="40"/>
      <c r="D1059" s="200" t="s">
        <v>180</v>
      </c>
      <c r="E1059" s="40"/>
      <c r="F1059" s="201" t="s">
        <v>1550</v>
      </c>
      <c r="G1059" s="40"/>
      <c r="H1059" s="40"/>
      <c r="I1059" s="197"/>
      <c r="J1059" s="40"/>
      <c r="K1059" s="40"/>
      <c r="L1059" s="43"/>
      <c r="M1059" s="198"/>
      <c r="N1059" s="199"/>
      <c r="O1059" s="68"/>
      <c r="P1059" s="68"/>
      <c r="Q1059" s="68"/>
      <c r="R1059" s="68"/>
      <c r="S1059" s="68"/>
      <c r="T1059" s="69"/>
      <c r="U1059" s="38"/>
      <c r="V1059" s="38"/>
      <c r="W1059" s="38"/>
      <c r="X1059" s="38"/>
      <c r="Y1059" s="38"/>
      <c r="Z1059" s="38"/>
      <c r="AA1059" s="38"/>
      <c r="AB1059" s="38"/>
      <c r="AC1059" s="38"/>
      <c r="AD1059" s="38"/>
      <c r="AE1059" s="38"/>
      <c r="AT1059" s="21" t="s">
        <v>180</v>
      </c>
      <c r="AU1059" s="21" t="s">
        <v>81</v>
      </c>
    </row>
    <row r="1060" spans="1:65" s="2" customFormat="1" ht="19.5">
      <c r="A1060" s="38"/>
      <c r="B1060" s="39"/>
      <c r="C1060" s="40"/>
      <c r="D1060" s="195" t="s">
        <v>206</v>
      </c>
      <c r="E1060" s="40"/>
      <c r="F1060" s="224" t="s">
        <v>1551</v>
      </c>
      <c r="G1060" s="40"/>
      <c r="H1060" s="40"/>
      <c r="I1060" s="197"/>
      <c r="J1060" s="40"/>
      <c r="K1060" s="40"/>
      <c r="L1060" s="43"/>
      <c r="M1060" s="198"/>
      <c r="N1060" s="199"/>
      <c r="O1060" s="68"/>
      <c r="P1060" s="68"/>
      <c r="Q1060" s="68"/>
      <c r="R1060" s="68"/>
      <c r="S1060" s="68"/>
      <c r="T1060" s="69"/>
      <c r="U1060" s="38"/>
      <c r="V1060" s="38"/>
      <c r="W1060" s="38"/>
      <c r="X1060" s="38"/>
      <c r="Y1060" s="38"/>
      <c r="Z1060" s="38"/>
      <c r="AA1060" s="38"/>
      <c r="AB1060" s="38"/>
      <c r="AC1060" s="38"/>
      <c r="AD1060" s="38"/>
      <c r="AE1060" s="38"/>
      <c r="AT1060" s="21" t="s">
        <v>206</v>
      </c>
      <c r="AU1060" s="21" t="s">
        <v>81</v>
      </c>
    </row>
    <row r="1061" spans="1:65" s="13" customFormat="1" ht="11.25">
      <c r="B1061" s="202"/>
      <c r="C1061" s="203"/>
      <c r="D1061" s="195" t="s">
        <v>182</v>
      </c>
      <c r="E1061" s="204" t="s">
        <v>19</v>
      </c>
      <c r="F1061" s="205" t="s">
        <v>2425</v>
      </c>
      <c r="G1061" s="203"/>
      <c r="H1061" s="206">
        <v>16.768999999999998</v>
      </c>
      <c r="I1061" s="207"/>
      <c r="J1061" s="203"/>
      <c r="K1061" s="203"/>
      <c r="L1061" s="208"/>
      <c r="M1061" s="209"/>
      <c r="N1061" s="210"/>
      <c r="O1061" s="210"/>
      <c r="P1061" s="210"/>
      <c r="Q1061" s="210"/>
      <c r="R1061" s="210"/>
      <c r="S1061" s="210"/>
      <c r="T1061" s="211"/>
      <c r="AT1061" s="212" t="s">
        <v>182</v>
      </c>
      <c r="AU1061" s="212" t="s">
        <v>81</v>
      </c>
      <c r="AV1061" s="13" t="s">
        <v>81</v>
      </c>
      <c r="AW1061" s="13" t="s">
        <v>33</v>
      </c>
      <c r="AX1061" s="13" t="s">
        <v>72</v>
      </c>
      <c r="AY1061" s="212" t="s">
        <v>168</v>
      </c>
    </row>
    <row r="1062" spans="1:65" s="14" customFormat="1" ht="11.25">
      <c r="B1062" s="213"/>
      <c r="C1062" s="214"/>
      <c r="D1062" s="195" t="s">
        <v>182</v>
      </c>
      <c r="E1062" s="215" t="s">
        <v>19</v>
      </c>
      <c r="F1062" s="216" t="s">
        <v>185</v>
      </c>
      <c r="G1062" s="214"/>
      <c r="H1062" s="217">
        <v>16.768999999999998</v>
      </c>
      <c r="I1062" s="218"/>
      <c r="J1062" s="214"/>
      <c r="K1062" s="214"/>
      <c r="L1062" s="219"/>
      <c r="M1062" s="220"/>
      <c r="N1062" s="221"/>
      <c r="O1062" s="221"/>
      <c r="P1062" s="221"/>
      <c r="Q1062" s="221"/>
      <c r="R1062" s="221"/>
      <c r="S1062" s="221"/>
      <c r="T1062" s="222"/>
      <c r="AT1062" s="223" t="s">
        <v>182</v>
      </c>
      <c r="AU1062" s="223" t="s">
        <v>81</v>
      </c>
      <c r="AV1062" s="14" t="s">
        <v>176</v>
      </c>
      <c r="AW1062" s="14" t="s">
        <v>33</v>
      </c>
      <c r="AX1062" s="14" t="s">
        <v>79</v>
      </c>
      <c r="AY1062" s="223" t="s">
        <v>168</v>
      </c>
    </row>
    <row r="1063" spans="1:65" s="2" customFormat="1" ht="21.75" customHeight="1">
      <c r="A1063" s="38"/>
      <c r="B1063" s="39"/>
      <c r="C1063" s="225" t="s">
        <v>920</v>
      </c>
      <c r="D1063" s="225" t="s">
        <v>234</v>
      </c>
      <c r="E1063" s="226" t="s">
        <v>1553</v>
      </c>
      <c r="F1063" s="227" t="s">
        <v>1554</v>
      </c>
      <c r="G1063" s="228" t="s">
        <v>237</v>
      </c>
      <c r="H1063" s="229">
        <v>885.40300000000002</v>
      </c>
      <c r="I1063" s="230"/>
      <c r="J1063" s="231">
        <f>ROUND(I1063*H1063,2)</f>
        <v>0</v>
      </c>
      <c r="K1063" s="227" t="s">
        <v>175</v>
      </c>
      <c r="L1063" s="232"/>
      <c r="M1063" s="233" t="s">
        <v>19</v>
      </c>
      <c r="N1063" s="234" t="s">
        <v>43</v>
      </c>
      <c r="O1063" s="68"/>
      <c r="P1063" s="191">
        <f>O1063*H1063</f>
        <v>0</v>
      </c>
      <c r="Q1063" s="191">
        <v>5.5000000000000003E-4</v>
      </c>
      <c r="R1063" s="191">
        <f>Q1063*H1063</f>
        <v>0.48697165000000003</v>
      </c>
      <c r="S1063" s="191">
        <v>0</v>
      </c>
      <c r="T1063" s="192">
        <f>S1063*H1063</f>
        <v>0</v>
      </c>
      <c r="U1063" s="38"/>
      <c r="V1063" s="38"/>
      <c r="W1063" s="38"/>
      <c r="X1063" s="38"/>
      <c r="Y1063" s="38"/>
      <c r="Z1063" s="38"/>
      <c r="AA1063" s="38"/>
      <c r="AB1063" s="38"/>
      <c r="AC1063" s="38"/>
      <c r="AD1063" s="38"/>
      <c r="AE1063" s="38"/>
      <c r="AR1063" s="193" t="s">
        <v>786</v>
      </c>
      <c r="AT1063" s="193" t="s">
        <v>234</v>
      </c>
      <c r="AU1063" s="193" t="s">
        <v>81</v>
      </c>
      <c r="AY1063" s="21" t="s">
        <v>168</v>
      </c>
      <c r="BE1063" s="194">
        <f>IF(N1063="základní",J1063,0)</f>
        <v>0</v>
      </c>
      <c r="BF1063" s="194">
        <f>IF(N1063="snížená",J1063,0)</f>
        <v>0</v>
      </c>
      <c r="BG1063" s="194">
        <f>IF(N1063="zákl. přenesená",J1063,0)</f>
        <v>0</v>
      </c>
      <c r="BH1063" s="194">
        <f>IF(N1063="sníž. přenesená",J1063,0)</f>
        <v>0</v>
      </c>
      <c r="BI1063" s="194">
        <f>IF(N1063="nulová",J1063,0)</f>
        <v>0</v>
      </c>
      <c r="BJ1063" s="21" t="s">
        <v>79</v>
      </c>
      <c r="BK1063" s="194">
        <f>ROUND(I1063*H1063,2)</f>
        <v>0</v>
      </c>
      <c r="BL1063" s="21" t="s">
        <v>278</v>
      </c>
      <c r="BM1063" s="193" t="s">
        <v>2463</v>
      </c>
    </row>
    <row r="1064" spans="1:65" s="2" customFormat="1" ht="11.25">
      <c r="A1064" s="38"/>
      <c r="B1064" s="39"/>
      <c r="C1064" s="40"/>
      <c r="D1064" s="195" t="s">
        <v>178</v>
      </c>
      <c r="E1064" s="40"/>
      <c r="F1064" s="196" t="s">
        <v>1554</v>
      </c>
      <c r="G1064" s="40"/>
      <c r="H1064" s="40"/>
      <c r="I1064" s="197"/>
      <c r="J1064" s="40"/>
      <c r="K1064" s="40"/>
      <c r="L1064" s="43"/>
      <c r="M1064" s="198"/>
      <c r="N1064" s="199"/>
      <c r="O1064" s="68"/>
      <c r="P1064" s="68"/>
      <c r="Q1064" s="68"/>
      <c r="R1064" s="68"/>
      <c r="S1064" s="68"/>
      <c r="T1064" s="69"/>
      <c r="U1064" s="38"/>
      <c r="V1064" s="38"/>
      <c r="W1064" s="38"/>
      <c r="X1064" s="38"/>
      <c r="Y1064" s="38"/>
      <c r="Z1064" s="38"/>
      <c r="AA1064" s="38"/>
      <c r="AB1064" s="38"/>
      <c r="AC1064" s="38"/>
      <c r="AD1064" s="38"/>
      <c r="AE1064" s="38"/>
      <c r="AT1064" s="21" t="s">
        <v>178</v>
      </c>
      <c r="AU1064" s="21" t="s">
        <v>81</v>
      </c>
    </row>
    <row r="1065" spans="1:65" s="13" customFormat="1" ht="11.25">
      <c r="B1065" s="202"/>
      <c r="C1065" s="203"/>
      <c r="D1065" s="195" t="s">
        <v>182</v>
      </c>
      <c r="E1065" s="204" t="s">
        <v>19</v>
      </c>
      <c r="F1065" s="205" t="s">
        <v>2464</v>
      </c>
      <c r="G1065" s="203"/>
      <c r="H1065" s="206">
        <v>885.40300000000002</v>
      </c>
      <c r="I1065" s="207"/>
      <c r="J1065" s="203"/>
      <c r="K1065" s="203"/>
      <c r="L1065" s="208"/>
      <c r="M1065" s="209"/>
      <c r="N1065" s="210"/>
      <c r="O1065" s="210"/>
      <c r="P1065" s="210"/>
      <c r="Q1065" s="210"/>
      <c r="R1065" s="210"/>
      <c r="S1065" s="210"/>
      <c r="T1065" s="211"/>
      <c r="AT1065" s="212" t="s">
        <v>182</v>
      </c>
      <c r="AU1065" s="212" t="s">
        <v>81</v>
      </c>
      <c r="AV1065" s="13" t="s">
        <v>81</v>
      </c>
      <c r="AW1065" s="13" t="s">
        <v>33</v>
      </c>
      <c r="AX1065" s="13" t="s">
        <v>79</v>
      </c>
      <c r="AY1065" s="212" t="s">
        <v>168</v>
      </c>
    </row>
    <row r="1066" spans="1:65" s="2" customFormat="1" ht="24.2" customHeight="1">
      <c r="A1066" s="38"/>
      <c r="B1066" s="39"/>
      <c r="C1066" s="182" t="s">
        <v>928</v>
      </c>
      <c r="D1066" s="182" t="s">
        <v>171</v>
      </c>
      <c r="E1066" s="183" t="s">
        <v>2465</v>
      </c>
      <c r="F1066" s="184" t="s">
        <v>2466</v>
      </c>
      <c r="G1066" s="185" t="s">
        <v>220</v>
      </c>
      <c r="H1066" s="186">
        <v>1.716</v>
      </c>
      <c r="I1066" s="187"/>
      <c r="J1066" s="188">
        <f>ROUND(I1066*H1066,2)</f>
        <v>0</v>
      </c>
      <c r="K1066" s="184" t="s">
        <v>175</v>
      </c>
      <c r="L1066" s="43"/>
      <c r="M1066" s="189" t="s">
        <v>19</v>
      </c>
      <c r="N1066" s="190" t="s">
        <v>43</v>
      </c>
      <c r="O1066" s="68"/>
      <c r="P1066" s="191">
        <f>O1066*H1066</f>
        <v>0</v>
      </c>
      <c r="Q1066" s="191">
        <v>0</v>
      </c>
      <c r="R1066" s="191">
        <f>Q1066*H1066</f>
        <v>0</v>
      </c>
      <c r="S1066" s="191">
        <v>0</v>
      </c>
      <c r="T1066" s="192">
        <f>S1066*H1066</f>
        <v>0</v>
      </c>
      <c r="U1066" s="38"/>
      <c r="V1066" s="38"/>
      <c r="W1066" s="38"/>
      <c r="X1066" s="38"/>
      <c r="Y1066" s="38"/>
      <c r="Z1066" s="38"/>
      <c r="AA1066" s="38"/>
      <c r="AB1066" s="38"/>
      <c r="AC1066" s="38"/>
      <c r="AD1066" s="38"/>
      <c r="AE1066" s="38"/>
      <c r="AR1066" s="193" t="s">
        <v>278</v>
      </c>
      <c r="AT1066" s="193" t="s">
        <v>171</v>
      </c>
      <c r="AU1066" s="193" t="s">
        <v>81</v>
      </c>
      <c r="AY1066" s="21" t="s">
        <v>168</v>
      </c>
      <c r="BE1066" s="194">
        <f>IF(N1066="základní",J1066,0)</f>
        <v>0</v>
      </c>
      <c r="BF1066" s="194">
        <f>IF(N1066="snížená",J1066,0)</f>
        <v>0</v>
      </c>
      <c r="BG1066" s="194">
        <f>IF(N1066="zákl. přenesená",J1066,0)</f>
        <v>0</v>
      </c>
      <c r="BH1066" s="194">
        <f>IF(N1066="sníž. přenesená",J1066,0)</f>
        <v>0</v>
      </c>
      <c r="BI1066" s="194">
        <f>IF(N1066="nulová",J1066,0)</f>
        <v>0</v>
      </c>
      <c r="BJ1066" s="21" t="s">
        <v>79</v>
      </c>
      <c r="BK1066" s="194">
        <f>ROUND(I1066*H1066,2)</f>
        <v>0</v>
      </c>
      <c r="BL1066" s="21" t="s">
        <v>278</v>
      </c>
      <c r="BM1066" s="193" t="s">
        <v>2467</v>
      </c>
    </row>
    <row r="1067" spans="1:65" s="2" customFormat="1" ht="29.25">
      <c r="A1067" s="38"/>
      <c r="B1067" s="39"/>
      <c r="C1067" s="40"/>
      <c r="D1067" s="195" t="s">
        <v>178</v>
      </c>
      <c r="E1067" s="40"/>
      <c r="F1067" s="196" t="s">
        <v>2468</v>
      </c>
      <c r="G1067" s="40"/>
      <c r="H1067" s="40"/>
      <c r="I1067" s="197"/>
      <c r="J1067" s="40"/>
      <c r="K1067" s="40"/>
      <c r="L1067" s="43"/>
      <c r="M1067" s="198"/>
      <c r="N1067" s="199"/>
      <c r="O1067" s="68"/>
      <c r="P1067" s="68"/>
      <c r="Q1067" s="68"/>
      <c r="R1067" s="68"/>
      <c r="S1067" s="68"/>
      <c r="T1067" s="69"/>
      <c r="U1067" s="38"/>
      <c r="V1067" s="38"/>
      <c r="W1067" s="38"/>
      <c r="X1067" s="38"/>
      <c r="Y1067" s="38"/>
      <c r="Z1067" s="38"/>
      <c r="AA1067" s="38"/>
      <c r="AB1067" s="38"/>
      <c r="AC1067" s="38"/>
      <c r="AD1067" s="38"/>
      <c r="AE1067" s="38"/>
      <c r="AT1067" s="21" t="s">
        <v>178</v>
      </c>
      <c r="AU1067" s="21" t="s">
        <v>81</v>
      </c>
    </row>
    <row r="1068" spans="1:65" s="2" customFormat="1" ht="11.25">
      <c r="A1068" s="38"/>
      <c r="B1068" s="39"/>
      <c r="C1068" s="40"/>
      <c r="D1068" s="200" t="s">
        <v>180</v>
      </c>
      <c r="E1068" s="40"/>
      <c r="F1068" s="201" t="s">
        <v>2469</v>
      </c>
      <c r="G1068" s="40"/>
      <c r="H1068" s="40"/>
      <c r="I1068" s="197"/>
      <c r="J1068" s="40"/>
      <c r="K1068" s="40"/>
      <c r="L1068" s="43"/>
      <c r="M1068" s="198"/>
      <c r="N1068" s="199"/>
      <c r="O1068" s="68"/>
      <c r="P1068" s="68"/>
      <c r="Q1068" s="68"/>
      <c r="R1068" s="68"/>
      <c r="S1068" s="68"/>
      <c r="T1068" s="69"/>
      <c r="U1068" s="38"/>
      <c r="V1068" s="38"/>
      <c r="W1068" s="38"/>
      <c r="X1068" s="38"/>
      <c r="Y1068" s="38"/>
      <c r="Z1068" s="38"/>
      <c r="AA1068" s="38"/>
      <c r="AB1068" s="38"/>
      <c r="AC1068" s="38"/>
      <c r="AD1068" s="38"/>
      <c r="AE1068" s="38"/>
      <c r="AT1068" s="21" t="s">
        <v>180</v>
      </c>
      <c r="AU1068" s="21" t="s">
        <v>81</v>
      </c>
    </row>
    <row r="1069" spans="1:65" s="12" customFormat="1" ht="22.9" customHeight="1">
      <c r="B1069" s="166"/>
      <c r="C1069" s="167"/>
      <c r="D1069" s="168" t="s">
        <v>71</v>
      </c>
      <c r="E1069" s="180" t="s">
        <v>1563</v>
      </c>
      <c r="F1069" s="180" t="s">
        <v>1564</v>
      </c>
      <c r="G1069" s="167"/>
      <c r="H1069" s="167"/>
      <c r="I1069" s="170"/>
      <c r="J1069" s="181">
        <f>BK1069</f>
        <v>0</v>
      </c>
      <c r="K1069" s="167"/>
      <c r="L1069" s="172"/>
      <c r="M1069" s="173"/>
      <c r="N1069" s="174"/>
      <c r="O1069" s="174"/>
      <c r="P1069" s="175">
        <f>SUM(P1070:P1093)</f>
        <v>0</v>
      </c>
      <c r="Q1069" s="174"/>
      <c r="R1069" s="175">
        <f>SUM(R1070:R1093)</f>
        <v>3.3381479999999998E-2</v>
      </c>
      <c r="S1069" s="174"/>
      <c r="T1069" s="176">
        <f>SUM(T1070:T1093)</f>
        <v>0</v>
      </c>
      <c r="AR1069" s="177" t="s">
        <v>81</v>
      </c>
      <c r="AT1069" s="178" t="s">
        <v>71</v>
      </c>
      <c r="AU1069" s="178" t="s">
        <v>79</v>
      </c>
      <c r="AY1069" s="177" t="s">
        <v>168</v>
      </c>
      <c r="BK1069" s="179">
        <f>SUM(BK1070:BK1093)</f>
        <v>0</v>
      </c>
    </row>
    <row r="1070" spans="1:65" s="2" customFormat="1" ht="24.2" customHeight="1">
      <c r="A1070" s="38"/>
      <c r="B1070" s="39"/>
      <c r="C1070" s="182" t="s">
        <v>1572</v>
      </c>
      <c r="D1070" s="182" t="s">
        <v>171</v>
      </c>
      <c r="E1070" s="183" t="s">
        <v>1566</v>
      </c>
      <c r="F1070" s="184" t="s">
        <v>1567</v>
      </c>
      <c r="G1070" s="185" t="s">
        <v>281</v>
      </c>
      <c r="H1070" s="186">
        <v>9.5190000000000001</v>
      </c>
      <c r="I1070" s="187"/>
      <c r="J1070" s="188">
        <f>ROUND(I1070*H1070,2)</f>
        <v>0</v>
      </c>
      <c r="K1070" s="184" t="s">
        <v>175</v>
      </c>
      <c r="L1070" s="43"/>
      <c r="M1070" s="189" t="s">
        <v>19</v>
      </c>
      <c r="N1070" s="190" t="s">
        <v>43</v>
      </c>
      <c r="O1070" s="68"/>
      <c r="P1070" s="191">
        <f>O1070*H1070</f>
        <v>0</v>
      </c>
      <c r="Q1070" s="191">
        <v>4.2000000000000002E-4</v>
      </c>
      <c r="R1070" s="191">
        <f>Q1070*H1070</f>
        <v>3.9979799999999999E-3</v>
      </c>
      <c r="S1070" s="191">
        <v>0</v>
      </c>
      <c r="T1070" s="192">
        <f>S1070*H1070</f>
        <v>0</v>
      </c>
      <c r="U1070" s="38"/>
      <c r="V1070" s="38"/>
      <c r="W1070" s="38"/>
      <c r="X1070" s="38"/>
      <c r="Y1070" s="38"/>
      <c r="Z1070" s="38"/>
      <c r="AA1070" s="38"/>
      <c r="AB1070" s="38"/>
      <c r="AC1070" s="38"/>
      <c r="AD1070" s="38"/>
      <c r="AE1070" s="38"/>
      <c r="AR1070" s="193" t="s">
        <v>278</v>
      </c>
      <c r="AT1070" s="193" t="s">
        <v>171</v>
      </c>
      <c r="AU1070" s="193" t="s">
        <v>81</v>
      </c>
      <c r="AY1070" s="21" t="s">
        <v>168</v>
      </c>
      <c r="BE1070" s="194">
        <f>IF(N1070="základní",J1070,0)</f>
        <v>0</v>
      </c>
      <c r="BF1070" s="194">
        <f>IF(N1070="snížená",J1070,0)</f>
        <v>0</v>
      </c>
      <c r="BG1070" s="194">
        <f>IF(N1070="zákl. přenesená",J1070,0)</f>
        <v>0</v>
      </c>
      <c r="BH1070" s="194">
        <f>IF(N1070="sníž. přenesená",J1070,0)</f>
        <v>0</v>
      </c>
      <c r="BI1070" s="194">
        <f>IF(N1070="nulová",J1070,0)</f>
        <v>0</v>
      </c>
      <c r="BJ1070" s="21" t="s">
        <v>79</v>
      </c>
      <c r="BK1070" s="194">
        <f>ROUND(I1070*H1070,2)</f>
        <v>0</v>
      </c>
      <c r="BL1070" s="21" t="s">
        <v>278</v>
      </c>
      <c r="BM1070" s="193" t="s">
        <v>2470</v>
      </c>
    </row>
    <row r="1071" spans="1:65" s="2" customFormat="1" ht="29.25">
      <c r="A1071" s="38"/>
      <c r="B1071" s="39"/>
      <c r="C1071" s="40"/>
      <c r="D1071" s="195" t="s">
        <v>178</v>
      </c>
      <c r="E1071" s="40"/>
      <c r="F1071" s="196" t="s">
        <v>1569</v>
      </c>
      <c r="G1071" s="40"/>
      <c r="H1071" s="40"/>
      <c r="I1071" s="197"/>
      <c r="J1071" s="40"/>
      <c r="K1071" s="40"/>
      <c r="L1071" s="43"/>
      <c r="M1071" s="198"/>
      <c r="N1071" s="199"/>
      <c r="O1071" s="68"/>
      <c r="P1071" s="68"/>
      <c r="Q1071" s="68"/>
      <c r="R1071" s="68"/>
      <c r="S1071" s="68"/>
      <c r="T1071" s="69"/>
      <c r="U1071" s="38"/>
      <c r="V1071" s="38"/>
      <c r="W1071" s="38"/>
      <c r="X1071" s="38"/>
      <c r="Y1071" s="38"/>
      <c r="Z1071" s="38"/>
      <c r="AA1071" s="38"/>
      <c r="AB1071" s="38"/>
      <c r="AC1071" s="38"/>
      <c r="AD1071" s="38"/>
      <c r="AE1071" s="38"/>
      <c r="AT1071" s="21" t="s">
        <v>178</v>
      </c>
      <c r="AU1071" s="21" t="s">
        <v>81</v>
      </c>
    </row>
    <row r="1072" spans="1:65" s="2" customFormat="1" ht="11.25">
      <c r="A1072" s="38"/>
      <c r="B1072" s="39"/>
      <c r="C1072" s="40"/>
      <c r="D1072" s="200" t="s">
        <v>180</v>
      </c>
      <c r="E1072" s="40"/>
      <c r="F1072" s="201" t="s">
        <v>1570</v>
      </c>
      <c r="G1072" s="40"/>
      <c r="H1072" s="40"/>
      <c r="I1072" s="197"/>
      <c r="J1072" s="40"/>
      <c r="K1072" s="40"/>
      <c r="L1072" s="43"/>
      <c r="M1072" s="198"/>
      <c r="N1072" s="199"/>
      <c r="O1072" s="68"/>
      <c r="P1072" s="68"/>
      <c r="Q1072" s="68"/>
      <c r="R1072" s="68"/>
      <c r="S1072" s="68"/>
      <c r="T1072" s="69"/>
      <c r="U1072" s="38"/>
      <c r="V1072" s="38"/>
      <c r="W1072" s="38"/>
      <c r="X1072" s="38"/>
      <c r="Y1072" s="38"/>
      <c r="Z1072" s="38"/>
      <c r="AA1072" s="38"/>
      <c r="AB1072" s="38"/>
      <c r="AC1072" s="38"/>
      <c r="AD1072" s="38"/>
      <c r="AE1072" s="38"/>
      <c r="AT1072" s="21" t="s">
        <v>180</v>
      </c>
      <c r="AU1072" s="21" t="s">
        <v>81</v>
      </c>
    </row>
    <row r="1073" spans="1:65" s="2" customFormat="1" ht="19.5">
      <c r="A1073" s="38"/>
      <c r="B1073" s="39"/>
      <c r="C1073" s="40"/>
      <c r="D1073" s="195" t="s">
        <v>206</v>
      </c>
      <c r="E1073" s="40"/>
      <c r="F1073" s="224" t="s">
        <v>1571</v>
      </c>
      <c r="G1073" s="40"/>
      <c r="H1073" s="40"/>
      <c r="I1073" s="197"/>
      <c r="J1073" s="40"/>
      <c r="K1073" s="40"/>
      <c r="L1073" s="43"/>
      <c r="M1073" s="198"/>
      <c r="N1073" s="199"/>
      <c r="O1073" s="68"/>
      <c r="P1073" s="68"/>
      <c r="Q1073" s="68"/>
      <c r="R1073" s="68"/>
      <c r="S1073" s="68"/>
      <c r="T1073" s="69"/>
      <c r="U1073" s="38"/>
      <c r="V1073" s="38"/>
      <c r="W1073" s="38"/>
      <c r="X1073" s="38"/>
      <c r="Y1073" s="38"/>
      <c r="Z1073" s="38"/>
      <c r="AA1073" s="38"/>
      <c r="AB1073" s="38"/>
      <c r="AC1073" s="38"/>
      <c r="AD1073" s="38"/>
      <c r="AE1073" s="38"/>
      <c r="AT1073" s="21" t="s">
        <v>206</v>
      </c>
      <c r="AU1073" s="21" t="s">
        <v>81</v>
      </c>
    </row>
    <row r="1074" spans="1:65" s="13" customFormat="1" ht="11.25">
      <c r="B1074" s="202"/>
      <c r="C1074" s="203"/>
      <c r="D1074" s="195" t="s">
        <v>182</v>
      </c>
      <c r="E1074" s="204" t="s">
        <v>19</v>
      </c>
      <c r="F1074" s="205" t="s">
        <v>1822</v>
      </c>
      <c r="G1074" s="203"/>
      <c r="H1074" s="206">
        <v>3.42</v>
      </c>
      <c r="I1074" s="207"/>
      <c r="J1074" s="203"/>
      <c r="K1074" s="203"/>
      <c r="L1074" s="208"/>
      <c r="M1074" s="209"/>
      <c r="N1074" s="210"/>
      <c r="O1074" s="210"/>
      <c r="P1074" s="210"/>
      <c r="Q1074" s="210"/>
      <c r="R1074" s="210"/>
      <c r="S1074" s="210"/>
      <c r="T1074" s="211"/>
      <c r="AT1074" s="212" t="s">
        <v>182</v>
      </c>
      <c r="AU1074" s="212" t="s">
        <v>81</v>
      </c>
      <c r="AV1074" s="13" t="s">
        <v>81</v>
      </c>
      <c r="AW1074" s="13" t="s">
        <v>33</v>
      </c>
      <c r="AX1074" s="13" t="s">
        <v>72</v>
      </c>
      <c r="AY1074" s="212" t="s">
        <v>168</v>
      </c>
    </row>
    <row r="1075" spans="1:65" s="13" customFormat="1" ht="11.25">
      <c r="B1075" s="202"/>
      <c r="C1075" s="203"/>
      <c r="D1075" s="195" t="s">
        <v>182</v>
      </c>
      <c r="E1075" s="204" t="s">
        <v>19</v>
      </c>
      <c r="F1075" s="205" t="s">
        <v>1823</v>
      </c>
      <c r="G1075" s="203"/>
      <c r="H1075" s="206">
        <v>1.29</v>
      </c>
      <c r="I1075" s="207"/>
      <c r="J1075" s="203"/>
      <c r="K1075" s="203"/>
      <c r="L1075" s="208"/>
      <c r="M1075" s="209"/>
      <c r="N1075" s="210"/>
      <c r="O1075" s="210"/>
      <c r="P1075" s="210"/>
      <c r="Q1075" s="210"/>
      <c r="R1075" s="210"/>
      <c r="S1075" s="210"/>
      <c r="T1075" s="211"/>
      <c r="AT1075" s="212" t="s">
        <v>182</v>
      </c>
      <c r="AU1075" s="212" t="s">
        <v>81</v>
      </c>
      <c r="AV1075" s="13" t="s">
        <v>81</v>
      </c>
      <c r="AW1075" s="13" t="s">
        <v>33</v>
      </c>
      <c r="AX1075" s="13" t="s">
        <v>72</v>
      </c>
      <c r="AY1075" s="212" t="s">
        <v>168</v>
      </c>
    </row>
    <row r="1076" spans="1:65" s="13" customFormat="1" ht="11.25">
      <c r="B1076" s="202"/>
      <c r="C1076" s="203"/>
      <c r="D1076" s="195" t="s">
        <v>182</v>
      </c>
      <c r="E1076" s="204" t="s">
        <v>19</v>
      </c>
      <c r="F1076" s="205" t="s">
        <v>1824</v>
      </c>
      <c r="G1076" s="203"/>
      <c r="H1076" s="206">
        <v>1.6619999999999999</v>
      </c>
      <c r="I1076" s="207"/>
      <c r="J1076" s="203"/>
      <c r="K1076" s="203"/>
      <c r="L1076" s="208"/>
      <c r="M1076" s="209"/>
      <c r="N1076" s="210"/>
      <c r="O1076" s="210"/>
      <c r="P1076" s="210"/>
      <c r="Q1076" s="210"/>
      <c r="R1076" s="210"/>
      <c r="S1076" s="210"/>
      <c r="T1076" s="211"/>
      <c r="AT1076" s="212" t="s">
        <v>182</v>
      </c>
      <c r="AU1076" s="212" t="s">
        <v>81</v>
      </c>
      <c r="AV1076" s="13" t="s">
        <v>81</v>
      </c>
      <c r="AW1076" s="13" t="s">
        <v>33</v>
      </c>
      <c r="AX1076" s="13" t="s">
        <v>72</v>
      </c>
      <c r="AY1076" s="212" t="s">
        <v>168</v>
      </c>
    </row>
    <row r="1077" spans="1:65" s="13" customFormat="1" ht="11.25">
      <c r="B1077" s="202"/>
      <c r="C1077" s="203"/>
      <c r="D1077" s="195" t="s">
        <v>182</v>
      </c>
      <c r="E1077" s="204" t="s">
        <v>19</v>
      </c>
      <c r="F1077" s="205" t="s">
        <v>1825</v>
      </c>
      <c r="G1077" s="203"/>
      <c r="H1077" s="206">
        <v>1.4219999999999999</v>
      </c>
      <c r="I1077" s="207"/>
      <c r="J1077" s="203"/>
      <c r="K1077" s="203"/>
      <c r="L1077" s="208"/>
      <c r="M1077" s="209"/>
      <c r="N1077" s="210"/>
      <c r="O1077" s="210"/>
      <c r="P1077" s="210"/>
      <c r="Q1077" s="210"/>
      <c r="R1077" s="210"/>
      <c r="S1077" s="210"/>
      <c r="T1077" s="211"/>
      <c r="AT1077" s="212" t="s">
        <v>182</v>
      </c>
      <c r="AU1077" s="212" t="s">
        <v>81</v>
      </c>
      <c r="AV1077" s="13" t="s">
        <v>81</v>
      </c>
      <c r="AW1077" s="13" t="s">
        <v>33</v>
      </c>
      <c r="AX1077" s="13" t="s">
        <v>72</v>
      </c>
      <c r="AY1077" s="212" t="s">
        <v>168</v>
      </c>
    </row>
    <row r="1078" spans="1:65" s="13" customFormat="1" ht="11.25">
      <c r="B1078" s="202"/>
      <c r="C1078" s="203"/>
      <c r="D1078" s="195" t="s">
        <v>182</v>
      </c>
      <c r="E1078" s="204" t="s">
        <v>19</v>
      </c>
      <c r="F1078" s="205" t="s">
        <v>1826</v>
      </c>
      <c r="G1078" s="203"/>
      <c r="H1078" s="206">
        <v>1.7250000000000001</v>
      </c>
      <c r="I1078" s="207"/>
      <c r="J1078" s="203"/>
      <c r="K1078" s="203"/>
      <c r="L1078" s="208"/>
      <c r="M1078" s="209"/>
      <c r="N1078" s="210"/>
      <c r="O1078" s="210"/>
      <c r="P1078" s="210"/>
      <c r="Q1078" s="210"/>
      <c r="R1078" s="210"/>
      <c r="S1078" s="210"/>
      <c r="T1078" s="211"/>
      <c r="AT1078" s="212" t="s">
        <v>182</v>
      </c>
      <c r="AU1078" s="212" t="s">
        <v>81</v>
      </c>
      <c r="AV1078" s="13" t="s">
        <v>81</v>
      </c>
      <c r="AW1078" s="13" t="s">
        <v>33</v>
      </c>
      <c r="AX1078" s="13" t="s">
        <v>72</v>
      </c>
      <c r="AY1078" s="212" t="s">
        <v>168</v>
      </c>
    </row>
    <row r="1079" spans="1:65" s="14" customFormat="1" ht="11.25">
      <c r="B1079" s="213"/>
      <c r="C1079" s="214"/>
      <c r="D1079" s="195" t="s">
        <v>182</v>
      </c>
      <c r="E1079" s="215" t="s">
        <v>19</v>
      </c>
      <c r="F1079" s="216" t="s">
        <v>185</v>
      </c>
      <c r="G1079" s="214"/>
      <c r="H1079" s="217">
        <v>9.5190000000000001</v>
      </c>
      <c r="I1079" s="218"/>
      <c r="J1079" s="214"/>
      <c r="K1079" s="214"/>
      <c r="L1079" s="219"/>
      <c r="M1079" s="220"/>
      <c r="N1079" s="221"/>
      <c r="O1079" s="221"/>
      <c r="P1079" s="221"/>
      <c r="Q1079" s="221"/>
      <c r="R1079" s="221"/>
      <c r="S1079" s="221"/>
      <c r="T1079" s="222"/>
      <c r="AT1079" s="223" t="s">
        <v>182</v>
      </c>
      <c r="AU1079" s="223" t="s">
        <v>81</v>
      </c>
      <c r="AV1079" s="14" t="s">
        <v>176</v>
      </c>
      <c r="AW1079" s="14" t="s">
        <v>33</v>
      </c>
      <c r="AX1079" s="14" t="s">
        <v>79</v>
      </c>
      <c r="AY1079" s="223" t="s">
        <v>168</v>
      </c>
    </row>
    <row r="1080" spans="1:65" s="2" customFormat="1" ht="21.75" customHeight="1">
      <c r="A1080" s="38"/>
      <c r="B1080" s="39"/>
      <c r="C1080" s="182" t="s">
        <v>599</v>
      </c>
      <c r="D1080" s="182" t="s">
        <v>171</v>
      </c>
      <c r="E1080" s="183" t="s">
        <v>1592</v>
      </c>
      <c r="F1080" s="184" t="s">
        <v>1593</v>
      </c>
      <c r="G1080" s="185" t="s">
        <v>281</v>
      </c>
      <c r="H1080" s="186">
        <v>30.93</v>
      </c>
      <c r="I1080" s="187"/>
      <c r="J1080" s="188">
        <f>ROUND(I1080*H1080,2)</f>
        <v>0</v>
      </c>
      <c r="K1080" s="184" t="s">
        <v>175</v>
      </c>
      <c r="L1080" s="43"/>
      <c r="M1080" s="189" t="s">
        <v>19</v>
      </c>
      <c r="N1080" s="190" t="s">
        <v>43</v>
      </c>
      <c r="O1080" s="68"/>
      <c r="P1080" s="191">
        <f>O1080*H1080</f>
        <v>0</v>
      </c>
      <c r="Q1080" s="191">
        <v>0</v>
      </c>
      <c r="R1080" s="191">
        <f>Q1080*H1080</f>
        <v>0</v>
      </c>
      <c r="S1080" s="191">
        <v>0</v>
      </c>
      <c r="T1080" s="192">
        <f>S1080*H1080</f>
        <v>0</v>
      </c>
      <c r="U1080" s="38"/>
      <c r="V1080" s="38"/>
      <c r="W1080" s="38"/>
      <c r="X1080" s="38"/>
      <c r="Y1080" s="38"/>
      <c r="Z1080" s="38"/>
      <c r="AA1080" s="38"/>
      <c r="AB1080" s="38"/>
      <c r="AC1080" s="38"/>
      <c r="AD1080" s="38"/>
      <c r="AE1080" s="38"/>
      <c r="AR1080" s="193" t="s">
        <v>278</v>
      </c>
      <c r="AT1080" s="193" t="s">
        <v>171</v>
      </c>
      <c r="AU1080" s="193" t="s">
        <v>81</v>
      </c>
      <c r="AY1080" s="21" t="s">
        <v>168</v>
      </c>
      <c r="BE1080" s="194">
        <f>IF(N1080="základní",J1080,0)</f>
        <v>0</v>
      </c>
      <c r="BF1080" s="194">
        <f>IF(N1080="snížená",J1080,0)</f>
        <v>0</v>
      </c>
      <c r="BG1080" s="194">
        <f>IF(N1080="zákl. přenesená",J1080,0)</f>
        <v>0</v>
      </c>
      <c r="BH1080" s="194">
        <f>IF(N1080="sníž. přenesená",J1080,0)</f>
        <v>0</v>
      </c>
      <c r="BI1080" s="194">
        <f>IF(N1080="nulová",J1080,0)</f>
        <v>0</v>
      </c>
      <c r="BJ1080" s="21" t="s">
        <v>79</v>
      </c>
      <c r="BK1080" s="194">
        <f>ROUND(I1080*H1080,2)</f>
        <v>0</v>
      </c>
      <c r="BL1080" s="21" t="s">
        <v>278</v>
      </c>
      <c r="BM1080" s="193" t="s">
        <v>2471</v>
      </c>
    </row>
    <row r="1081" spans="1:65" s="2" customFormat="1" ht="19.5">
      <c r="A1081" s="38"/>
      <c r="B1081" s="39"/>
      <c r="C1081" s="40"/>
      <c r="D1081" s="195" t="s">
        <v>178</v>
      </c>
      <c r="E1081" s="40"/>
      <c r="F1081" s="196" t="s">
        <v>1595</v>
      </c>
      <c r="G1081" s="40"/>
      <c r="H1081" s="40"/>
      <c r="I1081" s="197"/>
      <c r="J1081" s="40"/>
      <c r="K1081" s="40"/>
      <c r="L1081" s="43"/>
      <c r="M1081" s="198"/>
      <c r="N1081" s="199"/>
      <c r="O1081" s="68"/>
      <c r="P1081" s="68"/>
      <c r="Q1081" s="68"/>
      <c r="R1081" s="68"/>
      <c r="S1081" s="68"/>
      <c r="T1081" s="69"/>
      <c r="U1081" s="38"/>
      <c r="V1081" s="38"/>
      <c r="W1081" s="38"/>
      <c r="X1081" s="38"/>
      <c r="Y1081" s="38"/>
      <c r="Z1081" s="38"/>
      <c r="AA1081" s="38"/>
      <c r="AB1081" s="38"/>
      <c r="AC1081" s="38"/>
      <c r="AD1081" s="38"/>
      <c r="AE1081" s="38"/>
      <c r="AT1081" s="21" t="s">
        <v>178</v>
      </c>
      <c r="AU1081" s="21" t="s">
        <v>81</v>
      </c>
    </row>
    <row r="1082" spans="1:65" s="2" customFormat="1" ht="11.25">
      <c r="A1082" s="38"/>
      <c r="B1082" s="39"/>
      <c r="C1082" s="40"/>
      <c r="D1082" s="200" t="s">
        <v>180</v>
      </c>
      <c r="E1082" s="40"/>
      <c r="F1082" s="201" t="s">
        <v>1596</v>
      </c>
      <c r="G1082" s="40"/>
      <c r="H1082" s="40"/>
      <c r="I1082" s="197"/>
      <c r="J1082" s="40"/>
      <c r="K1082" s="40"/>
      <c r="L1082" s="43"/>
      <c r="M1082" s="198"/>
      <c r="N1082" s="199"/>
      <c r="O1082" s="68"/>
      <c r="P1082" s="68"/>
      <c r="Q1082" s="68"/>
      <c r="R1082" s="68"/>
      <c r="S1082" s="68"/>
      <c r="T1082" s="69"/>
      <c r="U1082" s="38"/>
      <c r="V1082" s="38"/>
      <c r="W1082" s="38"/>
      <c r="X1082" s="38"/>
      <c r="Y1082" s="38"/>
      <c r="Z1082" s="38"/>
      <c r="AA1082" s="38"/>
      <c r="AB1082" s="38"/>
      <c r="AC1082" s="38"/>
      <c r="AD1082" s="38"/>
      <c r="AE1082" s="38"/>
      <c r="AT1082" s="21" t="s">
        <v>180</v>
      </c>
      <c r="AU1082" s="21" t="s">
        <v>81</v>
      </c>
    </row>
    <row r="1083" spans="1:65" s="13" customFormat="1" ht="11.25">
      <c r="B1083" s="202"/>
      <c r="C1083" s="203"/>
      <c r="D1083" s="195" t="s">
        <v>182</v>
      </c>
      <c r="E1083" s="204" t="s">
        <v>19</v>
      </c>
      <c r="F1083" s="205" t="s">
        <v>2472</v>
      </c>
      <c r="G1083" s="203"/>
      <c r="H1083" s="206">
        <v>30.93</v>
      </c>
      <c r="I1083" s="207"/>
      <c r="J1083" s="203"/>
      <c r="K1083" s="203"/>
      <c r="L1083" s="208"/>
      <c r="M1083" s="209"/>
      <c r="N1083" s="210"/>
      <c r="O1083" s="210"/>
      <c r="P1083" s="210"/>
      <c r="Q1083" s="210"/>
      <c r="R1083" s="210"/>
      <c r="S1083" s="210"/>
      <c r="T1083" s="211"/>
      <c r="AT1083" s="212" t="s">
        <v>182</v>
      </c>
      <c r="AU1083" s="212" t="s">
        <v>81</v>
      </c>
      <c r="AV1083" s="13" t="s">
        <v>81</v>
      </c>
      <c r="AW1083" s="13" t="s">
        <v>33</v>
      </c>
      <c r="AX1083" s="13" t="s">
        <v>72</v>
      </c>
      <c r="AY1083" s="212" t="s">
        <v>168</v>
      </c>
    </row>
    <row r="1084" spans="1:65" s="14" customFormat="1" ht="11.25">
      <c r="B1084" s="213"/>
      <c r="C1084" s="214"/>
      <c r="D1084" s="195" t="s">
        <v>182</v>
      </c>
      <c r="E1084" s="215" t="s">
        <v>19</v>
      </c>
      <c r="F1084" s="216" t="s">
        <v>185</v>
      </c>
      <c r="G1084" s="214"/>
      <c r="H1084" s="217">
        <v>30.93</v>
      </c>
      <c r="I1084" s="218"/>
      <c r="J1084" s="214"/>
      <c r="K1084" s="214"/>
      <c r="L1084" s="219"/>
      <c r="M1084" s="220"/>
      <c r="N1084" s="221"/>
      <c r="O1084" s="221"/>
      <c r="P1084" s="221"/>
      <c r="Q1084" s="221"/>
      <c r="R1084" s="221"/>
      <c r="S1084" s="221"/>
      <c r="T1084" s="222"/>
      <c r="AT1084" s="223" t="s">
        <v>182</v>
      </c>
      <c r="AU1084" s="223" t="s">
        <v>81</v>
      </c>
      <c r="AV1084" s="14" t="s">
        <v>176</v>
      </c>
      <c r="AW1084" s="14" t="s">
        <v>33</v>
      </c>
      <c r="AX1084" s="14" t="s">
        <v>79</v>
      </c>
      <c r="AY1084" s="223" t="s">
        <v>168</v>
      </c>
    </row>
    <row r="1085" spans="1:65" s="2" customFormat="1" ht="21.75" customHeight="1">
      <c r="A1085" s="38"/>
      <c r="B1085" s="39"/>
      <c r="C1085" s="182" t="s">
        <v>542</v>
      </c>
      <c r="D1085" s="182" t="s">
        <v>171</v>
      </c>
      <c r="E1085" s="183" t="s">
        <v>1598</v>
      </c>
      <c r="F1085" s="184" t="s">
        <v>1599</v>
      </c>
      <c r="G1085" s="185" t="s">
        <v>281</v>
      </c>
      <c r="H1085" s="186">
        <v>30.93</v>
      </c>
      <c r="I1085" s="187"/>
      <c r="J1085" s="188">
        <f>ROUND(I1085*H1085,2)</f>
        <v>0</v>
      </c>
      <c r="K1085" s="184" t="s">
        <v>175</v>
      </c>
      <c r="L1085" s="43"/>
      <c r="M1085" s="189" t="s">
        <v>19</v>
      </c>
      <c r="N1085" s="190" t="s">
        <v>43</v>
      </c>
      <c r="O1085" s="68"/>
      <c r="P1085" s="191">
        <f>O1085*H1085</f>
        <v>0</v>
      </c>
      <c r="Q1085" s="191">
        <v>0</v>
      </c>
      <c r="R1085" s="191">
        <f>Q1085*H1085</f>
        <v>0</v>
      </c>
      <c r="S1085" s="191">
        <v>0</v>
      </c>
      <c r="T1085" s="192">
        <f>S1085*H1085</f>
        <v>0</v>
      </c>
      <c r="U1085" s="38"/>
      <c r="V1085" s="38"/>
      <c r="W1085" s="38"/>
      <c r="X1085" s="38"/>
      <c r="Y1085" s="38"/>
      <c r="Z1085" s="38"/>
      <c r="AA1085" s="38"/>
      <c r="AB1085" s="38"/>
      <c r="AC1085" s="38"/>
      <c r="AD1085" s="38"/>
      <c r="AE1085" s="38"/>
      <c r="AR1085" s="193" t="s">
        <v>278</v>
      </c>
      <c r="AT1085" s="193" t="s">
        <v>171</v>
      </c>
      <c r="AU1085" s="193" t="s">
        <v>81</v>
      </c>
      <c r="AY1085" s="21" t="s">
        <v>168</v>
      </c>
      <c r="BE1085" s="194">
        <f>IF(N1085="základní",J1085,0)</f>
        <v>0</v>
      </c>
      <c r="BF1085" s="194">
        <f>IF(N1085="snížená",J1085,0)</f>
        <v>0</v>
      </c>
      <c r="BG1085" s="194">
        <f>IF(N1085="zákl. přenesená",J1085,0)</f>
        <v>0</v>
      </c>
      <c r="BH1085" s="194">
        <f>IF(N1085="sníž. přenesená",J1085,0)</f>
        <v>0</v>
      </c>
      <c r="BI1085" s="194">
        <f>IF(N1085="nulová",J1085,0)</f>
        <v>0</v>
      </c>
      <c r="BJ1085" s="21" t="s">
        <v>79</v>
      </c>
      <c r="BK1085" s="194">
        <f>ROUND(I1085*H1085,2)</f>
        <v>0</v>
      </c>
      <c r="BL1085" s="21" t="s">
        <v>278</v>
      </c>
      <c r="BM1085" s="193" t="s">
        <v>2473</v>
      </c>
    </row>
    <row r="1086" spans="1:65" s="2" customFormat="1" ht="19.5">
      <c r="A1086" s="38"/>
      <c r="B1086" s="39"/>
      <c r="C1086" s="40"/>
      <c r="D1086" s="195" t="s">
        <v>178</v>
      </c>
      <c r="E1086" s="40"/>
      <c r="F1086" s="196" t="s">
        <v>1601</v>
      </c>
      <c r="G1086" s="40"/>
      <c r="H1086" s="40"/>
      <c r="I1086" s="197"/>
      <c r="J1086" s="40"/>
      <c r="K1086" s="40"/>
      <c r="L1086" s="43"/>
      <c r="M1086" s="198"/>
      <c r="N1086" s="199"/>
      <c r="O1086" s="68"/>
      <c r="P1086" s="68"/>
      <c r="Q1086" s="68"/>
      <c r="R1086" s="68"/>
      <c r="S1086" s="68"/>
      <c r="T1086" s="69"/>
      <c r="U1086" s="38"/>
      <c r="V1086" s="38"/>
      <c r="W1086" s="38"/>
      <c r="X1086" s="38"/>
      <c r="Y1086" s="38"/>
      <c r="Z1086" s="38"/>
      <c r="AA1086" s="38"/>
      <c r="AB1086" s="38"/>
      <c r="AC1086" s="38"/>
      <c r="AD1086" s="38"/>
      <c r="AE1086" s="38"/>
      <c r="AT1086" s="21" t="s">
        <v>178</v>
      </c>
      <c r="AU1086" s="21" t="s">
        <v>81</v>
      </c>
    </row>
    <row r="1087" spans="1:65" s="2" customFormat="1" ht="11.25">
      <c r="A1087" s="38"/>
      <c r="B1087" s="39"/>
      <c r="C1087" s="40"/>
      <c r="D1087" s="200" t="s">
        <v>180</v>
      </c>
      <c r="E1087" s="40"/>
      <c r="F1087" s="201" t="s">
        <v>1602</v>
      </c>
      <c r="G1087" s="40"/>
      <c r="H1087" s="40"/>
      <c r="I1087" s="197"/>
      <c r="J1087" s="40"/>
      <c r="K1087" s="40"/>
      <c r="L1087" s="43"/>
      <c r="M1087" s="198"/>
      <c r="N1087" s="199"/>
      <c r="O1087" s="68"/>
      <c r="P1087" s="68"/>
      <c r="Q1087" s="68"/>
      <c r="R1087" s="68"/>
      <c r="S1087" s="68"/>
      <c r="T1087" s="69"/>
      <c r="U1087" s="38"/>
      <c r="V1087" s="38"/>
      <c r="W1087" s="38"/>
      <c r="X1087" s="38"/>
      <c r="Y1087" s="38"/>
      <c r="Z1087" s="38"/>
      <c r="AA1087" s="38"/>
      <c r="AB1087" s="38"/>
      <c r="AC1087" s="38"/>
      <c r="AD1087" s="38"/>
      <c r="AE1087" s="38"/>
      <c r="AT1087" s="21" t="s">
        <v>180</v>
      </c>
      <c r="AU1087" s="21" t="s">
        <v>81</v>
      </c>
    </row>
    <row r="1088" spans="1:65" s="2" customFormat="1" ht="24.2" customHeight="1">
      <c r="A1088" s="38"/>
      <c r="B1088" s="39"/>
      <c r="C1088" s="182" t="s">
        <v>1371</v>
      </c>
      <c r="D1088" s="182" t="s">
        <v>171</v>
      </c>
      <c r="E1088" s="183" t="s">
        <v>1604</v>
      </c>
      <c r="F1088" s="184" t="s">
        <v>1605</v>
      </c>
      <c r="G1088" s="185" t="s">
        <v>281</v>
      </c>
      <c r="H1088" s="186">
        <v>30.93</v>
      </c>
      <c r="I1088" s="187"/>
      <c r="J1088" s="188">
        <f>ROUND(I1088*H1088,2)</f>
        <v>0</v>
      </c>
      <c r="K1088" s="184" t="s">
        <v>175</v>
      </c>
      <c r="L1088" s="43"/>
      <c r="M1088" s="189" t="s">
        <v>19</v>
      </c>
      <c r="N1088" s="190" t="s">
        <v>43</v>
      </c>
      <c r="O1088" s="68"/>
      <c r="P1088" s="191">
        <f>O1088*H1088</f>
        <v>0</v>
      </c>
      <c r="Q1088" s="191">
        <v>2.9E-4</v>
      </c>
      <c r="R1088" s="191">
        <f>Q1088*H1088</f>
        <v>8.9697000000000006E-3</v>
      </c>
      <c r="S1088" s="191">
        <v>0</v>
      </c>
      <c r="T1088" s="192">
        <f>S1088*H1088</f>
        <v>0</v>
      </c>
      <c r="U1088" s="38"/>
      <c r="V1088" s="38"/>
      <c r="W1088" s="38"/>
      <c r="X1088" s="38"/>
      <c r="Y1088" s="38"/>
      <c r="Z1088" s="38"/>
      <c r="AA1088" s="38"/>
      <c r="AB1088" s="38"/>
      <c r="AC1088" s="38"/>
      <c r="AD1088" s="38"/>
      <c r="AE1088" s="38"/>
      <c r="AR1088" s="193" t="s">
        <v>278</v>
      </c>
      <c r="AT1088" s="193" t="s">
        <v>171</v>
      </c>
      <c r="AU1088" s="193" t="s">
        <v>81</v>
      </c>
      <c r="AY1088" s="21" t="s">
        <v>168</v>
      </c>
      <c r="BE1088" s="194">
        <f>IF(N1088="základní",J1088,0)</f>
        <v>0</v>
      </c>
      <c r="BF1088" s="194">
        <f>IF(N1088="snížená",J1088,0)</f>
        <v>0</v>
      </c>
      <c r="BG1088" s="194">
        <f>IF(N1088="zákl. přenesená",J1088,0)</f>
        <v>0</v>
      </c>
      <c r="BH1088" s="194">
        <f>IF(N1088="sníž. přenesená",J1088,0)</f>
        <v>0</v>
      </c>
      <c r="BI1088" s="194">
        <f>IF(N1088="nulová",J1088,0)</f>
        <v>0</v>
      </c>
      <c r="BJ1088" s="21" t="s">
        <v>79</v>
      </c>
      <c r="BK1088" s="194">
        <f>ROUND(I1088*H1088,2)</f>
        <v>0</v>
      </c>
      <c r="BL1088" s="21" t="s">
        <v>278</v>
      </c>
      <c r="BM1088" s="193" t="s">
        <v>2474</v>
      </c>
    </row>
    <row r="1089" spans="1:65" s="2" customFormat="1" ht="19.5">
      <c r="A1089" s="38"/>
      <c r="B1089" s="39"/>
      <c r="C1089" s="40"/>
      <c r="D1089" s="195" t="s">
        <v>178</v>
      </c>
      <c r="E1089" s="40"/>
      <c r="F1089" s="196" t="s">
        <v>1607</v>
      </c>
      <c r="G1089" s="40"/>
      <c r="H1089" s="40"/>
      <c r="I1089" s="197"/>
      <c r="J1089" s="40"/>
      <c r="K1089" s="40"/>
      <c r="L1089" s="43"/>
      <c r="M1089" s="198"/>
      <c r="N1089" s="199"/>
      <c r="O1089" s="68"/>
      <c r="P1089" s="68"/>
      <c r="Q1089" s="68"/>
      <c r="R1089" s="68"/>
      <c r="S1089" s="68"/>
      <c r="T1089" s="69"/>
      <c r="U1089" s="38"/>
      <c r="V1089" s="38"/>
      <c r="W1089" s="38"/>
      <c r="X1089" s="38"/>
      <c r="Y1089" s="38"/>
      <c r="Z1089" s="38"/>
      <c r="AA1089" s="38"/>
      <c r="AB1089" s="38"/>
      <c r="AC1089" s="38"/>
      <c r="AD1089" s="38"/>
      <c r="AE1089" s="38"/>
      <c r="AT1089" s="21" t="s">
        <v>178</v>
      </c>
      <c r="AU1089" s="21" t="s">
        <v>81</v>
      </c>
    </row>
    <row r="1090" spans="1:65" s="2" customFormat="1" ht="11.25">
      <c r="A1090" s="38"/>
      <c r="B1090" s="39"/>
      <c r="C1090" s="40"/>
      <c r="D1090" s="200" t="s">
        <v>180</v>
      </c>
      <c r="E1090" s="40"/>
      <c r="F1090" s="201" t="s">
        <v>1608</v>
      </c>
      <c r="G1090" s="40"/>
      <c r="H1090" s="40"/>
      <c r="I1090" s="197"/>
      <c r="J1090" s="40"/>
      <c r="K1090" s="40"/>
      <c r="L1090" s="43"/>
      <c r="M1090" s="198"/>
      <c r="N1090" s="199"/>
      <c r="O1090" s="68"/>
      <c r="P1090" s="68"/>
      <c r="Q1090" s="68"/>
      <c r="R1090" s="68"/>
      <c r="S1090" s="68"/>
      <c r="T1090" s="69"/>
      <c r="U1090" s="38"/>
      <c r="V1090" s="38"/>
      <c r="W1090" s="38"/>
      <c r="X1090" s="38"/>
      <c r="Y1090" s="38"/>
      <c r="Z1090" s="38"/>
      <c r="AA1090" s="38"/>
      <c r="AB1090" s="38"/>
      <c r="AC1090" s="38"/>
      <c r="AD1090" s="38"/>
      <c r="AE1090" s="38"/>
      <c r="AT1090" s="21" t="s">
        <v>180</v>
      </c>
      <c r="AU1090" s="21" t="s">
        <v>81</v>
      </c>
    </row>
    <row r="1091" spans="1:65" s="2" customFormat="1" ht="24.2" customHeight="1">
      <c r="A1091" s="38"/>
      <c r="B1091" s="39"/>
      <c r="C1091" s="182" t="s">
        <v>1379</v>
      </c>
      <c r="D1091" s="182" t="s">
        <v>171</v>
      </c>
      <c r="E1091" s="183" t="s">
        <v>1610</v>
      </c>
      <c r="F1091" s="184" t="s">
        <v>1611</v>
      </c>
      <c r="G1091" s="185" t="s">
        <v>281</v>
      </c>
      <c r="H1091" s="186">
        <v>30.93</v>
      </c>
      <c r="I1091" s="187"/>
      <c r="J1091" s="188">
        <f>ROUND(I1091*H1091,2)</f>
        <v>0</v>
      </c>
      <c r="K1091" s="184" t="s">
        <v>175</v>
      </c>
      <c r="L1091" s="43"/>
      <c r="M1091" s="189" t="s">
        <v>19</v>
      </c>
      <c r="N1091" s="190" t="s">
        <v>43</v>
      </c>
      <c r="O1091" s="68"/>
      <c r="P1091" s="191">
        <f>O1091*H1091</f>
        <v>0</v>
      </c>
      <c r="Q1091" s="191">
        <v>6.6E-4</v>
      </c>
      <c r="R1091" s="191">
        <f>Q1091*H1091</f>
        <v>2.0413799999999999E-2</v>
      </c>
      <c r="S1091" s="191">
        <v>0</v>
      </c>
      <c r="T1091" s="192">
        <f>S1091*H1091</f>
        <v>0</v>
      </c>
      <c r="U1091" s="38"/>
      <c r="V1091" s="38"/>
      <c r="W1091" s="38"/>
      <c r="X1091" s="38"/>
      <c r="Y1091" s="38"/>
      <c r="Z1091" s="38"/>
      <c r="AA1091" s="38"/>
      <c r="AB1091" s="38"/>
      <c r="AC1091" s="38"/>
      <c r="AD1091" s="38"/>
      <c r="AE1091" s="38"/>
      <c r="AR1091" s="193" t="s">
        <v>278</v>
      </c>
      <c r="AT1091" s="193" t="s">
        <v>171</v>
      </c>
      <c r="AU1091" s="193" t="s">
        <v>81</v>
      </c>
      <c r="AY1091" s="21" t="s">
        <v>168</v>
      </c>
      <c r="BE1091" s="194">
        <f>IF(N1091="základní",J1091,0)</f>
        <v>0</v>
      </c>
      <c r="BF1091" s="194">
        <f>IF(N1091="snížená",J1091,0)</f>
        <v>0</v>
      </c>
      <c r="BG1091" s="194">
        <f>IF(N1091="zákl. přenesená",J1091,0)</f>
        <v>0</v>
      </c>
      <c r="BH1091" s="194">
        <f>IF(N1091="sníž. přenesená",J1091,0)</f>
        <v>0</v>
      </c>
      <c r="BI1091" s="194">
        <f>IF(N1091="nulová",J1091,0)</f>
        <v>0</v>
      </c>
      <c r="BJ1091" s="21" t="s">
        <v>79</v>
      </c>
      <c r="BK1091" s="194">
        <f>ROUND(I1091*H1091,2)</f>
        <v>0</v>
      </c>
      <c r="BL1091" s="21" t="s">
        <v>278</v>
      </c>
      <c r="BM1091" s="193" t="s">
        <v>2475</v>
      </c>
    </row>
    <row r="1092" spans="1:65" s="2" customFormat="1" ht="19.5">
      <c r="A1092" s="38"/>
      <c r="B1092" s="39"/>
      <c r="C1092" s="40"/>
      <c r="D1092" s="195" t="s">
        <v>178</v>
      </c>
      <c r="E1092" s="40"/>
      <c r="F1092" s="196" t="s">
        <v>1613</v>
      </c>
      <c r="G1092" s="40"/>
      <c r="H1092" s="40"/>
      <c r="I1092" s="197"/>
      <c r="J1092" s="40"/>
      <c r="K1092" s="40"/>
      <c r="L1092" s="43"/>
      <c r="M1092" s="198"/>
      <c r="N1092" s="199"/>
      <c r="O1092" s="68"/>
      <c r="P1092" s="68"/>
      <c r="Q1092" s="68"/>
      <c r="R1092" s="68"/>
      <c r="S1092" s="68"/>
      <c r="T1092" s="69"/>
      <c r="U1092" s="38"/>
      <c r="V1092" s="38"/>
      <c r="W1092" s="38"/>
      <c r="X1092" s="38"/>
      <c r="Y1092" s="38"/>
      <c r="Z1092" s="38"/>
      <c r="AA1092" s="38"/>
      <c r="AB1092" s="38"/>
      <c r="AC1092" s="38"/>
      <c r="AD1092" s="38"/>
      <c r="AE1092" s="38"/>
      <c r="AT1092" s="21" t="s">
        <v>178</v>
      </c>
      <c r="AU1092" s="21" t="s">
        <v>81</v>
      </c>
    </row>
    <row r="1093" spans="1:65" s="2" customFormat="1" ht="11.25">
      <c r="A1093" s="38"/>
      <c r="B1093" s="39"/>
      <c r="C1093" s="40"/>
      <c r="D1093" s="200" t="s">
        <v>180</v>
      </c>
      <c r="E1093" s="40"/>
      <c r="F1093" s="201" t="s">
        <v>1614</v>
      </c>
      <c r="G1093" s="40"/>
      <c r="H1093" s="40"/>
      <c r="I1093" s="197"/>
      <c r="J1093" s="40"/>
      <c r="K1093" s="40"/>
      <c r="L1093" s="43"/>
      <c r="M1093" s="198"/>
      <c r="N1093" s="199"/>
      <c r="O1093" s="68"/>
      <c r="P1093" s="68"/>
      <c r="Q1093" s="68"/>
      <c r="R1093" s="68"/>
      <c r="S1093" s="68"/>
      <c r="T1093" s="69"/>
      <c r="U1093" s="38"/>
      <c r="V1093" s="38"/>
      <c r="W1093" s="38"/>
      <c r="X1093" s="38"/>
      <c r="Y1093" s="38"/>
      <c r="Z1093" s="38"/>
      <c r="AA1093" s="38"/>
      <c r="AB1093" s="38"/>
      <c r="AC1093" s="38"/>
      <c r="AD1093" s="38"/>
      <c r="AE1093" s="38"/>
      <c r="AT1093" s="21" t="s">
        <v>180</v>
      </c>
      <c r="AU1093" s="21" t="s">
        <v>81</v>
      </c>
    </row>
    <row r="1094" spans="1:65" s="12" customFormat="1" ht="22.9" customHeight="1">
      <c r="B1094" s="166"/>
      <c r="C1094" s="167"/>
      <c r="D1094" s="168" t="s">
        <v>71</v>
      </c>
      <c r="E1094" s="180" t="s">
        <v>1615</v>
      </c>
      <c r="F1094" s="180" t="s">
        <v>1616</v>
      </c>
      <c r="G1094" s="167"/>
      <c r="H1094" s="167"/>
      <c r="I1094" s="170"/>
      <c r="J1094" s="181">
        <f>BK1094</f>
        <v>0</v>
      </c>
      <c r="K1094" s="167"/>
      <c r="L1094" s="172"/>
      <c r="M1094" s="173"/>
      <c r="N1094" s="174"/>
      <c r="O1094" s="174"/>
      <c r="P1094" s="175">
        <f>SUM(P1095:P1112)</f>
        <v>0</v>
      </c>
      <c r="Q1094" s="174"/>
      <c r="R1094" s="175">
        <f>SUM(R1095:R1112)</f>
        <v>0.1251525</v>
      </c>
      <c r="S1094" s="174"/>
      <c r="T1094" s="176">
        <f>SUM(T1095:T1112)</f>
        <v>0</v>
      </c>
      <c r="AR1094" s="177" t="s">
        <v>81</v>
      </c>
      <c r="AT1094" s="178" t="s">
        <v>71</v>
      </c>
      <c r="AU1094" s="178" t="s">
        <v>79</v>
      </c>
      <c r="AY1094" s="177" t="s">
        <v>168</v>
      </c>
      <c r="BK1094" s="179">
        <f>SUM(BK1095:BK1112)</f>
        <v>0</v>
      </c>
    </row>
    <row r="1095" spans="1:65" s="2" customFormat="1" ht="24.2" customHeight="1">
      <c r="A1095" s="38"/>
      <c r="B1095" s="39"/>
      <c r="C1095" s="182" t="s">
        <v>1349</v>
      </c>
      <c r="D1095" s="182" t="s">
        <v>171</v>
      </c>
      <c r="E1095" s="183" t="s">
        <v>1618</v>
      </c>
      <c r="F1095" s="184" t="s">
        <v>1619</v>
      </c>
      <c r="G1095" s="185" t="s">
        <v>281</v>
      </c>
      <c r="H1095" s="186">
        <v>250.30500000000001</v>
      </c>
      <c r="I1095" s="187"/>
      <c r="J1095" s="188">
        <f>ROUND(I1095*H1095,2)</f>
        <v>0</v>
      </c>
      <c r="K1095" s="184" t="s">
        <v>175</v>
      </c>
      <c r="L1095" s="43"/>
      <c r="M1095" s="189" t="s">
        <v>19</v>
      </c>
      <c r="N1095" s="190" t="s">
        <v>43</v>
      </c>
      <c r="O1095" s="68"/>
      <c r="P1095" s="191">
        <f>O1095*H1095</f>
        <v>0</v>
      </c>
      <c r="Q1095" s="191">
        <v>0</v>
      </c>
      <c r="R1095" s="191">
        <f>Q1095*H1095</f>
        <v>0</v>
      </c>
      <c r="S1095" s="191">
        <v>0</v>
      </c>
      <c r="T1095" s="192">
        <f>S1095*H1095</f>
        <v>0</v>
      </c>
      <c r="U1095" s="38"/>
      <c r="V1095" s="38"/>
      <c r="W1095" s="38"/>
      <c r="X1095" s="38"/>
      <c r="Y1095" s="38"/>
      <c r="Z1095" s="38"/>
      <c r="AA1095" s="38"/>
      <c r="AB1095" s="38"/>
      <c r="AC1095" s="38"/>
      <c r="AD1095" s="38"/>
      <c r="AE1095" s="38"/>
      <c r="AR1095" s="193" t="s">
        <v>278</v>
      </c>
      <c r="AT1095" s="193" t="s">
        <v>171</v>
      </c>
      <c r="AU1095" s="193" t="s">
        <v>81</v>
      </c>
      <c r="AY1095" s="21" t="s">
        <v>168</v>
      </c>
      <c r="BE1095" s="194">
        <f>IF(N1095="základní",J1095,0)</f>
        <v>0</v>
      </c>
      <c r="BF1095" s="194">
        <f>IF(N1095="snížená",J1095,0)</f>
        <v>0</v>
      </c>
      <c r="BG1095" s="194">
        <f>IF(N1095="zákl. přenesená",J1095,0)</f>
        <v>0</v>
      </c>
      <c r="BH1095" s="194">
        <f>IF(N1095="sníž. přenesená",J1095,0)</f>
        <v>0</v>
      </c>
      <c r="BI1095" s="194">
        <f>IF(N1095="nulová",J1095,0)</f>
        <v>0</v>
      </c>
      <c r="BJ1095" s="21" t="s">
        <v>79</v>
      </c>
      <c r="BK1095" s="194">
        <f>ROUND(I1095*H1095,2)</f>
        <v>0</v>
      </c>
      <c r="BL1095" s="21" t="s">
        <v>278</v>
      </c>
      <c r="BM1095" s="193" t="s">
        <v>2476</v>
      </c>
    </row>
    <row r="1096" spans="1:65" s="2" customFormat="1" ht="11.25">
      <c r="A1096" s="38"/>
      <c r="B1096" s="39"/>
      <c r="C1096" s="40"/>
      <c r="D1096" s="195" t="s">
        <v>178</v>
      </c>
      <c r="E1096" s="40"/>
      <c r="F1096" s="196" t="s">
        <v>1621</v>
      </c>
      <c r="G1096" s="40"/>
      <c r="H1096" s="40"/>
      <c r="I1096" s="197"/>
      <c r="J1096" s="40"/>
      <c r="K1096" s="40"/>
      <c r="L1096" s="43"/>
      <c r="M1096" s="198"/>
      <c r="N1096" s="199"/>
      <c r="O1096" s="68"/>
      <c r="P1096" s="68"/>
      <c r="Q1096" s="68"/>
      <c r="R1096" s="68"/>
      <c r="S1096" s="68"/>
      <c r="T1096" s="69"/>
      <c r="U1096" s="38"/>
      <c r="V1096" s="38"/>
      <c r="W1096" s="38"/>
      <c r="X1096" s="38"/>
      <c r="Y1096" s="38"/>
      <c r="Z1096" s="38"/>
      <c r="AA1096" s="38"/>
      <c r="AB1096" s="38"/>
      <c r="AC1096" s="38"/>
      <c r="AD1096" s="38"/>
      <c r="AE1096" s="38"/>
      <c r="AT1096" s="21" t="s">
        <v>178</v>
      </c>
      <c r="AU1096" s="21" t="s">
        <v>81</v>
      </c>
    </row>
    <row r="1097" spans="1:65" s="2" customFormat="1" ht="11.25">
      <c r="A1097" s="38"/>
      <c r="B1097" s="39"/>
      <c r="C1097" s="40"/>
      <c r="D1097" s="200" t="s">
        <v>180</v>
      </c>
      <c r="E1097" s="40"/>
      <c r="F1097" s="201" t="s">
        <v>1622</v>
      </c>
      <c r="G1097" s="40"/>
      <c r="H1097" s="40"/>
      <c r="I1097" s="197"/>
      <c r="J1097" s="40"/>
      <c r="K1097" s="40"/>
      <c r="L1097" s="43"/>
      <c r="M1097" s="198"/>
      <c r="N1097" s="199"/>
      <c r="O1097" s="68"/>
      <c r="P1097" s="68"/>
      <c r="Q1097" s="68"/>
      <c r="R1097" s="68"/>
      <c r="S1097" s="68"/>
      <c r="T1097" s="69"/>
      <c r="U1097" s="38"/>
      <c r="V1097" s="38"/>
      <c r="W1097" s="38"/>
      <c r="X1097" s="38"/>
      <c r="Y1097" s="38"/>
      <c r="Z1097" s="38"/>
      <c r="AA1097" s="38"/>
      <c r="AB1097" s="38"/>
      <c r="AC1097" s="38"/>
      <c r="AD1097" s="38"/>
      <c r="AE1097" s="38"/>
      <c r="AT1097" s="21" t="s">
        <v>180</v>
      </c>
      <c r="AU1097" s="21" t="s">
        <v>81</v>
      </c>
    </row>
    <row r="1098" spans="1:65" s="13" customFormat="1" ht="11.25">
      <c r="B1098" s="202"/>
      <c r="C1098" s="203"/>
      <c r="D1098" s="195" t="s">
        <v>182</v>
      </c>
      <c r="E1098" s="204" t="s">
        <v>19</v>
      </c>
      <c r="F1098" s="205" t="s">
        <v>2477</v>
      </c>
      <c r="G1098" s="203"/>
      <c r="H1098" s="206">
        <v>202.94900000000001</v>
      </c>
      <c r="I1098" s="207"/>
      <c r="J1098" s="203"/>
      <c r="K1098" s="203"/>
      <c r="L1098" s="208"/>
      <c r="M1098" s="209"/>
      <c r="N1098" s="210"/>
      <c r="O1098" s="210"/>
      <c r="P1098" s="210"/>
      <c r="Q1098" s="210"/>
      <c r="R1098" s="210"/>
      <c r="S1098" s="210"/>
      <c r="T1098" s="211"/>
      <c r="AT1098" s="212" t="s">
        <v>182</v>
      </c>
      <c r="AU1098" s="212" t="s">
        <v>81</v>
      </c>
      <c r="AV1098" s="13" t="s">
        <v>81</v>
      </c>
      <c r="AW1098" s="13" t="s">
        <v>33</v>
      </c>
      <c r="AX1098" s="13" t="s">
        <v>72</v>
      </c>
      <c r="AY1098" s="212" t="s">
        <v>168</v>
      </c>
    </row>
    <row r="1099" spans="1:65" s="13" customFormat="1" ht="11.25">
      <c r="B1099" s="202"/>
      <c r="C1099" s="203"/>
      <c r="D1099" s="195" t="s">
        <v>182</v>
      </c>
      <c r="E1099" s="204" t="s">
        <v>19</v>
      </c>
      <c r="F1099" s="205" t="s">
        <v>1794</v>
      </c>
      <c r="G1099" s="203"/>
      <c r="H1099" s="206">
        <v>14.95</v>
      </c>
      <c r="I1099" s="207"/>
      <c r="J1099" s="203"/>
      <c r="K1099" s="203"/>
      <c r="L1099" s="208"/>
      <c r="M1099" s="209"/>
      <c r="N1099" s="210"/>
      <c r="O1099" s="210"/>
      <c r="P1099" s="210"/>
      <c r="Q1099" s="210"/>
      <c r="R1099" s="210"/>
      <c r="S1099" s="210"/>
      <c r="T1099" s="211"/>
      <c r="AT1099" s="212" t="s">
        <v>182</v>
      </c>
      <c r="AU1099" s="212" t="s">
        <v>81</v>
      </c>
      <c r="AV1099" s="13" t="s">
        <v>81</v>
      </c>
      <c r="AW1099" s="13" t="s">
        <v>33</v>
      </c>
      <c r="AX1099" s="13" t="s">
        <v>72</v>
      </c>
      <c r="AY1099" s="212" t="s">
        <v>168</v>
      </c>
    </row>
    <row r="1100" spans="1:65" s="13" customFormat="1" ht="11.25">
      <c r="B1100" s="202"/>
      <c r="C1100" s="203"/>
      <c r="D1100" s="195" t="s">
        <v>182</v>
      </c>
      <c r="E1100" s="204" t="s">
        <v>19</v>
      </c>
      <c r="F1100" s="205" t="s">
        <v>1795</v>
      </c>
      <c r="G1100" s="203"/>
      <c r="H1100" s="206">
        <v>51.981000000000002</v>
      </c>
      <c r="I1100" s="207"/>
      <c r="J1100" s="203"/>
      <c r="K1100" s="203"/>
      <c r="L1100" s="208"/>
      <c r="M1100" s="209"/>
      <c r="N1100" s="210"/>
      <c r="O1100" s="210"/>
      <c r="P1100" s="210"/>
      <c r="Q1100" s="210"/>
      <c r="R1100" s="210"/>
      <c r="S1100" s="210"/>
      <c r="T1100" s="211"/>
      <c r="AT1100" s="212" t="s">
        <v>182</v>
      </c>
      <c r="AU1100" s="212" t="s">
        <v>81</v>
      </c>
      <c r="AV1100" s="13" t="s">
        <v>81</v>
      </c>
      <c r="AW1100" s="13" t="s">
        <v>33</v>
      </c>
      <c r="AX1100" s="13" t="s">
        <v>72</v>
      </c>
      <c r="AY1100" s="212" t="s">
        <v>168</v>
      </c>
    </row>
    <row r="1101" spans="1:65" s="13" customFormat="1" ht="11.25">
      <c r="B1101" s="202"/>
      <c r="C1101" s="203"/>
      <c r="D1101" s="195" t="s">
        <v>182</v>
      </c>
      <c r="E1101" s="204" t="s">
        <v>19</v>
      </c>
      <c r="F1101" s="205" t="s">
        <v>1769</v>
      </c>
      <c r="G1101" s="203"/>
      <c r="H1101" s="206">
        <v>6.0289999999999999</v>
      </c>
      <c r="I1101" s="207"/>
      <c r="J1101" s="203"/>
      <c r="K1101" s="203"/>
      <c r="L1101" s="208"/>
      <c r="M1101" s="209"/>
      <c r="N1101" s="210"/>
      <c r="O1101" s="210"/>
      <c r="P1101" s="210"/>
      <c r="Q1101" s="210"/>
      <c r="R1101" s="210"/>
      <c r="S1101" s="210"/>
      <c r="T1101" s="211"/>
      <c r="AT1101" s="212" t="s">
        <v>182</v>
      </c>
      <c r="AU1101" s="212" t="s">
        <v>81</v>
      </c>
      <c r="AV1101" s="13" t="s">
        <v>81</v>
      </c>
      <c r="AW1101" s="13" t="s">
        <v>33</v>
      </c>
      <c r="AX1101" s="13" t="s">
        <v>72</v>
      </c>
      <c r="AY1101" s="212" t="s">
        <v>168</v>
      </c>
    </row>
    <row r="1102" spans="1:65" s="13" customFormat="1" ht="11.25">
      <c r="B1102" s="202"/>
      <c r="C1102" s="203"/>
      <c r="D1102" s="195" t="s">
        <v>182</v>
      </c>
      <c r="E1102" s="204" t="s">
        <v>19</v>
      </c>
      <c r="F1102" s="205" t="s">
        <v>1803</v>
      </c>
      <c r="G1102" s="203"/>
      <c r="H1102" s="206">
        <v>-5.04</v>
      </c>
      <c r="I1102" s="207"/>
      <c r="J1102" s="203"/>
      <c r="K1102" s="203"/>
      <c r="L1102" s="208"/>
      <c r="M1102" s="209"/>
      <c r="N1102" s="210"/>
      <c r="O1102" s="210"/>
      <c r="P1102" s="210"/>
      <c r="Q1102" s="210"/>
      <c r="R1102" s="210"/>
      <c r="S1102" s="210"/>
      <c r="T1102" s="211"/>
      <c r="AT1102" s="212" t="s">
        <v>182</v>
      </c>
      <c r="AU1102" s="212" t="s">
        <v>81</v>
      </c>
      <c r="AV1102" s="13" t="s">
        <v>81</v>
      </c>
      <c r="AW1102" s="13" t="s">
        <v>33</v>
      </c>
      <c r="AX1102" s="13" t="s">
        <v>72</v>
      </c>
      <c r="AY1102" s="212" t="s">
        <v>168</v>
      </c>
    </row>
    <row r="1103" spans="1:65" s="13" customFormat="1" ht="22.5">
      <c r="B1103" s="202"/>
      <c r="C1103" s="203"/>
      <c r="D1103" s="195" t="s">
        <v>182</v>
      </c>
      <c r="E1103" s="204" t="s">
        <v>19</v>
      </c>
      <c r="F1103" s="205" t="s">
        <v>1804</v>
      </c>
      <c r="G1103" s="203"/>
      <c r="H1103" s="206">
        <v>-10.542999999999999</v>
      </c>
      <c r="I1103" s="207"/>
      <c r="J1103" s="203"/>
      <c r="K1103" s="203"/>
      <c r="L1103" s="208"/>
      <c r="M1103" s="209"/>
      <c r="N1103" s="210"/>
      <c r="O1103" s="210"/>
      <c r="P1103" s="210"/>
      <c r="Q1103" s="210"/>
      <c r="R1103" s="210"/>
      <c r="S1103" s="210"/>
      <c r="T1103" s="211"/>
      <c r="AT1103" s="212" t="s">
        <v>182</v>
      </c>
      <c r="AU1103" s="212" t="s">
        <v>81</v>
      </c>
      <c r="AV1103" s="13" t="s">
        <v>81</v>
      </c>
      <c r="AW1103" s="13" t="s">
        <v>33</v>
      </c>
      <c r="AX1103" s="13" t="s">
        <v>72</v>
      </c>
      <c r="AY1103" s="212" t="s">
        <v>168</v>
      </c>
    </row>
    <row r="1104" spans="1:65" s="13" customFormat="1" ht="22.5">
      <c r="B1104" s="202"/>
      <c r="C1104" s="203"/>
      <c r="D1104" s="195" t="s">
        <v>182</v>
      </c>
      <c r="E1104" s="204" t="s">
        <v>19</v>
      </c>
      <c r="F1104" s="205" t="s">
        <v>1805</v>
      </c>
      <c r="G1104" s="203"/>
      <c r="H1104" s="206">
        <v>-10.021000000000001</v>
      </c>
      <c r="I1104" s="207"/>
      <c r="J1104" s="203"/>
      <c r="K1104" s="203"/>
      <c r="L1104" s="208"/>
      <c r="M1104" s="209"/>
      <c r="N1104" s="210"/>
      <c r="O1104" s="210"/>
      <c r="P1104" s="210"/>
      <c r="Q1104" s="210"/>
      <c r="R1104" s="210"/>
      <c r="S1104" s="210"/>
      <c r="T1104" s="211"/>
      <c r="AT1104" s="212" t="s">
        <v>182</v>
      </c>
      <c r="AU1104" s="212" t="s">
        <v>81</v>
      </c>
      <c r="AV1104" s="13" t="s">
        <v>81</v>
      </c>
      <c r="AW1104" s="13" t="s">
        <v>33</v>
      </c>
      <c r="AX1104" s="13" t="s">
        <v>72</v>
      </c>
      <c r="AY1104" s="212" t="s">
        <v>168</v>
      </c>
    </row>
    <row r="1105" spans="1:65" s="14" customFormat="1" ht="11.25">
      <c r="B1105" s="213"/>
      <c r="C1105" s="214"/>
      <c r="D1105" s="195" t="s">
        <v>182</v>
      </c>
      <c r="E1105" s="215" t="s">
        <v>19</v>
      </c>
      <c r="F1105" s="216" t="s">
        <v>185</v>
      </c>
      <c r="G1105" s="214"/>
      <c r="H1105" s="217">
        <v>250.30500000000001</v>
      </c>
      <c r="I1105" s="218"/>
      <c r="J1105" s="214"/>
      <c r="K1105" s="214"/>
      <c r="L1105" s="219"/>
      <c r="M1105" s="220"/>
      <c r="N1105" s="221"/>
      <c r="O1105" s="221"/>
      <c r="P1105" s="221"/>
      <c r="Q1105" s="221"/>
      <c r="R1105" s="221"/>
      <c r="S1105" s="221"/>
      <c r="T1105" s="222"/>
      <c r="AT1105" s="223" t="s">
        <v>182</v>
      </c>
      <c r="AU1105" s="223" t="s">
        <v>81</v>
      </c>
      <c r="AV1105" s="14" t="s">
        <v>176</v>
      </c>
      <c r="AW1105" s="14" t="s">
        <v>33</v>
      </c>
      <c r="AX1105" s="14" t="s">
        <v>79</v>
      </c>
      <c r="AY1105" s="223" t="s">
        <v>168</v>
      </c>
    </row>
    <row r="1106" spans="1:65" s="2" customFormat="1" ht="33" customHeight="1">
      <c r="A1106" s="38"/>
      <c r="B1106" s="39"/>
      <c r="C1106" s="182" t="s">
        <v>1355</v>
      </c>
      <c r="D1106" s="182" t="s">
        <v>171</v>
      </c>
      <c r="E1106" s="183" t="s">
        <v>1626</v>
      </c>
      <c r="F1106" s="184" t="s">
        <v>1627</v>
      </c>
      <c r="G1106" s="185" t="s">
        <v>281</v>
      </c>
      <c r="H1106" s="186">
        <v>250.30500000000001</v>
      </c>
      <c r="I1106" s="187"/>
      <c r="J1106" s="188">
        <f>ROUND(I1106*H1106,2)</f>
        <v>0</v>
      </c>
      <c r="K1106" s="184" t="s">
        <v>175</v>
      </c>
      <c r="L1106" s="43"/>
      <c r="M1106" s="189" t="s">
        <v>19</v>
      </c>
      <c r="N1106" s="190" t="s">
        <v>43</v>
      </c>
      <c r="O1106" s="68"/>
      <c r="P1106" s="191">
        <f>O1106*H1106</f>
        <v>0</v>
      </c>
      <c r="Q1106" s="191">
        <v>2.1000000000000001E-4</v>
      </c>
      <c r="R1106" s="191">
        <f>Q1106*H1106</f>
        <v>5.2564050000000001E-2</v>
      </c>
      <c r="S1106" s="191">
        <v>0</v>
      </c>
      <c r="T1106" s="192">
        <f>S1106*H1106</f>
        <v>0</v>
      </c>
      <c r="U1106" s="38"/>
      <c r="V1106" s="38"/>
      <c r="W1106" s="38"/>
      <c r="X1106" s="38"/>
      <c r="Y1106" s="38"/>
      <c r="Z1106" s="38"/>
      <c r="AA1106" s="38"/>
      <c r="AB1106" s="38"/>
      <c r="AC1106" s="38"/>
      <c r="AD1106" s="38"/>
      <c r="AE1106" s="38"/>
      <c r="AR1106" s="193" t="s">
        <v>278</v>
      </c>
      <c r="AT1106" s="193" t="s">
        <v>171</v>
      </c>
      <c r="AU1106" s="193" t="s">
        <v>81</v>
      </c>
      <c r="AY1106" s="21" t="s">
        <v>168</v>
      </c>
      <c r="BE1106" s="194">
        <f>IF(N1106="základní",J1106,0)</f>
        <v>0</v>
      </c>
      <c r="BF1106" s="194">
        <f>IF(N1106="snížená",J1106,0)</f>
        <v>0</v>
      </c>
      <c r="BG1106" s="194">
        <f>IF(N1106="zákl. přenesená",J1106,0)</f>
        <v>0</v>
      </c>
      <c r="BH1106" s="194">
        <f>IF(N1106="sníž. přenesená",J1106,0)</f>
        <v>0</v>
      </c>
      <c r="BI1106" s="194">
        <f>IF(N1106="nulová",J1106,0)</f>
        <v>0</v>
      </c>
      <c r="BJ1106" s="21" t="s">
        <v>79</v>
      </c>
      <c r="BK1106" s="194">
        <f>ROUND(I1106*H1106,2)</f>
        <v>0</v>
      </c>
      <c r="BL1106" s="21" t="s">
        <v>278</v>
      </c>
      <c r="BM1106" s="193" t="s">
        <v>2478</v>
      </c>
    </row>
    <row r="1107" spans="1:65" s="2" customFormat="1" ht="19.5">
      <c r="A1107" s="38"/>
      <c r="B1107" s="39"/>
      <c r="C1107" s="40"/>
      <c r="D1107" s="195" t="s">
        <v>178</v>
      </c>
      <c r="E1107" s="40"/>
      <c r="F1107" s="196" t="s">
        <v>1629</v>
      </c>
      <c r="G1107" s="40"/>
      <c r="H1107" s="40"/>
      <c r="I1107" s="197"/>
      <c r="J1107" s="40"/>
      <c r="K1107" s="40"/>
      <c r="L1107" s="43"/>
      <c r="M1107" s="198"/>
      <c r="N1107" s="199"/>
      <c r="O1107" s="68"/>
      <c r="P1107" s="68"/>
      <c r="Q1107" s="68"/>
      <c r="R1107" s="68"/>
      <c r="S1107" s="68"/>
      <c r="T1107" s="69"/>
      <c r="U1107" s="38"/>
      <c r="V1107" s="38"/>
      <c r="W1107" s="38"/>
      <c r="X1107" s="38"/>
      <c r="Y1107" s="38"/>
      <c r="Z1107" s="38"/>
      <c r="AA1107" s="38"/>
      <c r="AB1107" s="38"/>
      <c r="AC1107" s="38"/>
      <c r="AD1107" s="38"/>
      <c r="AE1107" s="38"/>
      <c r="AT1107" s="21" t="s">
        <v>178</v>
      </c>
      <c r="AU1107" s="21" t="s">
        <v>81</v>
      </c>
    </row>
    <row r="1108" spans="1:65" s="2" customFormat="1" ht="11.25">
      <c r="A1108" s="38"/>
      <c r="B1108" s="39"/>
      <c r="C1108" s="40"/>
      <c r="D1108" s="200" t="s">
        <v>180</v>
      </c>
      <c r="E1108" s="40"/>
      <c r="F1108" s="201" t="s">
        <v>1630</v>
      </c>
      <c r="G1108" s="40"/>
      <c r="H1108" s="40"/>
      <c r="I1108" s="197"/>
      <c r="J1108" s="40"/>
      <c r="K1108" s="40"/>
      <c r="L1108" s="43"/>
      <c r="M1108" s="198"/>
      <c r="N1108" s="199"/>
      <c r="O1108" s="68"/>
      <c r="P1108" s="68"/>
      <c r="Q1108" s="68"/>
      <c r="R1108" s="68"/>
      <c r="S1108" s="68"/>
      <c r="T1108" s="69"/>
      <c r="U1108" s="38"/>
      <c r="V1108" s="38"/>
      <c r="W1108" s="38"/>
      <c r="X1108" s="38"/>
      <c r="Y1108" s="38"/>
      <c r="Z1108" s="38"/>
      <c r="AA1108" s="38"/>
      <c r="AB1108" s="38"/>
      <c r="AC1108" s="38"/>
      <c r="AD1108" s="38"/>
      <c r="AE1108" s="38"/>
      <c r="AT1108" s="21" t="s">
        <v>180</v>
      </c>
      <c r="AU1108" s="21" t="s">
        <v>81</v>
      </c>
    </row>
    <row r="1109" spans="1:65" s="2" customFormat="1" ht="33" customHeight="1">
      <c r="A1109" s="38"/>
      <c r="B1109" s="39"/>
      <c r="C1109" s="182" t="s">
        <v>1640</v>
      </c>
      <c r="D1109" s="182" t="s">
        <v>171</v>
      </c>
      <c r="E1109" s="183" t="s">
        <v>1632</v>
      </c>
      <c r="F1109" s="184" t="s">
        <v>1633</v>
      </c>
      <c r="G1109" s="185" t="s">
        <v>281</v>
      </c>
      <c r="H1109" s="186">
        <v>250.30500000000001</v>
      </c>
      <c r="I1109" s="187"/>
      <c r="J1109" s="188">
        <f>ROUND(I1109*H1109,2)</f>
        <v>0</v>
      </c>
      <c r="K1109" s="184" t="s">
        <v>175</v>
      </c>
      <c r="L1109" s="43"/>
      <c r="M1109" s="189" t="s">
        <v>19</v>
      </c>
      <c r="N1109" s="190" t="s">
        <v>43</v>
      </c>
      <c r="O1109" s="68"/>
      <c r="P1109" s="191">
        <f>O1109*H1109</f>
        <v>0</v>
      </c>
      <c r="Q1109" s="191">
        <v>2.9E-4</v>
      </c>
      <c r="R1109" s="191">
        <f>Q1109*H1109</f>
        <v>7.2588449999999999E-2</v>
      </c>
      <c r="S1109" s="191">
        <v>0</v>
      </c>
      <c r="T1109" s="192">
        <f>S1109*H1109</f>
        <v>0</v>
      </c>
      <c r="U1109" s="38"/>
      <c r="V1109" s="38"/>
      <c r="W1109" s="38"/>
      <c r="X1109" s="38"/>
      <c r="Y1109" s="38"/>
      <c r="Z1109" s="38"/>
      <c r="AA1109" s="38"/>
      <c r="AB1109" s="38"/>
      <c r="AC1109" s="38"/>
      <c r="AD1109" s="38"/>
      <c r="AE1109" s="38"/>
      <c r="AR1109" s="193" t="s">
        <v>278</v>
      </c>
      <c r="AT1109" s="193" t="s">
        <v>171</v>
      </c>
      <c r="AU1109" s="193" t="s">
        <v>81</v>
      </c>
      <c r="AY1109" s="21" t="s">
        <v>168</v>
      </c>
      <c r="BE1109" s="194">
        <f>IF(N1109="základní",J1109,0)</f>
        <v>0</v>
      </c>
      <c r="BF1109" s="194">
        <f>IF(N1109="snížená",J1109,0)</f>
        <v>0</v>
      </c>
      <c r="BG1109" s="194">
        <f>IF(N1109="zákl. přenesená",J1109,0)</f>
        <v>0</v>
      </c>
      <c r="BH1109" s="194">
        <f>IF(N1109="sníž. přenesená",J1109,0)</f>
        <v>0</v>
      </c>
      <c r="BI1109" s="194">
        <f>IF(N1109="nulová",J1109,0)</f>
        <v>0</v>
      </c>
      <c r="BJ1109" s="21" t="s">
        <v>79</v>
      </c>
      <c r="BK1109" s="194">
        <f>ROUND(I1109*H1109,2)</f>
        <v>0</v>
      </c>
      <c r="BL1109" s="21" t="s">
        <v>278</v>
      </c>
      <c r="BM1109" s="193" t="s">
        <v>2479</v>
      </c>
    </row>
    <row r="1110" spans="1:65" s="2" customFormat="1" ht="29.25">
      <c r="A1110" s="38"/>
      <c r="B1110" s="39"/>
      <c r="C1110" s="40"/>
      <c r="D1110" s="195" t="s">
        <v>178</v>
      </c>
      <c r="E1110" s="40"/>
      <c r="F1110" s="196" t="s">
        <v>1635</v>
      </c>
      <c r="G1110" s="40"/>
      <c r="H1110" s="40"/>
      <c r="I1110" s="197"/>
      <c r="J1110" s="40"/>
      <c r="K1110" s="40"/>
      <c r="L1110" s="43"/>
      <c r="M1110" s="198"/>
      <c r="N1110" s="199"/>
      <c r="O1110" s="68"/>
      <c r="P1110" s="68"/>
      <c r="Q1110" s="68"/>
      <c r="R1110" s="68"/>
      <c r="S1110" s="68"/>
      <c r="T1110" s="69"/>
      <c r="U1110" s="38"/>
      <c r="V1110" s="38"/>
      <c r="W1110" s="38"/>
      <c r="X1110" s="38"/>
      <c r="Y1110" s="38"/>
      <c r="Z1110" s="38"/>
      <c r="AA1110" s="38"/>
      <c r="AB1110" s="38"/>
      <c r="AC1110" s="38"/>
      <c r="AD1110" s="38"/>
      <c r="AE1110" s="38"/>
      <c r="AT1110" s="21" t="s">
        <v>178</v>
      </c>
      <c r="AU1110" s="21" t="s">
        <v>81</v>
      </c>
    </row>
    <row r="1111" spans="1:65" s="2" customFormat="1" ht="11.25">
      <c r="A1111" s="38"/>
      <c r="B1111" s="39"/>
      <c r="C1111" s="40"/>
      <c r="D1111" s="200" t="s">
        <v>180</v>
      </c>
      <c r="E1111" s="40"/>
      <c r="F1111" s="201" t="s">
        <v>1636</v>
      </c>
      <c r="G1111" s="40"/>
      <c r="H1111" s="40"/>
      <c r="I1111" s="197"/>
      <c r="J1111" s="40"/>
      <c r="K1111" s="40"/>
      <c r="L1111" s="43"/>
      <c r="M1111" s="198"/>
      <c r="N1111" s="199"/>
      <c r="O1111" s="68"/>
      <c r="P1111" s="68"/>
      <c r="Q1111" s="68"/>
      <c r="R1111" s="68"/>
      <c r="S1111" s="68"/>
      <c r="T1111" s="69"/>
      <c r="U1111" s="38"/>
      <c r="V1111" s="38"/>
      <c r="W1111" s="38"/>
      <c r="X1111" s="38"/>
      <c r="Y1111" s="38"/>
      <c r="Z1111" s="38"/>
      <c r="AA1111" s="38"/>
      <c r="AB1111" s="38"/>
      <c r="AC1111" s="38"/>
      <c r="AD1111" s="38"/>
      <c r="AE1111" s="38"/>
      <c r="AT1111" s="21" t="s">
        <v>180</v>
      </c>
      <c r="AU1111" s="21" t="s">
        <v>81</v>
      </c>
    </row>
    <row r="1112" spans="1:65" s="2" customFormat="1" ht="19.5">
      <c r="A1112" s="38"/>
      <c r="B1112" s="39"/>
      <c r="C1112" s="40"/>
      <c r="D1112" s="195" t="s">
        <v>206</v>
      </c>
      <c r="E1112" s="40"/>
      <c r="F1112" s="224" t="s">
        <v>1637</v>
      </c>
      <c r="G1112" s="40"/>
      <c r="H1112" s="40"/>
      <c r="I1112" s="197"/>
      <c r="J1112" s="40"/>
      <c r="K1112" s="40"/>
      <c r="L1112" s="43"/>
      <c r="M1112" s="198"/>
      <c r="N1112" s="199"/>
      <c r="O1112" s="68"/>
      <c r="P1112" s="68"/>
      <c r="Q1112" s="68"/>
      <c r="R1112" s="68"/>
      <c r="S1112" s="68"/>
      <c r="T1112" s="69"/>
      <c r="U1112" s="38"/>
      <c r="V1112" s="38"/>
      <c r="W1112" s="38"/>
      <c r="X1112" s="38"/>
      <c r="Y1112" s="38"/>
      <c r="Z1112" s="38"/>
      <c r="AA1112" s="38"/>
      <c r="AB1112" s="38"/>
      <c r="AC1112" s="38"/>
      <c r="AD1112" s="38"/>
      <c r="AE1112" s="38"/>
      <c r="AT1112" s="21" t="s">
        <v>206</v>
      </c>
      <c r="AU1112" s="21" t="s">
        <v>81</v>
      </c>
    </row>
    <row r="1113" spans="1:65" s="12" customFormat="1" ht="25.9" customHeight="1">
      <c r="B1113" s="166"/>
      <c r="C1113" s="167"/>
      <c r="D1113" s="168" t="s">
        <v>71</v>
      </c>
      <c r="E1113" s="169" t="s">
        <v>92</v>
      </c>
      <c r="F1113" s="169" t="s">
        <v>1669</v>
      </c>
      <c r="G1113" s="167"/>
      <c r="H1113" s="167"/>
      <c r="I1113" s="170"/>
      <c r="J1113" s="171">
        <f>BK1113</f>
        <v>0</v>
      </c>
      <c r="K1113" s="167"/>
      <c r="L1113" s="172"/>
      <c r="M1113" s="173"/>
      <c r="N1113" s="174"/>
      <c r="O1113" s="174"/>
      <c r="P1113" s="175">
        <f>P1114</f>
        <v>0</v>
      </c>
      <c r="Q1113" s="174"/>
      <c r="R1113" s="175">
        <f>R1114</f>
        <v>0</v>
      </c>
      <c r="S1113" s="174"/>
      <c r="T1113" s="176">
        <f>T1114</f>
        <v>0</v>
      </c>
      <c r="AR1113" s="177" t="s">
        <v>635</v>
      </c>
      <c r="AT1113" s="178" t="s">
        <v>71</v>
      </c>
      <c r="AU1113" s="178" t="s">
        <v>72</v>
      </c>
      <c r="AY1113" s="177" t="s">
        <v>168</v>
      </c>
      <c r="BK1113" s="179">
        <f>BK1114</f>
        <v>0</v>
      </c>
    </row>
    <row r="1114" spans="1:65" s="12" customFormat="1" ht="22.9" customHeight="1">
      <c r="B1114" s="166"/>
      <c r="C1114" s="167"/>
      <c r="D1114" s="168" t="s">
        <v>71</v>
      </c>
      <c r="E1114" s="180" t="s">
        <v>1680</v>
      </c>
      <c r="F1114" s="180" t="s">
        <v>1681</v>
      </c>
      <c r="G1114" s="167"/>
      <c r="H1114" s="167"/>
      <c r="I1114" s="170"/>
      <c r="J1114" s="181">
        <f>BK1114</f>
        <v>0</v>
      </c>
      <c r="K1114" s="167"/>
      <c r="L1114" s="172"/>
      <c r="M1114" s="173"/>
      <c r="N1114" s="174"/>
      <c r="O1114" s="174"/>
      <c r="P1114" s="175">
        <f>SUM(P1115:P1117)</f>
        <v>0</v>
      </c>
      <c r="Q1114" s="174"/>
      <c r="R1114" s="175">
        <f>SUM(R1115:R1117)</f>
        <v>0</v>
      </c>
      <c r="S1114" s="174"/>
      <c r="T1114" s="176">
        <f>SUM(T1115:T1117)</f>
        <v>0</v>
      </c>
      <c r="AR1114" s="177" t="s">
        <v>635</v>
      </c>
      <c r="AT1114" s="178" t="s">
        <v>71</v>
      </c>
      <c r="AU1114" s="178" t="s">
        <v>79</v>
      </c>
      <c r="AY1114" s="177" t="s">
        <v>168</v>
      </c>
      <c r="BK1114" s="179">
        <f>SUM(BK1115:BK1117)</f>
        <v>0</v>
      </c>
    </row>
    <row r="1115" spans="1:65" s="2" customFormat="1" ht="16.5" customHeight="1">
      <c r="A1115" s="38"/>
      <c r="B1115" s="39"/>
      <c r="C1115" s="182" t="s">
        <v>760</v>
      </c>
      <c r="D1115" s="182" t="s">
        <v>171</v>
      </c>
      <c r="E1115" s="183" t="s">
        <v>1683</v>
      </c>
      <c r="F1115" s="184" t="s">
        <v>1684</v>
      </c>
      <c r="G1115" s="185" t="s">
        <v>1675</v>
      </c>
      <c r="H1115" s="186">
        <v>1</v>
      </c>
      <c r="I1115" s="187"/>
      <c r="J1115" s="188">
        <f>ROUND(I1115*H1115,2)</f>
        <v>0</v>
      </c>
      <c r="K1115" s="184" t="s">
        <v>420</v>
      </c>
      <c r="L1115" s="43"/>
      <c r="M1115" s="189" t="s">
        <v>19</v>
      </c>
      <c r="N1115" s="190" t="s">
        <v>43</v>
      </c>
      <c r="O1115" s="68"/>
      <c r="P1115" s="191">
        <f>O1115*H1115</f>
        <v>0</v>
      </c>
      <c r="Q1115" s="191">
        <v>0</v>
      </c>
      <c r="R1115" s="191">
        <f>Q1115*H1115</f>
        <v>0</v>
      </c>
      <c r="S1115" s="191">
        <v>0</v>
      </c>
      <c r="T1115" s="192">
        <f>S1115*H1115</f>
        <v>0</v>
      </c>
      <c r="U1115" s="38"/>
      <c r="V1115" s="38"/>
      <c r="W1115" s="38"/>
      <c r="X1115" s="38"/>
      <c r="Y1115" s="38"/>
      <c r="Z1115" s="38"/>
      <c r="AA1115" s="38"/>
      <c r="AB1115" s="38"/>
      <c r="AC1115" s="38"/>
      <c r="AD1115" s="38"/>
      <c r="AE1115" s="38"/>
      <c r="AR1115" s="193" t="s">
        <v>1676</v>
      </c>
      <c r="AT1115" s="193" t="s">
        <v>171</v>
      </c>
      <c r="AU1115" s="193" t="s">
        <v>81</v>
      </c>
      <c r="AY1115" s="21" t="s">
        <v>168</v>
      </c>
      <c r="BE1115" s="194">
        <f>IF(N1115="základní",J1115,0)</f>
        <v>0</v>
      </c>
      <c r="BF1115" s="194">
        <f>IF(N1115="snížená",J1115,0)</f>
        <v>0</v>
      </c>
      <c r="BG1115" s="194">
        <f>IF(N1115="zákl. přenesená",J1115,0)</f>
        <v>0</v>
      </c>
      <c r="BH1115" s="194">
        <f>IF(N1115="sníž. přenesená",J1115,0)</f>
        <v>0</v>
      </c>
      <c r="BI1115" s="194">
        <f>IF(N1115="nulová",J1115,0)</f>
        <v>0</v>
      </c>
      <c r="BJ1115" s="21" t="s">
        <v>79</v>
      </c>
      <c r="BK1115" s="194">
        <f>ROUND(I1115*H1115,2)</f>
        <v>0</v>
      </c>
      <c r="BL1115" s="21" t="s">
        <v>1676</v>
      </c>
      <c r="BM1115" s="193" t="s">
        <v>2480</v>
      </c>
    </row>
    <row r="1116" spans="1:65" s="2" customFormat="1" ht="19.5">
      <c r="A1116" s="38"/>
      <c r="B1116" s="39"/>
      <c r="C1116" s="40"/>
      <c r="D1116" s="195" t="s">
        <v>178</v>
      </c>
      <c r="E1116" s="40"/>
      <c r="F1116" s="196" t="s">
        <v>1686</v>
      </c>
      <c r="G1116" s="40"/>
      <c r="H1116" s="40"/>
      <c r="I1116" s="197"/>
      <c r="J1116" s="40"/>
      <c r="K1116" s="40"/>
      <c r="L1116" s="43"/>
      <c r="M1116" s="198"/>
      <c r="N1116" s="199"/>
      <c r="O1116" s="68"/>
      <c r="P1116" s="68"/>
      <c r="Q1116" s="68"/>
      <c r="R1116" s="68"/>
      <c r="S1116" s="68"/>
      <c r="T1116" s="69"/>
      <c r="U1116" s="38"/>
      <c r="V1116" s="38"/>
      <c r="W1116" s="38"/>
      <c r="X1116" s="38"/>
      <c r="Y1116" s="38"/>
      <c r="Z1116" s="38"/>
      <c r="AA1116" s="38"/>
      <c r="AB1116" s="38"/>
      <c r="AC1116" s="38"/>
      <c r="AD1116" s="38"/>
      <c r="AE1116" s="38"/>
      <c r="AT1116" s="21" t="s">
        <v>178</v>
      </c>
      <c r="AU1116" s="21" t="s">
        <v>81</v>
      </c>
    </row>
    <row r="1117" spans="1:65" s="2" customFormat="1" ht="11.25">
      <c r="A1117" s="38"/>
      <c r="B1117" s="39"/>
      <c r="C1117" s="40"/>
      <c r="D1117" s="200" t="s">
        <v>180</v>
      </c>
      <c r="E1117" s="40"/>
      <c r="F1117" s="201" t="s">
        <v>1687</v>
      </c>
      <c r="G1117" s="40"/>
      <c r="H1117" s="40"/>
      <c r="I1117" s="197"/>
      <c r="J1117" s="40"/>
      <c r="K1117" s="40"/>
      <c r="L1117" s="43"/>
      <c r="M1117" s="257"/>
      <c r="N1117" s="258"/>
      <c r="O1117" s="259"/>
      <c r="P1117" s="259"/>
      <c r="Q1117" s="259"/>
      <c r="R1117" s="259"/>
      <c r="S1117" s="259"/>
      <c r="T1117" s="260"/>
      <c r="U1117" s="38"/>
      <c r="V1117" s="38"/>
      <c r="W1117" s="38"/>
      <c r="X1117" s="38"/>
      <c r="Y1117" s="38"/>
      <c r="Z1117" s="38"/>
      <c r="AA1117" s="38"/>
      <c r="AB1117" s="38"/>
      <c r="AC1117" s="38"/>
      <c r="AD1117" s="38"/>
      <c r="AE1117" s="38"/>
      <c r="AT1117" s="21" t="s">
        <v>180</v>
      </c>
      <c r="AU1117" s="21" t="s">
        <v>81</v>
      </c>
    </row>
    <row r="1118" spans="1:65" s="2" customFormat="1" ht="6.95" customHeight="1">
      <c r="A1118" s="38"/>
      <c r="B1118" s="51"/>
      <c r="C1118" s="52"/>
      <c r="D1118" s="52"/>
      <c r="E1118" s="52"/>
      <c r="F1118" s="52"/>
      <c r="G1118" s="52"/>
      <c r="H1118" s="52"/>
      <c r="I1118" s="52"/>
      <c r="J1118" s="52"/>
      <c r="K1118" s="52"/>
      <c r="L1118" s="43"/>
      <c r="M1118" s="38"/>
      <c r="O1118" s="38"/>
      <c r="P1118" s="38"/>
      <c r="Q1118" s="38"/>
      <c r="R1118" s="38"/>
      <c r="S1118" s="38"/>
      <c r="T1118" s="38"/>
      <c r="U1118" s="38"/>
      <c r="V1118" s="38"/>
      <c r="W1118" s="38"/>
      <c r="X1118" s="38"/>
      <c r="Y1118" s="38"/>
      <c r="Z1118" s="38"/>
      <c r="AA1118" s="38"/>
      <c r="AB1118" s="38"/>
      <c r="AC1118" s="38"/>
      <c r="AD1118" s="38"/>
      <c r="AE1118" s="38"/>
    </row>
  </sheetData>
  <sheetProtection algorithmName="SHA-512" hashValue="x6+0C+ldJOC12HA4nPq1NWX/eQsWAR8JmIAaUTPexDZgWmBJGBmipFm8th5qhcItEvy8nM2TxpGFIB/YTiKpKA==" saltValue="guGXfDBBlsstWCto5YiifHbe+Hr8bssu/7aFa9IdZ98irv3jR2/5E+wxfLt7sGE5LxGBB6Qyw675dUJJEp9Qpw==" spinCount="100000" sheet="1" objects="1" scenarios="1" formatColumns="0" formatRows="0" autoFilter="0"/>
  <autoFilter ref="C103:K1117" xr:uid="{00000000-0009-0000-0000-000002000000}"/>
  <mergeCells count="9">
    <mergeCell ref="E50:H50"/>
    <mergeCell ref="E94:H94"/>
    <mergeCell ref="E96:H96"/>
    <mergeCell ref="L2:V2"/>
    <mergeCell ref="E7:H7"/>
    <mergeCell ref="E9:H9"/>
    <mergeCell ref="E18:H18"/>
    <mergeCell ref="E27:H27"/>
    <mergeCell ref="E48:H48"/>
  </mergeCells>
  <hyperlinks>
    <hyperlink ref="F109" r:id="rId1" xr:uid="{00000000-0004-0000-0200-000000000000}"/>
    <hyperlink ref="F116" r:id="rId2" xr:uid="{00000000-0004-0000-0200-000001000000}"/>
    <hyperlink ref="F123" r:id="rId3" xr:uid="{00000000-0004-0000-0200-000002000000}"/>
    <hyperlink ref="F128" r:id="rId4" xr:uid="{00000000-0004-0000-0200-000003000000}"/>
    <hyperlink ref="F147" r:id="rId5" xr:uid="{00000000-0004-0000-0200-000004000000}"/>
    <hyperlink ref="F154" r:id="rId6" xr:uid="{00000000-0004-0000-0200-000005000000}"/>
    <hyperlink ref="F157" r:id="rId7" xr:uid="{00000000-0004-0000-0200-000006000000}"/>
    <hyperlink ref="F162" r:id="rId8" xr:uid="{00000000-0004-0000-0200-000007000000}"/>
    <hyperlink ref="F165" r:id="rId9" xr:uid="{00000000-0004-0000-0200-000008000000}"/>
    <hyperlink ref="F168" r:id="rId10" xr:uid="{00000000-0004-0000-0200-000009000000}"/>
    <hyperlink ref="F173" r:id="rId11" xr:uid="{00000000-0004-0000-0200-00000A000000}"/>
    <hyperlink ref="F178" r:id="rId12" xr:uid="{00000000-0004-0000-0200-00000B000000}"/>
    <hyperlink ref="F183" r:id="rId13" xr:uid="{00000000-0004-0000-0200-00000C000000}"/>
    <hyperlink ref="F188" r:id="rId14" xr:uid="{00000000-0004-0000-0200-00000D000000}"/>
    <hyperlink ref="F194" r:id="rId15" xr:uid="{00000000-0004-0000-0200-00000E000000}"/>
    <hyperlink ref="F200" r:id="rId16" xr:uid="{00000000-0004-0000-0200-00000F000000}"/>
    <hyperlink ref="F206" r:id="rId17" xr:uid="{00000000-0004-0000-0200-000010000000}"/>
    <hyperlink ref="F209" r:id="rId18" xr:uid="{00000000-0004-0000-0200-000011000000}"/>
    <hyperlink ref="F218" r:id="rId19" xr:uid="{00000000-0004-0000-0200-000012000000}"/>
    <hyperlink ref="F225" r:id="rId20" xr:uid="{00000000-0004-0000-0200-000013000000}"/>
    <hyperlink ref="F232" r:id="rId21" xr:uid="{00000000-0004-0000-0200-000014000000}"/>
    <hyperlink ref="F242" r:id="rId22" xr:uid="{00000000-0004-0000-0200-000015000000}"/>
    <hyperlink ref="F251" r:id="rId23" xr:uid="{00000000-0004-0000-0200-000016000000}"/>
    <hyperlink ref="F254" r:id="rId24" xr:uid="{00000000-0004-0000-0200-000017000000}"/>
    <hyperlink ref="F259" r:id="rId25" xr:uid="{00000000-0004-0000-0200-000018000000}"/>
    <hyperlink ref="F262" r:id="rId26" xr:uid="{00000000-0004-0000-0200-000019000000}"/>
    <hyperlink ref="F272" r:id="rId27" xr:uid="{00000000-0004-0000-0200-00001A000000}"/>
    <hyperlink ref="F277" r:id="rId28" xr:uid="{00000000-0004-0000-0200-00001B000000}"/>
    <hyperlink ref="F283" r:id="rId29" xr:uid="{00000000-0004-0000-0200-00001C000000}"/>
    <hyperlink ref="F289" r:id="rId30" xr:uid="{00000000-0004-0000-0200-00001D000000}"/>
    <hyperlink ref="F294" r:id="rId31" xr:uid="{00000000-0004-0000-0200-00001E000000}"/>
    <hyperlink ref="F299" r:id="rId32" xr:uid="{00000000-0004-0000-0200-00001F000000}"/>
    <hyperlink ref="F306" r:id="rId33" xr:uid="{00000000-0004-0000-0200-000020000000}"/>
    <hyperlink ref="F311" r:id="rId34" xr:uid="{00000000-0004-0000-0200-000021000000}"/>
    <hyperlink ref="F319" r:id="rId35" xr:uid="{00000000-0004-0000-0200-000022000000}"/>
    <hyperlink ref="F330" r:id="rId36" xr:uid="{00000000-0004-0000-0200-000023000000}"/>
    <hyperlink ref="F337" r:id="rId37" xr:uid="{00000000-0004-0000-0200-000024000000}"/>
    <hyperlink ref="F346" r:id="rId38" xr:uid="{00000000-0004-0000-0200-000025000000}"/>
    <hyperlink ref="F355" r:id="rId39" xr:uid="{00000000-0004-0000-0200-000026000000}"/>
    <hyperlink ref="F364" r:id="rId40" xr:uid="{00000000-0004-0000-0200-000027000000}"/>
    <hyperlink ref="F384" r:id="rId41" xr:uid="{00000000-0004-0000-0200-000028000000}"/>
    <hyperlink ref="F391" r:id="rId42" xr:uid="{00000000-0004-0000-0200-000029000000}"/>
    <hyperlink ref="F398" r:id="rId43" xr:uid="{00000000-0004-0000-0200-00002A000000}"/>
    <hyperlink ref="F405" r:id="rId44" xr:uid="{00000000-0004-0000-0200-00002B000000}"/>
    <hyperlink ref="F410" r:id="rId45" xr:uid="{00000000-0004-0000-0200-00002C000000}"/>
    <hyperlink ref="F415" r:id="rId46" xr:uid="{00000000-0004-0000-0200-00002D000000}"/>
    <hyperlink ref="F420" r:id="rId47" xr:uid="{00000000-0004-0000-0200-00002E000000}"/>
    <hyperlink ref="F431" r:id="rId48" xr:uid="{00000000-0004-0000-0200-00002F000000}"/>
    <hyperlink ref="F436" r:id="rId49" xr:uid="{00000000-0004-0000-0200-000030000000}"/>
    <hyperlink ref="F441" r:id="rId50" xr:uid="{00000000-0004-0000-0200-000031000000}"/>
    <hyperlink ref="F446" r:id="rId51" xr:uid="{00000000-0004-0000-0200-000032000000}"/>
    <hyperlink ref="F451" r:id="rId52" xr:uid="{00000000-0004-0000-0200-000033000000}"/>
    <hyperlink ref="F456" r:id="rId53" xr:uid="{00000000-0004-0000-0200-000034000000}"/>
    <hyperlink ref="F462" r:id="rId54" xr:uid="{00000000-0004-0000-0200-000035000000}"/>
    <hyperlink ref="F467" r:id="rId55" xr:uid="{00000000-0004-0000-0200-000036000000}"/>
    <hyperlink ref="F472" r:id="rId56" xr:uid="{00000000-0004-0000-0200-000037000000}"/>
    <hyperlink ref="F477" r:id="rId57" xr:uid="{00000000-0004-0000-0200-000038000000}"/>
    <hyperlink ref="F482" r:id="rId58" xr:uid="{00000000-0004-0000-0200-000039000000}"/>
    <hyperlink ref="F487" r:id="rId59" xr:uid="{00000000-0004-0000-0200-00003A000000}"/>
    <hyperlink ref="F492" r:id="rId60" xr:uid="{00000000-0004-0000-0200-00003B000000}"/>
    <hyperlink ref="F496" r:id="rId61" xr:uid="{00000000-0004-0000-0200-00003C000000}"/>
    <hyperlink ref="F502" r:id="rId62" xr:uid="{00000000-0004-0000-0200-00003D000000}"/>
    <hyperlink ref="F507" r:id="rId63" xr:uid="{00000000-0004-0000-0200-00003E000000}"/>
    <hyperlink ref="F513" r:id="rId64" xr:uid="{00000000-0004-0000-0200-00003F000000}"/>
    <hyperlink ref="F519" r:id="rId65" xr:uid="{00000000-0004-0000-0200-000040000000}"/>
    <hyperlink ref="F525" r:id="rId66" xr:uid="{00000000-0004-0000-0200-000041000000}"/>
    <hyperlink ref="F532" r:id="rId67" xr:uid="{00000000-0004-0000-0200-000042000000}"/>
    <hyperlink ref="F539" r:id="rId68" xr:uid="{00000000-0004-0000-0200-000043000000}"/>
    <hyperlink ref="F544" r:id="rId69" xr:uid="{00000000-0004-0000-0200-000044000000}"/>
    <hyperlink ref="F547" r:id="rId70" xr:uid="{00000000-0004-0000-0200-000045000000}"/>
    <hyperlink ref="F550" r:id="rId71" xr:uid="{00000000-0004-0000-0200-000046000000}"/>
    <hyperlink ref="F559" r:id="rId72" xr:uid="{00000000-0004-0000-0200-000047000000}"/>
    <hyperlink ref="F565" r:id="rId73" xr:uid="{00000000-0004-0000-0200-000048000000}"/>
    <hyperlink ref="F568" r:id="rId74" xr:uid="{00000000-0004-0000-0200-000049000000}"/>
    <hyperlink ref="F571" r:id="rId75" xr:uid="{00000000-0004-0000-0200-00004A000000}"/>
    <hyperlink ref="F576" r:id="rId76" xr:uid="{00000000-0004-0000-0200-00004B000000}"/>
    <hyperlink ref="F580" r:id="rId77" xr:uid="{00000000-0004-0000-0200-00004C000000}"/>
    <hyperlink ref="F585" r:id="rId78" xr:uid="{00000000-0004-0000-0200-00004D000000}"/>
    <hyperlink ref="F590" r:id="rId79" xr:uid="{00000000-0004-0000-0200-00004E000000}"/>
    <hyperlink ref="F600" r:id="rId80" xr:uid="{00000000-0004-0000-0200-00004F000000}"/>
    <hyperlink ref="F605" r:id="rId81" xr:uid="{00000000-0004-0000-0200-000050000000}"/>
    <hyperlink ref="F615" r:id="rId82" xr:uid="{00000000-0004-0000-0200-000051000000}"/>
    <hyperlink ref="F624" r:id="rId83" xr:uid="{00000000-0004-0000-0200-000052000000}"/>
    <hyperlink ref="F628" r:id="rId84" xr:uid="{00000000-0004-0000-0200-000053000000}"/>
    <hyperlink ref="F633" r:id="rId85" xr:uid="{00000000-0004-0000-0200-000054000000}"/>
    <hyperlink ref="F642" r:id="rId86" xr:uid="{00000000-0004-0000-0200-000055000000}"/>
    <hyperlink ref="F646" r:id="rId87" xr:uid="{00000000-0004-0000-0200-000056000000}"/>
    <hyperlink ref="F658" r:id="rId88" xr:uid="{00000000-0004-0000-0200-000057000000}"/>
    <hyperlink ref="F667" r:id="rId89" xr:uid="{00000000-0004-0000-0200-000058000000}"/>
    <hyperlink ref="F674" r:id="rId90" xr:uid="{00000000-0004-0000-0200-000059000000}"/>
    <hyperlink ref="F684" r:id="rId91" xr:uid="{00000000-0004-0000-0200-00005A000000}"/>
    <hyperlink ref="F688" r:id="rId92" xr:uid="{00000000-0004-0000-0200-00005B000000}"/>
    <hyperlink ref="F691" r:id="rId93" xr:uid="{00000000-0004-0000-0200-00005C000000}"/>
    <hyperlink ref="F694" r:id="rId94" xr:uid="{00000000-0004-0000-0200-00005D000000}"/>
    <hyperlink ref="F698" r:id="rId95" xr:uid="{00000000-0004-0000-0200-00005E000000}"/>
    <hyperlink ref="F704" r:id="rId96" xr:uid="{00000000-0004-0000-0200-00005F000000}"/>
    <hyperlink ref="F709" r:id="rId97" xr:uid="{00000000-0004-0000-0200-000060000000}"/>
    <hyperlink ref="F714" r:id="rId98" xr:uid="{00000000-0004-0000-0200-000061000000}"/>
    <hyperlink ref="F720" r:id="rId99" xr:uid="{00000000-0004-0000-0200-000062000000}"/>
    <hyperlink ref="F726" r:id="rId100" xr:uid="{00000000-0004-0000-0200-000063000000}"/>
    <hyperlink ref="F729" r:id="rId101" xr:uid="{00000000-0004-0000-0200-000064000000}"/>
    <hyperlink ref="F739" r:id="rId102" xr:uid="{00000000-0004-0000-0200-000065000000}"/>
    <hyperlink ref="F749" r:id="rId103" xr:uid="{00000000-0004-0000-0200-000066000000}"/>
    <hyperlink ref="F759" r:id="rId104" xr:uid="{00000000-0004-0000-0200-000067000000}"/>
    <hyperlink ref="F768" r:id="rId105" xr:uid="{00000000-0004-0000-0200-000068000000}"/>
    <hyperlink ref="F773" r:id="rId106" xr:uid="{00000000-0004-0000-0200-000069000000}"/>
    <hyperlink ref="F777" r:id="rId107" xr:uid="{00000000-0004-0000-0200-00006A000000}"/>
    <hyperlink ref="F785" r:id="rId108" xr:uid="{00000000-0004-0000-0200-00006B000000}"/>
    <hyperlink ref="F792" r:id="rId109" xr:uid="{00000000-0004-0000-0200-00006C000000}"/>
    <hyperlink ref="F798" r:id="rId110" xr:uid="{00000000-0004-0000-0200-00006D000000}"/>
    <hyperlink ref="F803" r:id="rId111" xr:uid="{00000000-0004-0000-0200-00006E000000}"/>
    <hyperlink ref="F807" r:id="rId112" xr:uid="{00000000-0004-0000-0200-00006F000000}"/>
    <hyperlink ref="F812" r:id="rId113" xr:uid="{00000000-0004-0000-0200-000070000000}"/>
    <hyperlink ref="F817" r:id="rId114" xr:uid="{00000000-0004-0000-0200-000071000000}"/>
    <hyperlink ref="F820" r:id="rId115" xr:uid="{00000000-0004-0000-0200-000072000000}"/>
    <hyperlink ref="F825" r:id="rId116" xr:uid="{00000000-0004-0000-0200-000073000000}"/>
    <hyperlink ref="F830" r:id="rId117" xr:uid="{00000000-0004-0000-0200-000074000000}"/>
    <hyperlink ref="F835" r:id="rId118" xr:uid="{00000000-0004-0000-0200-000075000000}"/>
    <hyperlink ref="F840" r:id="rId119" xr:uid="{00000000-0004-0000-0200-000076000000}"/>
    <hyperlink ref="F845" r:id="rId120" xr:uid="{00000000-0004-0000-0200-000077000000}"/>
    <hyperlink ref="F850" r:id="rId121" xr:uid="{00000000-0004-0000-0200-000078000000}"/>
    <hyperlink ref="F855" r:id="rId122" xr:uid="{00000000-0004-0000-0200-000079000000}"/>
    <hyperlink ref="F860" r:id="rId123" xr:uid="{00000000-0004-0000-0200-00007A000000}"/>
    <hyperlink ref="F866" r:id="rId124" xr:uid="{00000000-0004-0000-0200-00007B000000}"/>
    <hyperlink ref="F871" r:id="rId125" xr:uid="{00000000-0004-0000-0200-00007C000000}"/>
    <hyperlink ref="F876" r:id="rId126" xr:uid="{00000000-0004-0000-0200-00007D000000}"/>
    <hyperlink ref="F881" r:id="rId127" xr:uid="{00000000-0004-0000-0200-00007E000000}"/>
    <hyperlink ref="F884" r:id="rId128" xr:uid="{00000000-0004-0000-0200-00007F000000}"/>
    <hyperlink ref="F893" r:id="rId129" xr:uid="{00000000-0004-0000-0200-000080000000}"/>
    <hyperlink ref="F896" r:id="rId130" xr:uid="{00000000-0004-0000-0200-000081000000}"/>
    <hyperlink ref="F900" r:id="rId131" xr:uid="{00000000-0004-0000-0200-000082000000}"/>
    <hyperlink ref="F912" r:id="rId132" xr:uid="{00000000-0004-0000-0200-000083000000}"/>
    <hyperlink ref="F920" r:id="rId133" xr:uid="{00000000-0004-0000-0200-000084000000}"/>
    <hyperlink ref="F927" r:id="rId134" xr:uid="{00000000-0004-0000-0200-000085000000}"/>
    <hyperlink ref="F934" r:id="rId135" xr:uid="{00000000-0004-0000-0200-000086000000}"/>
    <hyperlink ref="F941" r:id="rId136" xr:uid="{00000000-0004-0000-0200-000087000000}"/>
    <hyperlink ref="F945" r:id="rId137" xr:uid="{00000000-0004-0000-0200-000088000000}"/>
    <hyperlink ref="F951" r:id="rId138" xr:uid="{00000000-0004-0000-0200-000089000000}"/>
    <hyperlink ref="F956" r:id="rId139" xr:uid="{00000000-0004-0000-0200-00008A000000}"/>
    <hyperlink ref="F960" r:id="rId140" xr:uid="{00000000-0004-0000-0200-00008B000000}"/>
    <hyperlink ref="F966" r:id="rId141" xr:uid="{00000000-0004-0000-0200-00008C000000}"/>
    <hyperlink ref="F969" r:id="rId142" xr:uid="{00000000-0004-0000-0200-00008D000000}"/>
    <hyperlink ref="F972" r:id="rId143" xr:uid="{00000000-0004-0000-0200-00008E000000}"/>
    <hyperlink ref="F977" r:id="rId144" xr:uid="{00000000-0004-0000-0200-00008F000000}"/>
    <hyperlink ref="F985" r:id="rId145" xr:uid="{00000000-0004-0000-0200-000090000000}"/>
    <hyperlink ref="F992" r:id="rId146" xr:uid="{00000000-0004-0000-0200-000091000000}"/>
    <hyperlink ref="F1001" r:id="rId147" xr:uid="{00000000-0004-0000-0200-000092000000}"/>
    <hyperlink ref="F1005" r:id="rId148" xr:uid="{00000000-0004-0000-0200-000093000000}"/>
    <hyperlink ref="F1010" r:id="rId149" xr:uid="{00000000-0004-0000-0200-000094000000}"/>
    <hyperlink ref="F1014" r:id="rId150" xr:uid="{00000000-0004-0000-0200-000095000000}"/>
    <hyperlink ref="F1021" r:id="rId151" xr:uid="{00000000-0004-0000-0200-000096000000}"/>
    <hyperlink ref="F1024" r:id="rId152" xr:uid="{00000000-0004-0000-0200-000097000000}"/>
    <hyperlink ref="F1032" r:id="rId153" xr:uid="{00000000-0004-0000-0200-000098000000}"/>
    <hyperlink ref="F1039" r:id="rId154" xr:uid="{00000000-0004-0000-0200-000099000000}"/>
    <hyperlink ref="F1050" r:id="rId155" xr:uid="{00000000-0004-0000-0200-00009A000000}"/>
    <hyperlink ref="F1059" r:id="rId156" xr:uid="{00000000-0004-0000-0200-00009B000000}"/>
    <hyperlink ref="F1068" r:id="rId157" xr:uid="{00000000-0004-0000-0200-00009C000000}"/>
    <hyperlink ref="F1072" r:id="rId158" xr:uid="{00000000-0004-0000-0200-00009D000000}"/>
    <hyperlink ref="F1082" r:id="rId159" xr:uid="{00000000-0004-0000-0200-00009E000000}"/>
    <hyperlink ref="F1087" r:id="rId160" xr:uid="{00000000-0004-0000-0200-00009F000000}"/>
    <hyperlink ref="F1090" r:id="rId161" xr:uid="{00000000-0004-0000-0200-0000A0000000}"/>
    <hyperlink ref="F1093" r:id="rId162" xr:uid="{00000000-0004-0000-0200-0000A1000000}"/>
    <hyperlink ref="F1097" r:id="rId163" xr:uid="{00000000-0004-0000-0200-0000A2000000}"/>
    <hyperlink ref="F1108" r:id="rId164" xr:uid="{00000000-0004-0000-0200-0000A3000000}"/>
    <hyperlink ref="F1111" r:id="rId165" xr:uid="{00000000-0004-0000-0200-0000A4000000}"/>
    <hyperlink ref="F1117" r:id="rId166" xr:uid="{00000000-0004-0000-0200-0000A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0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87</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2481</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ROUND(J88,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ROUND((SUM(BE88:BE201)),  2)</f>
        <v>0</v>
      </c>
      <c r="G33" s="38"/>
      <c r="H33" s="38"/>
      <c r="I33" s="128">
        <v>0.21</v>
      </c>
      <c r="J33" s="127">
        <f>ROUND(((SUM(BE88:BE201))*I33),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ROUND((SUM(BF88:BF201)),  2)</f>
        <v>0</v>
      </c>
      <c r="G34" s="38"/>
      <c r="H34" s="38"/>
      <c r="I34" s="128">
        <v>0.15</v>
      </c>
      <c r="J34" s="127">
        <f>ROUND(((SUM(BF88:BF201))*I34),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ROUND((SUM(BG88:BG201)),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ROUND((SUM(BH88:BH201)),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ROUND((SUM(BI88:BI201)),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SO 03 - Přístřešek</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J88</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124</v>
      </c>
      <c r="E60" s="147"/>
      <c r="F60" s="147"/>
      <c r="G60" s="147"/>
      <c r="H60" s="147"/>
      <c r="I60" s="147"/>
      <c r="J60" s="148">
        <f>J89</f>
        <v>0</v>
      </c>
      <c r="K60" s="145"/>
      <c r="L60" s="149"/>
    </row>
    <row r="61" spans="1:47" s="10" customFormat="1" ht="19.899999999999999" customHeight="1">
      <c r="B61" s="150"/>
      <c r="C61" s="101"/>
      <c r="D61" s="151" t="s">
        <v>131</v>
      </c>
      <c r="E61" s="152"/>
      <c r="F61" s="152"/>
      <c r="G61" s="152"/>
      <c r="H61" s="152"/>
      <c r="I61" s="152"/>
      <c r="J61" s="153">
        <f>J90</f>
        <v>0</v>
      </c>
      <c r="K61" s="101"/>
      <c r="L61" s="154"/>
    </row>
    <row r="62" spans="1:47" s="9" customFormat="1" ht="24.95" customHeight="1">
      <c r="B62" s="144"/>
      <c r="C62" s="145"/>
      <c r="D62" s="146" t="s">
        <v>134</v>
      </c>
      <c r="E62" s="147"/>
      <c r="F62" s="147"/>
      <c r="G62" s="147"/>
      <c r="H62" s="147"/>
      <c r="I62" s="147"/>
      <c r="J62" s="148">
        <f>J96</f>
        <v>0</v>
      </c>
      <c r="K62" s="145"/>
      <c r="L62" s="149"/>
    </row>
    <row r="63" spans="1:47" s="10" customFormat="1" ht="19.899999999999999" customHeight="1">
      <c r="B63" s="150"/>
      <c r="C63" s="101"/>
      <c r="D63" s="151" t="s">
        <v>141</v>
      </c>
      <c r="E63" s="152"/>
      <c r="F63" s="152"/>
      <c r="G63" s="152"/>
      <c r="H63" s="152"/>
      <c r="I63" s="152"/>
      <c r="J63" s="153">
        <f>J97</f>
        <v>0</v>
      </c>
      <c r="K63" s="101"/>
      <c r="L63" s="154"/>
    </row>
    <row r="64" spans="1:47" s="10" customFormat="1" ht="19.899999999999999" customHeight="1">
      <c r="B64" s="150"/>
      <c r="C64" s="101"/>
      <c r="D64" s="151" t="s">
        <v>2482</v>
      </c>
      <c r="E64" s="152"/>
      <c r="F64" s="152"/>
      <c r="G64" s="152"/>
      <c r="H64" s="152"/>
      <c r="I64" s="152"/>
      <c r="J64" s="153">
        <f>J117</f>
        <v>0</v>
      </c>
      <c r="K64" s="101"/>
      <c r="L64" s="154"/>
    </row>
    <row r="65" spans="1:31" s="10" customFormat="1" ht="19.899999999999999" customHeight="1">
      <c r="B65" s="150"/>
      <c r="C65" s="101"/>
      <c r="D65" s="151" t="s">
        <v>143</v>
      </c>
      <c r="E65" s="152"/>
      <c r="F65" s="152"/>
      <c r="G65" s="152"/>
      <c r="H65" s="152"/>
      <c r="I65" s="152"/>
      <c r="J65" s="153">
        <f>J124</f>
        <v>0</v>
      </c>
      <c r="K65" s="101"/>
      <c r="L65" s="154"/>
    </row>
    <row r="66" spans="1:31" s="10" customFormat="1" ht="19.899999999999999" customHeight="1">
      <c r="B66" s="150"/>
      <c r="C66" s="101"/>
      <c r="D66" s="151" t="s">
        <v>147</v>
      </c>
      <c r="E66" s="152"/>
      <c r="F66" s="152"/>
      <c r="G66" s="152"/>
      <c r="H66" s="152"/>
      <c r="I66" s="152"/>
      <c r="J66" s="153">
        <f>J168</f>
        <v>0</v>
      </c>
      <c r="K66" s="101"/>
      <c r="L66" s="154"/>
    </row>
    <row r="67" spans="1:31" s="9" customFormat="1" ht="24.95" customHeight="1">
      <c r="B67" s="144"/>
      <c r="C67" s="145"/>
      <c r="D67" s="146" t="s">
        <v>150</v>
      </c>
      <c r="E67" s="147"/>
      <c r="F67" s="147"/>
      <c r="G67" s="147"/>
      <c r="H67" s="147"/>
      <c r="I67" s="147"/>
      <c r="J67" s="148">
        <f>J197</f>
        <v>0</v>
      </c>
      <c r="K67" s="145"/>
      <c r="L67" s="149"/>
    </row>
    <row r="68" spans="1:31" s="10" customFormat="1" ht="19.899999999999999" customHeight="1">
      <c r="B68" s="150"/>
      <c r="C68" s="101"/>
      <c r="D68" s="151" t="s">
        <v>151</v>
      </c>
      <c r="E68" s="152"/>
      <c r="F68" s="152"/>
      <c r="G68" s="152"/>
      <c r="H68" s="152"/>
      <c r="I68" s="152"/>
      <c r="J68" s="153">
        <f>J198</f>
        <v>0</v>
      </c>
      <c r="K68" s="101"/>
      <c r="L68" s="154"/>
    </row>
    <row r="69" spans="1:31" s="2" customFormat="1" ht="21.75" customHeight="1">
      <c r="A69" s="38"/>
      <c r="B69" s="39"/>
      <c r="C69" s="40"/>
      <c r="D69" s="40"/>
      <c r="E69" s="40"/>
      <c r="F69" s="40"/>
      <c r="G69" s="40"/>
      <c r="H69" s="40"/>
      <c r="I69" s="40"/>
      <c r="J69" s="40"/>
      <c r="K69" s="40"/>
      <c r="L69" s="117"/>
      <c r="S69" s="38"/>
      <c r="T69" s="38"/>
      <c r="U69" s="38"/>
      <c r="V69" s="38"/>
      <c r="W69" s="38"/>
      <c r="X69" s="38"/>
      <c r="Y69" s="38"/>
      <c r="Z69" s="38"/>
      <c r="AA69" s="38"/>
      <c r="AB69" s="38"/>
      <c r="AC69" s="38"/>
      <c r="AD69" s="38"/>
      <c r="AE69" s="38"/>
    </row>
    <row r="70" spans="1:31" s="2" customFormat="1" ht="6.95" customHeight="1">
      <c r="A70" s="38"/>
      <c r="B70" s="51"/>
      <c r="C70" s="52"/>
      <c r="D70" s="52"/>
      <c r="E70" s="52"/>
      <c r="F70" s="52"/>
      <c r="G70" s="52"/>
      <c r="H70" s="52"/>
      <c r="I70" s="52"/>
      <c r="J70" s="52"/>
      <c r="K70" s="52"/>
      <c r="L70" s="117"/>
      <c r="S70" s="38"/>
      <c r="T70" s="38"/>
      <c r="U70" s="38"/>
      <c r="V70" s="38"/>
      <c r="W70" s="38"/>
      <c r="X70" s="38"/>
      <c r="Y70" s="38"/>
      <c r="Z70" s="38"/>
      <c r="AA70" s="38"/>
      <c r="AB70" s="38"/>
      <c r="AC70" s="38"/>
      <c r="AD70" s="38"/>
      <c r="AE70" s="38"/>
    </row>
    <row r="74" spans="1:31" s="2" customFormat="1" ht="6.95" customHeight="1">
      <c r="A74" s="38"/>
      <c r="B74" s="53"/>
      <c r="C74" s="54"/>
      <c r="D74" s="54"/>
      <c r="E74" s="54"/>
      <c r="F74" s="54"/>
      <c r="G74" s="54"/>
      <c r="H74" s="54"/>
      <c r="I74" s="54"/>
      <c r="J74" s="54"/>
      <c r="K74" s="54"/>
      <c r="L74" s="117"/>
      <c r="S74" s="38"/>
      <c r="T74" s="38"/>
      <c r="U74" s="38"/>
      <c r="V74" s="38"/>
      <c r="W74" s="38"/>
      <c r="X74" s="38"/>
      <c r="Y74" s="38"/>
      <c r="Z74" s="38"/>
      <c r="AA74" s="38"/>
      <c r="AB74" s="38"/>
      <c r="AC74" s="38"/>
      <c r="AD74" s="38"/>
      <c r="AE74" s="38"/>
    </row>
    <row r="75" spans="1:31" s="2" customFormat="1" ht="24.95" customHeight="1">
      <c r="A75" s="38"/>
      <c r="B75" s="39"/>
      <c r="C75" s="27" t="s">
        <v>153</v>
      </c>
      <c r="D75" s="40"/>
      <c r="E75" s="40"/>
      <c r="F75" s="40"/>
      <c r="G75" s="40"/>
      <c r="H75" s="40"/>
      <c r="I75" s="40"/>
      <c r="J75" s="40"/>
      <c r="K75" s="40"/>
      <c r="L75" s="117"/>
      <c r="S75" s="38"/>
      <c r="T75" s="38"/>
      <c r="U75" s="38"/>
      <c r="V75" s="38"/>
      <c r="W75" s="38"/>
      <c r="X75" s="38"/>
      <c r="Y75" s="38"/>
      <c r="Z75" s="38"/>
      <c r="AA75" s="38"/>
      <c r="AB75" s="38"/>
      <c r="AC75" s="38"/>
      <c r="AD75" s="38"/>
      <c r="AE75" s="38"/>
    </row>
    <row r="76" spans="1:31" s="2" customFormat="1" ht="6.95" customHeight="1">
      <c r="A76" s="38"/>
      <c r="B76" s="39"/>
      <c r="C76" s="40"/>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12" customHeight="1">
      <c r="A77" s="38"/>
      <c r="B77" s="39"/>
      <c r="C77" s="33" t="s">
        <v>16</v>
      </c>
      <c r="D77" s="40"/>
      <c r="E77" s="40"/>
      <c r="F77" s="40"/>
      <c r="G77" s="40"/>
      <c r="H77" s="40"/>
      <c r="I77" s="40"/>
      <c r="J77" s="40"/>
      <c r="K77" s="40"/>
      <c r="L77" s="117"/>
      <c r="S77" s="38"/>
      <c r="T77" s="38"/>
      <c r="U77" s="38"/>
      <c r="V77" s="38"/>
      <c r="W77" s="38"/>
      <c r="X77" s="38"/>
      <c r="Y77" s="38"/>
      <c r="Z77" s="38"/>
      <c r="AA77" s="38"/>
      <c r="AB77" s="38"/>
      <c r="AC77" s="38"/>
      <c r="AD77" s="38"/>
      <c r="AE77" s="38"/>
    </row>
    <row r="78" spans="1:31" s="2" customFormat="1" ht="16.5" customHeight="1">
      <c r="A78" s="38"/>
      <c r="B78" s="39"/>
      <c r="C78" s="40"/>
      <c r="D78" s="40"/>
      <c r="E78" s="415" t="str">
        <f>E7</f>
        <v>Zelená učebna s celoročním provozem</v>
      </c>
      <c r="F78" s="416"/>
      <c r="G78" s="416"/>
      <c r="H78" s="416"/>
      <c r="I78" s="40"/>
      <c r="J78" s="40"/>
      <c r="K78" s="40"/>
      <c r="L78" s="117"/>
      <c r="S78" s="38"/>
      <c r="T78" s="38"/>
      <c r="U78" s="38"/>
      <c r="V78" s="38"/>
      <c r="W78" s="38"/>
      <c r="X78" s="38"/>
      <c r="Y78" s="38"/>
      <c r="Z78" s="38"/>
      <c r="AA78" s="38"/>
      <c r="AB78" s="38"/>
      <c r="AC78" s="38"/>
      <c r="AD78" s="38"/>
      <c r="AE78" s="38"/>
    </row>
    <row r="79" spans="1:31" s="2" customFormat="1" ht="12" customHeight="1">
      <c r="A79" s="38"/>
      <c r="B79" s="39"/>
      <c r="C79" s="33" t="s">
        <v>118</v>
      </c>
      <c r="D79" s="40"/>
      <c r="E79" s="40"/>
      <c r="F79" s="40"/>
      <c r="G79" s="40"/>
      <c r="H79" s="40"/>
      <c r="I79" s="40"/>
      <c r="J79" s="40"/>
      <c r="K79" s="40"/>
      <c r="L79" s="117"/>
      <c r="S79" s="38"/>
      <c r="T79" s="38"/>
      <c r="U79" s="38"/>
      <c r="V79" s="38"/>
      <c r="W79" s="38"/>
      <c r="X79" s="38"/>
      <c r="Y79" s="38"/>
      <c r="Z79" s="38"/>
      <c r="AA79" s="38"/>
      <c r="AB79" s="38"/>
      <c r="AC79" s="38"/>
      <c r="AD79" s="38"/>
      <c r="AE79" s="38"/>
    </row>
    <row r="80" spans="1:31" s="2" customFormat="1" ht="16.5" customHeight="1">
      <c r="A80" s="38"/>
      <c r="B80" s="39"/>
      <c r="C80" s="40"/>
      <c r="D80" s="40"/>
      <c r="E80" s="369" t="str">
        <f>E9</f>
        <v>SO 03 - Přístřešek</v>
      </c>
      <c r="F80" s="417"/>
      <c r="G80" s="417"/>
      <c r="H80" s="417"/>
      <c r="I80" s="40"/>
      <c r="J80" s="40"/>
      <c r="K80" s="40"/>
      <c r="L80" s="117"/>
      <c r="S80" s="38"/>
      <c r="T80" s="38"/>
      <c r="U80" s="38"/>
      <c r="V80" s="38"/>
      <c r="W80" s="38"/>
      <c r="X80" s="38"/>
      <c r="Y80" s="38"/>
      <c r="Z80" s="38"/>
      <c r="AA80" s="38"/>
      <c r="AB80" s="38"/>
      <c r="AC80" s="38"/>
      <c r="AD80" s="38"/>
      <c r="AE80" s="38"/>
    </row>
    <row r="81" spans="1:65" s="2" customFormat="1" ht="6.95" customHeight="1">
      <c r="A81" s="38"/>
      <c r="B81" s="39"/>
      <c r="C81" s="40"/>
      <c r="D81" s="40"/>
      <c r="E81" s="40"/>
      <c r="F81" s="40"/>
      <c r="G81" s="40"/>
      <c r="H81" s="40"/>
      <c r="I81" s="40"/>
      <c r="J81" s="40"/>
      <c r="K81" s="40"/>
      <c r="L81" s="117"/>
      <c r="S81" s="38"/>
      <c r="T81" s="38"/>
      <c r="U81" s="38"/>
      <c r="V81" s="38"/>
      <c r="W81" s="38"/>
      <c r="X81" s="38"/>
      <c r="Y81" s="38"/>
      <c r="Z81" s="38"/>
      <c r="AA81" s="38"/>
      <c r="AB81" s="38"/>
      <c r="AC81" s="38"/>
      <c r="AD81" s="38"/>
      <c r="AE81" s="38"/>
    </row>
    <row r="82" spans="1:65" s="2" customFormat="1" ht="12" customHeight="1">
      <c r="A82" s="38"/>
      <c r="B82" s="39"/>
      <c r="C82" s="33" t="s">
        <v>21</v>
      </c>
      <c r="D82" s="40"/>
      <c r="E82" s="40"/>
      <c r="F82" s="31" t="str">
        <f>F12</f>
        <v>Střední lesnická škola Žlutice</v>
      </c>
      <c r="G82" s="40"/>
      <c r="H82" s="40"/>
      <c r="I82" s="33" t="s">
        <v>23</v>
      </c>
      <c r="J82" s="63" t="str">
        <f>IF(J12="","",J12)</f>
        <v>26. 11. 2024</v>
      </c>
      <c r="K82" s="40"/>
      <c r="L82" s="117"/>
      <c r="S82" s="38"/>
      <c r="T82" s="38"/>
      <c r="U82" s="38"/>
      <c r="V82" s="38"/>
      <c r="W82" s="38"/>
      <c r="X82" s="38"/>
      <c r="Y82" s="38"/>
      <c r="Z82" s="38"/>
      <c r="AA82" s="38"/>
      <c r="AB82" s="38"/>
      <c r="AC82" s="38"/>
      <c r="AD82" s="38"/>
      <c r="AE82" s="38"/>
    </row>
    <row r="83" spans="1:65" s="2" customFormat="1" ht="6.95" customHeight="1">
      <c r="A83" s="38"/>
      <c r="B83" s="39"/>
      <c r="C83" s="40"/>
      <c r="D83" s="40"/>
      <c r="E83" s="40"/>
      <c r="F83" s="40"/>
      <c r="G83" s="40"/>
      <c r="H83" s="40"/>
      <c r="I83" s="40"/>
      <c r="J83" s="40"/>
      <c r="K83" s="40"/>
      <c r="L83" s="117"/>
      <c r="S83" s="38"/>
      <c r="T83" s="38"/>
      <c r="U83" s="38"/>
      <c r="V83" s="38"/>
      <c r="W83" s="38"/>
      <c r="X83" s="38"/>
      <c r="Y83" s="38"/>
      <c r="Z83" s="38"/>
      <c r="AA83" s="38"/>
      <c r="AB83" s="38"/>
      <c r="AC83" s="38"/>
      <c r="AD83" s="38"/>
      <c r="AE83" s="38"/>
    </row>
    <row r="84" spans="1:65" s="2" customFormat="1" ht="25.7" customHeight="1">
      <c r="A84" s="38"/>
      <c r="B84" s="39"/>
      <c r="C84" s="33" t="s">
        <v>25</v>
      </c>
      <c r="D84" s="40"/>
      <c r="E84" s="40"/>
      <c r="F84" s="31" t="str">
        <f>E15</f>
        <v>CZECHOTEC Engineering spol. s.r.o.</v>
      </c>
      <c r="G84" s="40"/>
      <c r="H84" s="40"/>
      <c r="I84" s="33" t="s">
        <v>31</v>
      </c>
      <c r="J84" s="36" t="str">
        <f>E21</f>
        <v>Ing.arch. Tereza Petříková</v>
      </c>
      <c r="K84" s="40"/>
      <c r="L84" s="117"/>
      <c r="S84" s="38"/>
      <c r="T84" s="38"/>
      <c r="U84" s="38"/>
      <c r="V84" s="38"/>
      <c r="W84" s="38"/>
      <c r="X84" s="38"/>
      <c r="Y84" s="38"/>
      <c r="Z84" s="38"/>
      <c r="AA84" s="38"/>
      <c r="AB84" s="38"/>
      <c r="AC84" s="38"/>
      <c r="AD84" s="38"/>
      <c r="AE84" s="38"/>
    </row>
    <row r="85" spans="1:65" s="2" customFormat="1" ht="15.2" customHeight="1">
      <c r="A85" s="38"/>
      <c r="B85" s="39"/>
      <c r="C85" s="33" t="s">
        <v>29</v>
      </c>
      <c r="D85" s="40"/>
      <c r="E85" s="40"/>
      <c r="F85" s="31" t="str">
        <f>IF(E18="","",E18)</f>
        <v>Vyplň údaj</v>
      </c>
      <c r="G85" s="40"/>
      <c r="H85" s="40"/>
      <c r="I85" s="33" t="s">
        <v>34</v>
      </c>
      <c r="J85" s="36" t="str">
        <f>E24</f>
        <v>Miroslav Dostál</v>
      </c>
      <c r="K85" s="40"/>
      <c r="L85" s="117"/>
      <c r="S85" s="38"/>
      <c r="T85" s="38"/>
      <c r="U85" s="38"/>
      <c r="V85" s="38"/>
      <c r="W85" s="38"/>
      <c r="X85" s="38"/>
      <c r="Y85" s="38"/>
      <c r="Z85" s="38"/>
      <c r="AA85" s="38"/>
      <c r="AB85" s="38"/>
      <c r="AC85" s="38"/>
      <c r="AD85" s="38"/>
      <c r="AE85" s="38"/>
    </row>
    <row r="86" spans="1:65" s="2" customFormat="1" ht="10.35" customHeight="1">
      <c r="A86" s="38"/>
      <c r="B86" s="39"/>
      <c r="C86" s="40"/>
      <c r="D86" s="40"/>
      <c r="E86" s="40"/>
      <c r="F86" s="40"/>
      <c r="G86" s="40"/>
      <c r="H86" s="40"/>
      <c r="I86" s="40"/>
      <c r="J86" s="40"/>
      <c r="K86" s="40"/>
      <c r="L86" s="117"/>
      <c r="S86" s="38"/>
      <c r="T86" s="38"/>
      <c r="U86" s="38"/>
      <c r="V86" s="38"/>
      <c r="W86" s="38"/>
      <c r="X86" s="38"/>
      <c r="Y86" s="38"/>
      <c r="Z86" s="38"/>
      <c r="AA86" s="38"/>
      <c r="AB86" s="38"/>
      <c r="AC86" s="38"/>
      <c r="AD86" s="38"/>
      <c r="AE86" s="38"/>
    </row>
    <row r="87" spans="1:65" s="11" customFormat="1" ht="29.25" customHeight="1">
      <c r="A87" s="155"/>
      <c r="B87" s="156"/>
      <c r="C87" s="157" t="s">
        <v>154</v>
      </c>
      <c r="D87" s="158" t="s">
        <v>57</v>
      </c>
      <c r="E87" s="158" t="s">
        <v>53</v>
      </c>
      <c r="F87" s="158" t="s">
        <v>54</v>
      </c>
      <c r="G87" s="158" t="s">
        <v>155</v>
      </c>
      <c r="H87" s="158" t="s">
        <v>156</v>
      </c>
      <c r="I87" s="158" t="s">
        <v>157</v>
      </c>
      <c r="J87" s="158" t="s">
        <v>122</v>
      </c>
      <c r="K87" s="159" t="s">
        <v>158</v>
      </c>
      <c r="L87" s="160"/>
      <c r="M87" s="72" t="s">
        <v>19</v>
      </c>
      <c r="N87" s="73" t="s">
        <v>42</v>
      </c>
      <c r="O87" s="73" t="s">
        <v>159</v>
      </c>
      <c r="P87" s="73" t="s">
        <v>160</v>
      </c>
      <c r="Q87" s="73" t="s">
        <v>161</v>
      </c>
      <c r="R87" s="73" t="s">
        <v>162</v>
      </c>
      <c r="S87" s="73" t="s">
        <v>163</v>
      </c>
      <c r="T87" s="74" t="s">
        <v>164</v>
      </c>
      <c r="U87" s="155"/>
      <c r="V87" s="155"/>
      <c r="W87" s="155"/>
      <c r="X87" s="155"/>
      <c r="Y87" s="155"/>
      <c r="Z87" s="155"/>
      <c r="AA87" s="155"/>
      <c r="AB87" s="155"/>
      <c r="AC87" s="155"/>
      <c r="AD87" s="155"/>
      <c r="AE87" s="155"/>
    </row>
    <row r="88" spans="1:65" s="2" customFormat="1" ht="22.9" customHeight="1">
      <c r="A88" s="38"/>
      <c r="B88" s="39"/>
      <c r="C88" s="79" t="s">
        <v>165</v>
      </c>
      <c r="D88" s="40"/>
      <c r="E88" s="40"/>
      <c r="F88" s="40"/>
      <c r="G88" s="40"/>
      <c r="H88" s="40"/>
      <c r="I88" s="40"/>
      <c r="J88" s="161">
        <f>BK88</f>
        <v>0</v>
      </c>
      <c r="K88" s="40"/>
      <c r="L88" s="43"/>
      <c r="M88" s="75"/>
      <c r="N88" s="162"/>
      <c r="O88" s="76"/>
      <c r="P88" s="163">
        <f>P89+P96+P197</f>
        <v>0</v>
      </c>
      <c r="Q88" s="76"/>
      <c r="R88" s="163">
        <f>R89+R96+R197</f>
        <v>4.8548285900000012</v>
      </c>
      <c r="S88" s="76"/>
      <c r="T88" s="164">
        <f>T89+T96+T197</f>
        <v>0</v>
      </c>
      <c r="U88" s="38"/>
      <c r="V88" s="38"/>
      <c r="W88" s="38"/>
      <c r="X88" s="38"/>
      <c r="Y88" s="38"/>
      <c r="Z88" s="38"/>
      <c r="AA88" s="38"/>
      <c r="AB88" s="38"/>
      <c r="AC88" s="38"/>
      <c r="AD88" s="38"/>
      <c r="AE88" s="38"/>
      <c r="AT88" s="21" t="s">
        <v>71</v>
      </c>
      <c r="AU88" s="21" t="s">
        <v>123</v>
      </c>
      <c r="BK88" s="165">
        <f>BK89+BK96+BK197</f>
        <v>0</v>
      </c>
    </row>
    <row r="89" spans="1:65" s="12" customFormat="1" ht="25.9" customHeight="1">
      <c r="B89" s="166"/>
      <c r="C89" s="167"/>
      <c r="D89" s="168" t="s">
        <v>71</v>
      </c>
      <c r="E89" s="169" t="s">
        <v>166</v>
      </c>
      <c r="F89" s="169" t="s">
        <v>167</v>
      </c>
      <c r="G89" s="167"/>
      <c r="H89" s="167"/>
      <c r="I89" s="170"/>
      <c r="J89" s="171">
        <f>BK89</f>
        <v>0</v>
      </c>
      <c r="K89" s="167"/>
      <c r="L89" s="172"/>
      <c r="M89" s="173"/>
      <c r="N89" s="174"/>
      <c r="O89" s="174"/>
      <c r="P89" s="175">
        <f>P90</f>
        <v>0</v>
      </c>
      <c r="Q89" s="174"/>
      <c r="R89" s="175">
        <f>R90</f>
        <v>4.4799999999999996E-3</v>
      </c>
      <c r="S89" s="174"/>
      <c r="T89" s="176">
        <f>T90</f>
        <v>0</v>
      </c>
      <c r="AR89" s="177" t="s">
        <v>79</v>
      </c>
      <c r="AT89" s="178" t="s">
        <v>71</v>
      </c>
      <c r="AU89" s="178" t="s">
        <v>72</v>
      </c>
      <c r="AY89" s="177" t="s">
        <v>168</v>
      </c>
      <c r="BK89" s="179">
        <f>BK90</f>
        <v>0</v>
      </c>
    </row>
    <row r="90" spans="1:65" s="12" customFormat="1" ht="22.9" customHeight="1">
      <c r="B90" s="166"/>
      <c r="C90" s="167"/>
      <c r="D90" s="168" t="s">
        <v>71</v>
      </c>
      <c r="E90" s="180" t="s">
        <v>547</v>
      </c>
      <c r="F90" s="180" t="s">
        <v>548</v>
      </c>
      <c r="G90" s="167"/>
      <c r="H90" s="167"/>
      <c r="I90" s="170"/>
      <c r="J90" s="181">
        <f>BK90</f>
        <v>0</v>
      </c>
      <c r="K90" s="167"/>
      <c r="L90" s="172"/>
      <c r="M90" s="173"/>
      <c r="N90" s="174"/>
      <c r="O90" s="174"/>
      <c r="P90" s="175">
        <f>SUM(P91:P95)</f>
        <v>0</v>
      </c>
      <c r="Q90" s="174"/>
      <c r="R90" s="175">
        <f>SUM(R91:R95)</f>
        <v>4.4799999999999996E-3</v>
      </c>
      <c r="S90" s="174"/>
      <c r="T90" s="176">
        <f>SUM(T91:T95)</f>
        <v>0</v>
      </c>
      <c r="AR90" s="177" t="s">
        <v>79</v>
      </c>
      <c r="AT90" s="178" t="s">
        <v>71</v>
      </c>
      <c r="AU90" s="178" t="s">
        <v>79</v>
      </c>
      <c r="AY90" s="177" t="s">
        <v>168</v>
      </c>
      <c r="BK90" s="179">
        <f>SUM(BK91:BK95)</f>
        <v>0</v>
      </c>
    </row>
    <row r="91" spans="1:65" s="2" customFormat="1" ht="24.2" customHeight="1">
      <c r="A91" s="38"/>
      <c r="B91" s="39"/>
      <c r="C91" s="182" t="s">
        <v>2483</v>
      </c>
      <c r="D91" s="182" t="s">
        <v>171</v>
      </c>
      <c r="E91" s="183" t="s">
        <v>2484</v>
      </c>
      <c r="F91" s="184" t="s">
        <v>2485</v>
      </c>
      <c r="G91" s="185" t="s">
        <v>237</v>
      </c>
      <c r="H91" s="186">
        <v>64</v>
      </c>
      <c r="I91" s="187"/>
      <c r="J91" s="188">
        <f>ROUND(I91*H91,2)</f>
        <v>0</v>
      </c>
      <c r="K91" s="184" t="s">
        <v>175</v>
      </c>
      <c r="L91" s="43"/>
      <c r="M91" s="189" t="s">
        <v>19</v>
      </c>
      <c r="N91" s="190" t="s">
        <v>43</v>
      </c>
      <c r="O91" s="68"/>
      <c r="P91" s="191">
        <f>O91*H91</f>
        <v>0</v>
      </c>
      <c r="Q91" s="191">
        <v>6.9999999999999994E-5</v>
      </c>
      <c r="R91" s="191">
        <f>Q91*H91</f>
        <v>4.4799999999999996E-3</v>
      </c>
      <c r="S91" s="191">
        <v>0</v>
      </c>
      <c r="T91" s="192">
        <f>S91*H91</f>
        <v>0</v>
      </c>
      <c r="U91" s="38"/>
      <c r="V91" s="38"/>
      <c r="W91" s="38"/>
      <c r="X91" s="38"/>
      <c r="Y91" s="38"/>
      <c r="Z91" s="38"/>
      <c r="AA91" s="38"/>
      <c r="AB91" s="38"/>
      <c r="AC91" s="38"/>
      <c r="AD91" s="38"/>
      <c r="AE91" s="38"/>
      <c r="AR91" s="193" t="s">
        <v>176</v>
      </c>
      <c r="AT91" s="193" t="s">
        <v>171</v>
      </c>
      <c r="AU91" s="193" t="s">
        <v>81</v>
      </c>
      <c r="AY91" s="21" t="s">
        <v>168</v>
      </c>
      <c r="BE91" s="194">
        <f>IF(N91="základní",J91,0)</f>
        <v>0</v>
      </c>
      <c r="BF91" s="194">
        <f>IF(N91="snížená",J91,0)</f>
        <v>0</v>
      </c>
      <c r="BG91" s="194">
        <f>IF(N91="zákl. přenesená",J91,0)</f>
        <v>0</v>
      </c>
      <c r="BH91" s="194">
        <f>IF(N91="sníž. přenesená",J91,0)</f>
        <v>0</v>
      </c>
      <c r="BI91" s="194">
        <f>IF(N91="nulová",J91,0)</f>
        <v>0</v>
      </c>
      <c r="BJ91" s="21" t="s">
        <v>79</v>
      </c>
      <c r="BK91" s="194">
        <f>ROUND(I91*H91,2)</f>
        <v>0</v>
      </c>
      <c r="BL91" s="21" t="s">
        <v>176</v>
      </c>
      <c r="BM91" s="193" t="s">
        <v>2486</v>
      </c>
    </row>
    <row r="92" spans="1:65" s="2" customFormat="1" ht="19.5">
      <c r="A92" s="38"/>
      <c r="B92" s="39"/>
      <c r="C92" s="40"/>
      <c r="D92" s="195" t="s">
        <v>178</v>
      </c>
      <c r="E92" s="40"/>
      <c r="F92" s="196" t="s">
        <v>2487</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1" t="s">
        <v>178</v>
      </c>
      <c r="AU92" s="21" t="s">
        <v>81</v>
      </c>
    </row>
    <row r="93" spans="1:65" s="2" customFormat="1" ht="11.25">
      <c r="A93" s="38"/>
      <c r="B93" s="39"/>
      <c r="C93" s="40"/>
      <c r="D93" s="200" t="s">
        <v>180</v>
      </c>
      <c r="E93" s="40"/>
      <c r="F93" s="201" t="s">
        <v>2488</v>
      </c>
      <c r="G93" s="40"/>
      <c r="H93" s="40"/>
      <c r="I93" s="197"/>
      <c r="J93" s="40"/>
      <c r="K93" s="40"/>
      <c r="L93" s="43"/>
      <c r="M93" s="198"/>
      <c r="N93" s="199"/>
      <c r="O93" s="68"/>
      <c r="P93" s="68"/>
      <c r="Q93" s="68"/>
      <c r="R93" s="68"/>
      <c r="S93" s="68"/>
      <c r="T93" s="69"/>
      <c r="U93" s="38"/>
      <c r="V93" s="38"/>
      <c r="W93" s="38"/>
      <c r="X93" s="38"/>
      <c r="Y93" s="38"/>
      <c r="Z93" s="38"/>
      <c r="AA93" s="38"/>
      <c r="AB93" s="38"/>
      <c r="AC93" s="38"/>
      <c r="AD93" s="38"/>
      <c r="AE93" s="38"/>
      <c r="AT93" s="21" t="s">
        <v>180</v>
      </c>
      <c r="AU93" s="21" t="s">
        <v>81</v>
      </c>
    </row>
    <row r="94" spans="1:65" s="13" customFormat="1" ht="11.25">
      <c r="B94" s="202"/>
      <c r="C94" s="203"/>
      <c r="D94" s="195" t="s">
        <v>182</v>
      </c>
      <c r="E94" s="204" t="s">
        <v>19</v>
      </c>
      <c r="F94" s="205" t="s">
        <v>2489</v>
      </c>
      <c r="G94" s="203"/>
      <c r="H94" s="206">
        <v>64</v>
      </c>
      <c r="I94" s="207"/>
      <c r="J94" s="203"/>
      <c r="K94" s="203"/>
      <c r="L94" s="208"/>
      <c r="M94" s="209"/>
      <c r="N94" s="210"/>
      <c r="O94" s="210"/>
      <c r="P94" s="210"/>
      <c r="Q94" s="210"/>
      <c r="R94" s="210"/>
      <c r="S94" s="210"/>
      <c r="T94" s="211"/>
      <c r="AT94" s="212" t="s">
        <v>182</v>
      </c>
      <c r="AU94" s="212" t="s">
        <v>81</v>
      </c>
      <c r="AV94" s="13" t="s">
        <v>81</v>
      </c>
      <c r="AW94" s="13" t="s">
        <v>33</v>
      </c>
      <c r="AX94" s="13" t="s">
        <v>72</v>
      </c>
      <c r="AY94" s="212" t="s">
        <v>168</v>
      </c>
    </row>
    <row r="95" spans="1:65" s="14" customFormat="1" ht="11.25">
      <c r="B95" s="213"/>
      <c r="C95" s="214"/>
      <c r="D95" s="195" t="s">
        <v>182</v>
      </c>
      <c r="E95" s="215" t="s">
        <v>19</v>
      </c>
      <c r="F95" s="216" t="s">
        <v>185</v>
      </c>
      <c r="G95" s="214"/>
      <c r="H95" s="217">
        <v>64</v>
      </c>
      <c r="I95" s="218"/>
      <c r="J95" s="214"/>
      <c r="K95" s="214"/>
      <c r="L95" s="219"/>
      <c r="M95" s="220"/>
      <c r="N95" s="221"/>
      <c r="O95" s="221"/>
      <c r="P95" s="221"/>
      <c r="Q95" s="221"/>
      <c r="R95" s="221"/>
      <c r="S95" s="221"/>
      <c r="T95" s="222"/>
      <c r="AT95" s="223" t="s">
        <v>182</v>
      </c>
      <c r="AU95" s="223" t="s">
        <v>81</v>
      </c>
      <c r="AV95" s="14" t="s">
        <v>176</v>
      </c>
      <c r="AW95" s="14" t="s">
        <v>33</v>
      </c>
      <c r="AX95" s="14" t="s">
        <v>79</v>
      </c>
      <c r="AY95" s="223" t="s">
        <v>168</v>
      </c>
    </row>
    <row r="96" spans="1:65" s="12" customFormat="1" ht="25.9" customHeight="1">
      <c r="B96" s="166"/>
      <c r="C96" s="167"/>
      <c r="D96" s="168" t="s">
        <v>71</v>
      </c>
      <c r="E96" s="169" t="s">
        <v>766</v>
      </c>
      <c r="F96" s="169" t="s">
        <v>767</v>
      </c>
      <c r="G96" s="167"/>
      <c r="H96" s="167"/>
      <c r="I96" s="170"/>
      <c r="J96" s="171">
        <f>BK96</f>
        <v>0</v>
      </c>
      <c r="K96" s="167"/>
      <c r="L96" s="172"/>
      <c r="M96" s="173"/>
      <c r="N96" s="174"/>
      <c r="O96" s="174"/>
      <c r="P96" s="175">
        <f>P97+P117+P124+P168</f>
        <v>0</v>
      </c>
      <c r="Q96" s="174"/>
      <c r="R96" s="175">
        <f>R97+R117+R124+R168</f>
        <v>4.8503485900000012</v>
      </c>
      <c r="S96" s="174"/>
      <c r="T96" s="176">
        <f>T97+T117+T124+T168</f>
        <v>0</v>
      </c>
      <c r="AR96" s="177" t="s">
        <v>81</v>
      </c>
      <c r="AT96" s="178" t="s">
        <v>71</v>
      </c>
      <c r="AU96" s="178" t="s">
        <v>72</v>
      </c>
      <c r="AY96" s="177" t="s">
        <v>168</v>
      </c>
      <c r="BK96" s="179">
        <f>BK97+BK117+BK124+BK168</f>
        <v>0</v>
      </c>
    </row>
    <row r="97" spans="1:65" s="12" customFormat="1" ht="22.9" customHeight="1">
      <c r="B97" s="166"/>
      <c r="C97" s="167"/>
      <c r="D97" s="168" t="s">
        <v>71</v>
      </c>
      <c r="E97" s="180" t="s">
        <v>1119</v>
      </c>
      <c r="F97" s="180" t="s">
        <v>1120</v>
      </c>
      <c r="G97" s="167"/>
      <c r="H97" s="167"/>
      <c r="I97" s="170"/>
      <c r="J97" s="181">
        <f>BK97</f>
        <v>0</v>
      </c>
      <c r="K97" s="167"/>
      <c r="L97" s="172"/>
      <c r="M97" s="173"/>
      <c r="N97" s="174"/>
      <c r="O97" s="174"/>
      <c r="P97" s="175">
        <f>SUM(P98:P116)</f>
        <v>0</v>
      </c>
      <c r="Q97" s="174"/>
      <c r="R97" s="175">
        <f>SUM(R98:R116)</f>
        <v>3.3685380000000001E-2</v>
      </c>
      <c r="S97" s="174"/>
      <c r="T97" s="176">
        <f>SUM(T98:T116)</f>
        <v>0</v>
      </c>
      <c r="AR97" s="177" t="s">
        <v>81</v>
      </c>
      <c r="AT97" s="178" t="s">
        <v>71</v>
      </c>
      <c r="AU97" s="178" t="s">
        <v>79</v>
      </c>
      <c r="AY97" s="177" t="s">
        <v>168</v>
      </c>
      <c r="BK97" s="179">
        <f>SUM(BK98:BK116)</f>
        <v>0</v>
      </c>
    </row>
    <row r="98" spans="1:65" s="2" customFormat="1" ht="24.2" customHeight="1">
      <c r="A98" s="38"/>
      <c r="B98" s="39"/>
      <c r="C98" s="182" t="s">
        <v>1342</v>
      </c>
      <c r="D98" s="182" t="s">
        <v>171</v>
      </c>
      <c r="E98" s="183" t="s">
        <v>1183</v>
      </c>
      <c r="F98" s="184" t="s">
        <v>1184</v>
      </c>
      <c r="G98" s="185" t="s">
        <v>245</v>
      </c>
      <c r="H98" s="186">
        <v>18.526</v>
      </c>
      <c r="I98" s="187"/>
      <c r="J98" s="188">
        <f>ROUND(I98*H98,2)</f>
        <v>0</v>
      </c>
      <c r="K98" s="184" t="s">
        <v>175</v>
      </c>
      <c r="L98" s="43"/>
      <c r="M98" s="189" t="s">
        <v>19</v>
      </c>
      <c r="N98" s="190" t="s">
        <v>43</v>
      </c>
      <c r="O98" s="68"/>
      <c r="P98" s="191">
        <f>O98*H98</f>
        <v>0</v>
      </c>
      <c r="Q98" s="191">
        <v>7.6000000000000004E-4</v>
      </c>
      <c r="R98" s="191">
        <f>Q98*H98</f>
        <v>1.407976E-2</v>
      </c>
      <c r="S98" s="191">
        <v>0</v>
      </c>
      <c r="T98" s="192">
        <f>S98*H98</f>
        <v>0</v>
      </c>
      <c r="U98" s="38"/>
      <c r="V98" s="38"/>
      <c r="W98" s="38"/>
      <c r="X98" s="38"/>
      <c r="Y98" s="38"/>
      <c r="Z98" s="38"/>
      <c r="AA98" s="38"/>
      <c r="AB98" s="38"/>
      <c r="AC98" s="38"/>
      <c r="AD98" s="38"/>
      <c r="AE98" s="38"/>
      <c r="AR98" s="193" t="s">
        <v>278</v>
      </c>
      <c r="AT98" s="193" t="s">
        <v>171</v>
      </c>
      <c r="AU98" s="193" t="s">
        <v>81</v>
      </c>
      <c r="AY98" s="21" t="s">
        <v>168</v>
      </c>
      <c r="BE98" s="194">
        <f>IF(N98="základní",J98,0)</f>
        <v>0</v>
      </c>
      <c r="BF98" s="194">
        <f>IF(N98="snížená",J98,0)</f>
        <v>0</v>
      </c>
      <c r="BG98" s="194">
        <f>IF(N98="zákl. přenesená",J98,0)</f>
        <v>0</v>
      </c>
      <c r="BH98" s="194">
        <f>IF(N98="sníž. přenesená",J98,0)</f>
        <v>0</v>
      </c>
      <c r="BI98" s="194">
        <f>IF(N98="nulová",J98,0)</f>
        <v>0</v>
      </c>
      <c r="BJ98" s="21" t="s">
        <v>79</v>
      </c>
      <c r="BK98" s="194">
        <f>ROUND(I98*H98,2)</f>
        <v>0</v>
      </c>
      <c r="BL98" s="21" t="s">
        <v>278</v>
      </c>
      <c r="BM98" s="193" t="s">
        <v>2490</v>
      </c>
    </row>
    <row r="99" spans="1:65" s="2" customFormat="1" ht="19.5">
      <c r="A99" s="38"/>
      <c r="B99" s="39"/>
      <c r="C99" s="40"/>
      <c r="D99" s="195" t="s">
        <v>178</v>
      </c>
      <c r="E99" s="40"/>
      <c r="F99" s="196" t="s">
        <v>1186</v>
      </c>
      <c r="G99" s="40"/>
      <c r="H99" s="40"/>
      <c r="I99" s="197"/>
      <c r="J99" s="40"/>
      <c r="K99" s="40"/>
      <c r="L99" s="43"/>
      <c r="M99" s="198"/>
      <c r="N99" s="199"/>
      <c r="O99" s="68"/>
      <c r="P99" s="68"/>
      <c r="Q99" s="68"/>
      <c r="R99" s="68"/>
      <c r="S99" s="68"/>
      <c r="T99" s="69"/>
      <c r="U99" s="38"/>
      <c r="V99" s="38"/>
      <c r="W99" s="38"/>
      <c r="X99" s="38"/>
      <c r="Y99" s="38"/>
      <c r="Z99" s="38"/>
      <c r="AA99" s="38"/>
      <c r="AB99" s="38"/>
      <c r="AC99" s="38"/>
      <c r="AD99" s="38"/>
      <c r="AE99" s="38"/>
      <c r="AT99" s="21" t="s">
        <v>178</v>
      </c>
      <c r="AU99" s="21" t="s">
        <v>81</v>
      </c>
    </row>
    <row r="100" spans="1:65" s="2" customFormat="1" ht="11.25">
      <c r="A100" s="38"/>
      <c r="B100" s="39"/>
      <c r="C100" s="40"/>
      <c r="D100" s="200" t="s">
        <v>180</v>
      </c>
      <c r="E100" s="40"/>
      <c r="F100" s="201" t="s">
        <v>1187</v>
      </c>
      <c r="G100" s="40"/>
      <c r="H100" s="40"/>
      <c r="I100" s="197"/>
      <c r="J100" s="40"/>
      <c r="K100" s="40"/>
      <c r="L100" s="43"/>
      <c r="M100" s="198"/>
      <c r="N100" s="199"/>
      <c r="O100" s="68"/>
      <c r="P100" s="68"/>
      <c r="Q100" s="68"/>
      <c r="R100" s="68"/>
      <c r="S100" s="68"/>
      <c r="T100" s="69"/>
      <c r="U100" s="38"/>
      <c r="V100" s="38"/>
      <c r="W100" s="38"/>
      <c r="X100" s="38"/>
      <c r="Y100" s="38"/>
      <c r="Z100" s="38"/>
      <c r="AA100" s="38"/>
      <c r="AB100" s="38"/>
      <c r="AC100" s="38"/>
      <c r="AD100" s="38"/>
      <c r="AE100" s="38"/>
      <c r="AT100" s="21" t="s">
        <v>180</v>
      </c>
      <c r="AU100" s="21" t="s">
        <v>81</v>
      </c>
    </row>
    <row r="101" spans="1:65" s="13" customFormat="1" ht="11.25">
      <c r="B101" s="202"/>
      <c r="C101" s="203"/>
      <c r="D101" s="195" t="s">
        <v>182</v>
      </c>
      <c r="E101" s="204" t="s">
        <v>19</v>
      </c>
      <c r="F101" s="205" t="s">
        <v>2491</v>
      </c>
      <c r="G101" s="203"/>
      <c r="H101" s="206">
        <v>18.526</v>
      </c>
      <c r="I101" s="207"/>
      <c r="J101" s="203"/>
      <c r="K101" s="203"/>
      <c r="L101" s="208"/>
      <c r="M101" s="209"/>
      <c r="N101" s="210"/>
      <c r="O101" s="210"/>
      <c r="P101" s="210"/>
      <c r="Q101" s="210"/>
      <c r="R101" s="210"/>
      <c r="S101" s="210"/>
      <c r="T101" s="211"/>
      <c r="AT101" s="212" t="s">
        <v>182</v>
      </c>
      <c r="AU101" s="212" t="s">
        <v>81</v>
      </c>
      <c r="AV101" s="13" t="s">
        <v>81</v>
      </c>
      <c r="AW101" s="13" t="s">
        <v>33</v>
      </c>
      <c r="AX101" s="13" t="s">
        <v>72</v>
      </c>
      <c r="AY101" s="212" t="s">
        <v>168</v>
      </c>
    </row>
    <row r="102" spans="1:65" s="14" customFormat="1" ht="11.25">
      <c r="B102" s="213"/>
      <c r="C102" s="214"/>
      <c r="D102" s="195" t="s">
        <v>182</v>
      </c>
      <c r="E102" s="215" t="s">
        <v>19</v>
      </c>
      <c r="F102" s="216" t="s">
        <v>185</v>
      </c>
      <c r="G102" s="214"/>
      <c r="H102" s="217">
        <v>18.526</v>
      </c>
      <c r="I102" s="218"/>
      <c r="J102" s="214"/>
      <c r="K102" s="214"/>
      <c r="L102" s="219"/>
      <c r="M102" s="220"/>
      <c r="N102" s="221"/>
      <c r="O102" s="221"/>
      <c r="P102" s="221"/>
      <c r="Q102" s="221"/>
      <c r="R102" s="221"/>
      <c r="S102" s="221"/>
      <c r="T102" s="222"/>
      <c r="AT102" s="223" t="s">
        <v>182</v>
      </c>
      <c r="AU102" s="223" t="s">
        <v>81</v>
      </c>
      <c r="AV102" s="14" t="s">
        <v>176</v>
      </c>
      <c r="AW102" s="14" t="s">
        <v>33</v>
      </c>
      <c r="AX102" s="14" t="s">
        <v>79</v>
      </c>
      <c r="AY102" s="223" t="s">
        <v>168</v>
      </c>
    </row>
    <row r="103" spans="1:65" s="2" customFormat="1" ht="21.75" customHeight="1">
      <c r="A103" s="38"/>
      <c r="B103" s="39"/>
      <c r="C103" s="182" t="s">
        <v>2492</v>
      </c>
      <c r="D103" s="182" t="s">
        <v>171</v>
      </c>
      <c r="E103" s="183" t="s">
        <v>1213</v>
      </c>
      <c r="F103" s="184" t="s">
        <v>1214</v>
      </c>
      <c r="G103" s="185" t="s">
        <v>245</v>
      </c>
      <c r="H103" s="186">
        <v>17.181999999999999</v>
      </c>
      <c r="I103" s="187"/>
      <c r="J103" s="188">
        <f>ROUND(I103*H103,2)</f>
        <v>0</v>
      </c>
      <c r="K103" s="184" t="s">
        <v>175</v>
      </c>
      <c r="L103" s="43"/>
      <c r="M103" s="189" t="s">
        <v>19</v>
      </c>
      <c r="N103" s="190" t="s">
        <v>43</v>
      </c>
      <c r="O103" s="68"/>
      <c r="P103" s="191">
        <f>O103*H103</f>
        <v>0</v>
      </c>
      <c r="Q103" s="191">
        <v>9.1E-4</v>
      </c>
      <c r="R103" s="191">
        <f>Q103*H103</f>
        <v>1.5635619999999999E-2</v>
      </c>
      <c r="S103" s="191">
        <v>0</v>
      </c>
      <c r="T103" s="192">
        <f>S103*H103</f>
        <v>0</v>
      </c>
      <c r="U103" s="38"/>
      <c r="V103" s="38"/>
      <c r="W103" s="38"/>
      <c r="X103" s="38"/>
      <c r="Y103" s="38"/>
      <c r="Z103" s="38"/>
      <c r="AA103" s="38"/>
      <c r="AB103" s="38"/>
      <c r="AC103" s="38"/>
      <c r="AD103" s="38"/>
      <c r="AE103" s="38"/>
      <c r="AR103" s="193" t="s">
        <v>278</v>
      </c>
      <c r="AT103" s="193" t="s">
        <v>171</v>
      </c>
      <c r="AU103" s="193" t="s">
        <v>81</v>
      </c>
      <c r="AY103" s="21" t="s">
        <v>168</v>
      </c>
      <c r="BE103" s="194">
        <f>IF(N103="základní",J103,0)</f>
        <v>0</v>
      </c>
      <c r="BF103" s="194">
        <f>IF(N103="snížená",J103,0)</f>
        <v>0</v>
      </c>
      <c r="BG103" s="194">
        <f>IF(N103="zákl. přenesená",J103,0)</f>
        <v>0</v>
      </c>
      <c r="BH103" s="194">
        <f>IF(N103="sníž. přenesená",J103,0)</f>
        <v>0</v>
      </c>
      <c r="BI103" s="194">
        <f>IF(N103="nulová",J103,0)</f>
        <v>0</v>
      </c>
      <c r="BJ103" s="21" t="s">
        <v>79</v>
      </c>
      <c r="BK103" s="194">
        <f>ROUND(I103*H103,2)</f>
        <v>0</v>
      </c>
      <c r="BL103" s="21" t="s">
        <v>278</v>
      </c>
      <c r="BM103" s="193" t="s">
        <v>2493</v>
      </c>
    </row>
    <row r="104" spans="1:65" s="2" customFormat="1" ht="19.5">
      <c r="A104" s="38"/>
      <c r="B104" s="39"/>
      <c r="C104" s="40"/>
      <c r="D104" s="195" t="s">
        <v>178</v>
      </c>
      <c r="E104" s="40"/>
      <c r="F104" s="196" t="s">
        <v>1216</v>
      </c>
      <c r="G104" s="40"/>
      <c r="H104" s="40"/>
      <c r="I104" s="197"/>
      <c r="J104" s="40"/>
      <c r="K104" s="40"/>
      <c r="L104" s="43"/>
      <c r="M104" s="198"/>
      <c r="N104" s="199"/>
      <c r="O104" s="68"/>
      <c r="P104" s="68"/>
      <c r="Q104" s="68"/>
      <c r="R104" s="68"/>
      <c r="S104" s="68"/>
      <c r="T104" s="69"/>
      <c r="U104" s="38"/>
      <c r="V104" s="38"/>
      <c r="W104" s="38"/>
      <c r="X104" s="38"/>
      <c r="Y104" s="38"/>
      <c r="Z104" s="38"/>
      <c r="AA104" s="38"/>
      <c r="AB104" s="38"/>
      <c r="AC104" s="38"/>
      <c r="AD104" s="38"/>
      <c r="AE104" s="38"/>
      <c r="AT104" s="21" t="s">
        <v>178</v>
      </c>
      <c r="AU104" s="21" t="s">
        <v>81</v>
      </c>
    </row>
    <row r="105" spans="1:65" s="2" customFormat="1" ht="11.25">
      <c r="A105" s="38"/>
      <c r="B105" s="39"/>
      <c r="C105" s="40"/>
      <c r="D105" s="200" t="s">
        <v>180</v>
      </c>
      <c r="E105" s="40"/>
      <c r="F105" s="201" t="s">
        <v>1217</v>
      </c>
      <c r="G105" s="40"/>
      <c r="H105" s="40"/>
      <c r="I105" s="197"/>
      <c r="J105" s="40"/>
      <c r="K105" s="40"/>
      <c r="L105" s="43"/>
      <c r="M105" s="198"/>
      <c r="N105" s="199"/>
      <c r="O105" s="68"/>
      <c r="P105" s="68"/>
      <c r="Q105" s="68"/>
      <c r="R105" s="68"/>
      <c r="S105" s="68"/>
      <c r="T105" s="69"/>
      <c r="U105" s="38"/>
      <c r="V105" s="38"/>
      <c r="W105" s="38"/>
      <c r="X105" s="38"/>
      <c r="Y105" s="38"/>
      <c r="Z105" s="38"/>
      <c r="AA105" s="38"/>
      <c r="AB105" s="38"/>
      <c r="AC105" s="38"/>
      <c r="AD105" s="38"/>
      <c r="AE105" s="38"/>
      <c r="AT105" s="21" t="s">
        <v>180</v>
      </c>
      <c r="AU105" s="21" t="s">
        <v>81</v>
      </c>
    </row>
    <row r="106" spans="1:65" s="13" customFormat="1" ht="11.25">
      <c r="B106" s="202"/>
      <c r="C106" s="203"/>
      <c r="D106" s="195" t="s">
        <v>182</v>
      </c>
      <c r="E106" s="204" t="s">
        <v>19</v>
      </c>
      <c r="F106" s="205" t="s">
        <v>2494</v>
      </c>
      <c r="G106" s="203"/>
      <c r="H106" s="206">
        <v>17.181999999999999</v>
      </c>
      <c r="I106" s="207"/>
      <c r="J106" s="203"/>
      <c r="K106" s="203"/>
      <c r="L106" s="208"/>
      <c r="M106" s="209"/>
      <c r="N106" s="210"/>
      <c r="O106" s="210"/>
      <c r="P106" s="210"/>
      <c r="Q106" s="210"/>
      <c r="R106" s="210"/>
      <c r="S106" s="210"/>
      <c r="T106" s="211"/>
      <c r="AT106" s="212" t="s">
        <v>182</v>
      </c>
      <c r="AU106" s="212" t="s">
        <v>81</v>
      </c>
      <c r="AV106" s="13" t="s">
        <v>81</v>
      </c>
      <c r="AW106" s="13" t="s">
        <v>33</v>
      </c>
      <c r="AX106" s="13" t="s">
        <v>72</v>
      </c>
      <c r="AY106" s="212" t="s">
        <v>168</v>
      </c>
    </row>
    <row r="107" spans="1:65" s="14" customFormat="1" ht="11.25">
      <c r="B107" s="213"/>
      <c r="C107" s="214"/>
      <c r="D107" s="195" t="s">
        <v>182</v>
      </c>
      <c r="E107" s="215" t="s">
        <v>19</v>
      </c>
      <c r="F107" s="216" t="s">
        <v>185</v>
      </c>
      <c r="G107" s="214"/>
      <c r="H107" s="217">
        <v>17.181999999999999</v>
      </c>
      <c r="I107" s="218"/>
      <c r="J107" s="214"/>
      <c r="K107" s="214"/>
      <c r="L107" s="219"/>
      <c r="M107" s="220"/>
      <c r="N107" s="221"/>
      <c r="O107" s="221"/>
      <c r="P107" s="221"/>
      <c r="Q107" s="221"/>
      <c r="R107" s="221"/>
      <c r="S107" s="221"/>
      <c r="T107" s="222"/>
      <c r="AT107" s="223" t="s">
        <v>182</v>
      </c>
      <c r="AU107" s="223" t="s">
        <v>81</v>
      </c>
      <c r="AV107" s="14" t="s">
        <v>176</v>
      </c>
      <c r="AW107" s="14" t="s">
        <v>33</v>
      </c>
      <c r="AX107" s="14" t="s">
        <v>79</v>
      </c>
      <c r="AY107" s="223" t="s">
        <v>168</v>
      </c>
    </row>
    <row r="108" spans="1:65" s="2" customFormat="1" ht="24.2" customHeight="1">
      <c r="A108" s="38"/>
      <c r="B108" s="39"/>
      <c r="C108" s="182" t="s">
        <v>1984</v>
      </c>
      <c r="D108" s="182" t="s">
        <v>171</v>
      </c>
      <c r="E108" s="183" t="s">
        <v>1220</v>
      </c>
      <c r="F108" s="184" t="s">
        <v>1221</v>
      </c>
      <c r="G108" s="185" t="s">
        <v>237</v>
      </c>
      <c r="H108" s="186">
        <v>1</v>
      </c>
      <c r="I108" s="187"/>
      <c r="J108" s="188">
        <f>ROUND(I108*H108,2)</f>
        <v>0</v>
      </c>
      <c r="K108" s="184" t="s">
        <v>175</v>
      </c>
      <c r="L108" s="43"/>
      <c r="M108" s="189" t="s">
        <v>19</v>
      </c>
      <c r="N108" s="190" t="s">
        <v>43</v>
      </c>
      <c r="O108" s="68"/>
      <c r="P108" s="191">
        <f>O108*H108</f>
        <v>0</v>
      </c>
      <c r="Q108" s="191">
        <v>1.9000000000000001E-4</v>
      </c>
      <c r="R108" s="191">
        <f>Q108*H108</f>
        <v>1.9000000000000001E-4</v>
      </c>
      <c r="S108" s="191">
        <v>0</v>
      </c>
      <c r="T108" s="192">
        <f>S108*H108</f>
        <v>0</v>
      </c>
      <c r="U108" s="38"/>
      <c r="V108" s="38"/>
      <c r="W108" s="38"/>
      <c r="X108" s="38"/>
      <c r="Y108" s="38"/>
      <c r="Z108" s="38"/>
      <c r="AA108" s="38"/>
      <c r="AB108" s="38"/>
      <c r="AC108" s="38"/>
      <c r="AD108" s="38"/>
      <c r="AE108" s="38"/>
      <c r="AR108" s="193" t="s">
        <v>278</v>
      </c>
      <c r="AT108" s="193" t="s">
        <v>171</v>
      </c>
      <c r="AU108" s="193" t="s">
        <v>81</v>
      </c>
      <c r="AY108" s="21" t="s">
        <v>168</v>
      </c>
      <c r="BE108" s="194">
        <f>IF(N108="základní",J108,0)</f>
        <v>0</v>
      </c>
      <c r="BF108" s="194">
        <f>IF(N108="snížená",J108,0)</f>
        <v>0</v>
      </c>
      <c r="BG108" s="194">
        <f>IF(N108="zákl. přenesená",J108,0)</f>
        <v>0</v>
      </c>
      <c r="BH108" s="194">
        <f>IF(N108="sníž. přenesená",J108,0)</f>
        <v>0</v>
      </c>
      <c r="BI108" s="194">
        <f>IF(N108="nulová",J108,0)</f>
        <v>0</v>
      </c>
      <c r="BJ108" s="21" t="s">
        <v>79</v>
      </c>
      <c r="BK108" s="194">
        <f>ROUND(I108*H108,2)</f>
        <v>0</v>
      </c>
      <c r="BL108" s="21" t="s">
        <v>278</v>
      </c>
      <c r="BM108" s="193" t="s">
        <v>2495</v>
      </c>
    </row>
    <row r="109" spans="1:65" s="2" customFormat="1" ht="19.5">
      <c r="A109" s="38"/>
      <c r="B109" s="39"/>
      <c r="C109" s="40"/>
      <c r="D109" s="195" t="s">
        <v>178</v>
      </c>
      <c r="E109" s="40"/>
      <c r="F109" s="196" t="s">
        <v>1223</v>
      </c>
      <c r="G109" s="40"/>
      <c r="H109" s="40"/>
      <c r="I109" s="197"/>
      <c r="J109" s="40"/>
      <c r="K109" s="40"/>
      <c r="L109" s="43"/>
      <c r="M109" s="198"/>
      <c r="N109" s="199"/>
      <c r="O109" s="68"/>
      <c r="P109" s="68"/>
      <c r="Q109" s="68"/>
      <c r="R109" s="68"/>
      <c r="S109" s="68"/>
      <c r="T109" s="69"/>
      <c r="U109" s="38"/>
      <c r="V109" s="38"/>
      <c r="W109" s="38"/>
      <c r="X109" s="38"/>
      <c r="Y109" s="38"/>
      <c r="Z109" s="38"/>
      <c r="AA109" s="38"/>
      <c r="AB109" s="38"/>
      <c r="AC109" s="38"/>
      <c r="AD109" s="38"/>
      <c r="AE109" s="38"/>
      <c r="AT109" s="21" t="s">
        <v>178</v>
      </c>
      <c r="AU109" s="21" t="s">
        <v>81</v>
      </c>
    </row>
    <row r="110" spans="1:65" s="2" customFormat="1" ht="11.25">
      <c r="A110" s="38"/>
      <c r="B110" s="39"/>
      <c r="C110" s="40"/>
      <c r="D110" s="200" t="s">
        <v>180</v>
      </c>
      <c r="E110" s="40"/>
      <c r="F110" s="201" t="s">
        <v>1224</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1" t="s">
        <v>180</v>
      </c>
      <c r="AU110" s="21" t="s">
        <v>81</v>
      </c>
    </row>
    <row r="111" spans="1:65" s="2" customFormat="1" ht="24.2" customHeight="1">
      <c r="A111" s="38"/>
      <c r="B111" s="39"/>
      <c r="C111" s="182" t="s">
        <v>2496</v>
      </c>
      <c r="D111" s="182" t="s">
        <v>171</v>
      </c>
      <c r="E111" s="183" t="s">
        <v>1226</v>
      </c>
      <c r="F111" s="184" t="s">
        <v>1227</v>
      </c>
      <c r="G111" s="185" t="s">
        <v>245</v>
      </c>
      <c r="H111" s="186">
        <v>3.5</v>
      </c>
      <c r="I111" s="187"/>
      <c r="J111" s="188">
        <f>ROUND(I111*H111,2)</f>
        <v>0</v>
      </c>
      <c r="K111" s="184" t="s">
        <v>175</v>
      </c>
      <c r="L111" s="43"/>
      <c r="M111" s="189" t="s">
        <v>19</v>
      </c>
      <c r="N111" s="190" t="s">
        <v>43</v>
      </c>
      <c r="O111" s="68"/>
      <c r="P111" s="191">
        <f>O111*H111</f>
        <v>0</v>
      </c>
      <c r="Q111" s="191">
        <v>1.08E-3</v>
      </c>
      <c r="R111" s="191">
        <f>Q111*H111</f>
        <v>3.7799999999999999E-3</v>
      </c>
      <c r="S111" s="191">
        <v>0</v>
      </c>
      <c r="T111" s="192">
        <f>S111*H111</f>
        <v>0</v>
      </c>
      <c r="U111" s="38"/>
      <c r="V111" s="38"/>
      <c r="W111" s="38"/>
      <c r="X111" s="38"/>
      <c r="Y111" s="38"/>
      <c r="Z111" s="38"/>
      <c r="AA111" s="38"/>
      <c r="AB111" s="38"/>
      <c r="AC111" s="38"/>
      <c r="AD111" s="38"/>
      <c r="AE111" s="38"/>
      <c r="AR111" s="193" t="s">
        <v>278</v>
      </c>
      <c r="AT111" s="193" t="s">
        <v>171</v>
      </c>
      <c r="AU111" s="193" t="s">
        <v>81</v>
      </c>
      <c r="AY111" s="21" t="s">
        <v>168</v>
      </c>
      <c r="BE111" s="194">
        <f>IF(N111="základní",J111,0)</f>
        <v>0</v>
      </c>
      <c r="BF111" s="194">
        <f>IF(N111="snížená",J111,0)</f>
        <v>0</v>
      </c>
      <c r="BG111" s="194">
        <f>IF(N111="zákl. přenesená",J111,0)</f>
        <v>0</v>
      </c>
      <c r="BH111" s="194">
        <f>IF(N111="sníž. přenesená",J111,0)</f>
        <v>0</v>
      </c>
      <c r="BI111" s="194">
        <f>IF(N111="nulová",J111,0)</f>
        <v>0</v>
      </c>
      <c r="BJ111" s="21" t="s">
        <v>79</v>
      </c>
      <c r="BK111" s="194">
        <f>ROUND(I111*H111,2)</f>
        <v>0</v>
      </c>
      <c r="BL111" s="21" t="s">
        <v>278</v>
      </c>
      <c r="BM111" s="193" t="s">
        <v>2497</v>
      </c>
    </row>
    <row r="112" spans="1:65" s="2" customFormat="1" ht="19.5">
      <c r="A112" s="38"/>
      <c r="B112" s="39"/>
      <c r="C112" s="40"/>
      <c r="D112" s="195" t="s">
        <v>178</v>
      </c>
      <c r="E112" s="40"/>
      <c r="F112" s="196" t="s">
        <v>1229</v>
      </c>
      <c r="G112" s="40"/>
      <c r="H112" s="40"/>
      <c r="I112" s="197"/>
      <c r="J112" s="40"/>
      <c r="K112" s="40"/>
      <c r="L112" s="43"/>
      <c r="M112" s="198"/>
      <c r="N112" s="199"/>
      <c r="O112" s="68"/>
      <c r="P112" s="68"/>
      <c r="Q112" s="68"/>
      <c r="R112" s="68"/>
      <c r="S112" s="68"/>
      <c r="T112" s="69"/>
      <c r="U112" s="38"/>
      <c r="V112" s="38"/>
      <c r="W112" s="38"/>
      <c r="X112" s="38"/>
      <c r="Y112" s="38"/>
      <c r="Z112" s="38"/>
      <c r="AA112" s="38"/>
      <c r="AB112" s="38"/>
      <c r="AC112" s="38"/>
      <c r="AD112" s="38"/>
      <c r="AE112" s="38"/>
      <c r="AT112" s="21" t="s">
        <v>178</v>
      </c>
      <c r="AU112" s="21" t="s">
        <v>81</v>
      </c>
    </row>
    <row r="113" spans="1:65" s="2" customFormat="1" ht="11.25">
      <c r="A113" s="38"/>
      <c r="B113" s="39"/>
      <c r="C113" s="40"/>
      <c r="D113" s="200" t="s">
        <v>180</v>
      </c>
      <c r="E113" s="40"/>
      <c r="F113" s="201" t="s">
        <v>1230</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1" t="s">
        <v>180</v>
      </c>
      <c r="AU113" s="21" t="s">
        <v>81</v>
      </c>
    </row>
    <row r="114" spans="1:65" s="2" customFormat="1" ht="24.2" customHeight="1">
      <c r="A114" s="38"/>
      <c r="B114" s="39"/>
      <c r="C114" s="182" t="s">
        <v>1576</v>
      </c>
      <c r="D114" s="182" t="s">
        <v>171</v>
      </c>
      <c r="E114" s="183" t="s">
        <v>2261</v>
      </c>
      <c r="F114" s="184" t="s">
        <v>2262</v>
      </c>
      <c r="G114" s="185" t="s">
        <v>220</v>
      </c>
      <c r="H114" s="186">
        <v>3.3000000000000002E-2</v>
      </c>
      <c r="I114" s="187"/>
      <c r="J114" s="188">
        <f>ROUND(I114*H114,2)</f>
        <v>0</v>
      </c>
      <c r="K114" s="184" t="s">
        <v>175</v>
      </c>
      <c r="L114" s="43"/>
      <c r="M114" s="189" t="s">
        <v>19</v>
      </c>
      <c r="N114" s="190" t="s">
        <v>43</v>
      </c>
      <c r="O114" s="68"/>
      <c r="P114" s="191">
        <f>O114*H114</f>
        <v>0</v>
      </c>
      <c r="Q114" s="191">
        <v>0</v>
      </c>
      <c r="R114" s="191">
        <f>Q114*H114</f>
        <v>0</v>
      </c>
      <c r="S114" s="191">
        <v>0</v>
      </c>
      <c r="T114" s="192">
        <f>S114*H114</f>
        <v>0</v>
      </c>
      <c r="U114" s="38"/>
      <c r="V114" s="38"/>
      <c r="W114" s="38"/>
      <c r="X114" s="38"/>
      <c r="Y114" s="38"/>
      <c r="Z114" s="38"/>
      <c r="AA114" s="38"/>
      <c r="AB114" s="38"/>
      <c r="AC114" s="38"/>
      <c r="AD114" s="38"/>
      <c r="AE114" s="38"/>
      <c r="AR114" s="193" t="s">
        <v>278</v>
      </c>
      <c r="AT114" s="193" t="s">
        <v>171</v>
      </c>
      <c r="AU114" s="193" t="s">
        <v>81</v>
      </c>
      <c r="AY114" s="21" t="s">
        <v>168</v>
      </c>
      <c r="BE114" s="194">
        <f>IF(N114="základní",J114,0)</f>
        <v>0</v>
      </c>
      <c r="BF114" s="194">
        <f>IF(N114="snížená",J114,0)</f>
        <v>0</v>
      </c>
      <c r="BG114" s="194">
        <f>IF(N114="zákl. přenesená",J114,0)</f>
        <v>0</v>
      </c>
      <c r="BH114" s="194">
        <f>IF(N114="sníž. přenesená",J114,0)</f>
        <v>0</v>
      </c>
      <c r="BI114" s="194">
        <f>IF(N114="nulová",J114,0)</f>
        <v>0</v>
      </c>
      <c r="BJ114" s="21" t="s">
        <v>79</v>
      </c>
      <c r="BK114" s="194">
        <f>ROUND(I114*H114,2)</f>
        <v>0</v>
      </c>
      <c r="BL114" s="21" t="s">
        <v>278</v>
      </c>
      <c r="BM114" s="193" t="s">
        <v>2498</v>
      </c>
    </row>
    <row r="115" spans="1:65" s="2" customFormat="1" ht="29.25">
      <c r="A115" s="38"/>
      <c r="B115" s="39"/>
      <c r="C115" s="40"/>
      <c r="D115" s="195" t="s">
        <v>178</v>
      </c>
      <c r="E115" s="40"/>
      <c r="F115" s="196" t="s">
        <v>2264</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1" t="s">
        <v>178</v>
      </c>
      <c r="AU115" s="21" t="s">
        <v>81</v>
      </c>
    </row>
    <row r="116" spans="1:65" s="2" customFormat="1" ht="11.25">
      <c r="A116" s="38"/>
      <c r="B116" s="39"/>
      <c r="C116" s="40"/>
      <c r="D116" s="200" t="s">
        <v>180</v>
      </c>
      <c r="E116" s="40"/>
      <c r="F116" s="201" t="s">
        <v>2265</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1" t="s">
        <v>180</v>
      </c>
      <c r="AU116" s="21" t="s">
        <v>81</v>
      </c>
    </row>
    <row r="117" spans="1:65" s="12" customFormat="1" ht="22.9" customHeight="1">
      <c r="B117" s="166"/>
      <c r="C117" s="167"/>
      <c r="D117" s="168" t="s">
        <v>71</v>
      </c>
      <c r="E117" s="180" t="s">
        <v>2499</v>
      </c>
      <c r="F117" s="180" t="s">
        <v>2500</v>
      </c>
      <c r="G117" s="167"/>
      <c r="H117" s="167"/>
      <c r="I117" s="170"/>
      <c r="J117" s="181">
        <f>BK117</f>
        <v>0</v>
      </c>
      <c r="K117" s="167"/>
      <c r="L117" s="172"/>
      <c r="M117" s="173"/>
      <c r="N117" s="174"/>
      <c r="O117" s="174"/>
      <c r="P117" s="175">
        <f>SUM(P118:P123)</f>
        <v>0</v>
      </c>
      <c r="Q117" s="174"/>
      <c r="R117" s="175">
        <f>SUM(R118:R123)</f>
        <v>0.3468465</v>
      </c>
      <c r="S117" s="174"/>
      <c r="T117" s="176">
        <f>SUM(T118:T123)</f>
        <v>0</v>
      </c>
      <c r="AR117" s="177" t="s">
        <v>81</v>
      </c>
      <c r="AT117" s="178" t="s">
        <v>71</v>
      </c>
      <c r="AU117" s="178" t="s">
        <v>79</v>
      </c>
      <c r="AY117" s="177" t="s">
        <v>168</v>
      </c>
      <c r="BK117" s="179">
        <f>SUM(BK118:BK123)</f>
        <v>0</v>
      </c>
    </row>
    <row r="118" spans="1:65" s="2" customFormat="1" ht="24.2" customHeight="1">
      <c r="A118" s="38"/>
      <c r="B118" s="39"/>
      <c r="C118" s="182" t="s">
        <v>1999</v>
      </c>
      <c r="D118" s="182" t="s">
        <v>171</v>
      </c>
      <c r="E118" s="183" t="s">
        <v>2501</v>
      </c>
      <c r="F118" s="184" t="s">
        <v>2502</v>
      </c>
      <c r="G118" s="185" t="s">
        <v>281</v>
      </c>
      <c r="H118" s="186">
        <v>80.849999999999994</v>
      </c>
      <c r="I118" s="187"/>
      <c r="J118" s="188">
        <f>ROUND(I118*H118,2)</f>
        <v>0</v>
      </c>
      <c r="K118" s="184" t="s">
        <v>175</v>
      </c>
      <c r="L118" s="43"/>
      <c r="M118" s="189" t="s">
        <v>19</v>
      </c>
      <c r="N118" s="190" t="s">
        <v>43</v>
      </c>
      <c r="O118" s="68"/>
      <c r="P118" s="191">
        <f>O118*H118</f>
        <v>0</v>
      </c>
      <c r="Q118" s="191">
        <v>4.2900000000000004E-3</v>
      </c>
      <c r="R118" s="191">
        <f>Q118*H118</f>
        <v>0.3468465</v>
      </c>
      <c r="S118" s="191">
        <v>0</v>
      </c>
      <c r="T118" s="192">
        <f>S118*H118</f>
        <v>0</v>
      </c>
      <c r="U118" s="38"/>
      <c r="V118" s="38"/>
      <c r="W118" s="38"/>
      <c r="X118" s="38"/>
      <c r="Y118" s="38"/>
      <c r="Z118" s="38"/>
      <c r="AA118" s="38"/>
      <c r="AB118" s="38"/>
      <c r="AC118" s="38"/>
      <c r="AD118" s="38"/>
      <c r="AE118" s="38"/>
      <c r="AR118" s="193" t="s">
        <v>278</v>
      </c>
      <c r="AT118" s="193" t="s">
        <v>171</v>
      </c>
      <c r="AU118" s="193" t="s">
        <v>81</v>
      </c>
      <c r="AY118" s="21" t="s">
        <v>168</v>
      </c>
      <c r="BE118" s="194">
        <f>IF(N118="základní",J118,0)</f>
        <v>0</v>
      </c>
      <c r="BF118" s="194">
        <f>IF(N118="snížená",J118,0)</f>
        <v>0</v>
      </c>
      <c r="BG118" s="194">
        <f>IF(N118="zákl. přenesená",J118,0)</f>
        <v>0</v>
      </c>
      <c r="BH118" s="194">
        <f>IF(N118="sníž. přenesená",J118,0)</f>
        <v>0</v>
      </c>
      <c r="BI118" s="194">
        <f>IF(N118="nulová",J118,0)</f>
        <v>0</v>
      </c>
      <c r="BJ118" s="21" t="s">
        <v>79</v>
      </c>
      <c r="BK118" s="194">
        <f>ROUND(I118*H118,2)</f>
        <v>0</v>
      </c>
      <c r="BL118" s="21" t="s">
        <v>278</v>
      </c>
      <c r="BM118" s="193" t="s">
        <v>2503</v>
      </c>
    </row>
    <row r="119" spans="1:65" s="2" customFormat="1" ht="19.5">
      <c r="A119" s="38"/>
      <c r="B119" s="39"/>
      <c r="C119" s="40"/>
      <c r="D119" s="195" t="s">
        <v>178</v>
      </c>
      <c r="E119" s="40"/>
      <c r="F119" s="196" t="s">
        <v>2504</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1" t="s">
        <v>178</v>
      </c>
      <c r="AU119" s="21" t="s">
        <v>81</v>
      </c>
    </row>
    <row r="120" spans="1:65" s="2" customFormat="1" ht="11.25">
      <c r="A120" s="38"/>
      <c r="B120" s="39"/>
      <c r="C120" s="40"/>
      <c r="D120" s="200" t="s">
        <v>180</v>
      </c>
      <c r="E120" s="40"/>
      <c r="F120" s="201" t="s">
        <v>2505</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1" t="s">
        <v>180</v>
      </c>
      <c r="AU120" s="21" t="s">
        <v>81</v>
      </c>
    </row>
    <row r="121" spans="1:65" s="2" customFormat="1" ht="19.5">
      <c r="A121" s="38"/>
      <c r="B121" s="39"/>
      <c r="C121" s="40"/>
      <c r="D121" s="195" t="s">
        <v>206</v>
      </c>
      <c r="E121" s="40"/>
      <c r="F121" s="224" t="s">
        <v>2506</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1" t="s">
        <v>206</v>
      </c>
      <c r="AU121" s="21" t="s">
        <v>81</v>
      </c>
    </row>
    <row r="122" spans="1:65" s="13" customFormat="1" ht="11.25">
      <c r="B122" s="202"/>
      <c r="C122" s="203"/>
      <c r="D122" s="195" t="s">
        <v>182</v>
      </c>
      <c r="E122" s="204" t="s">
        <v>19</v>
      </c>
      <c r="F122" s="205" t="s">
        <v>2507</v>
      </c>
      <c r="G122" s="203"/>
      <c r="H122" s="206">
        <v>80.849999999999994</v>
      </c>
      <c r="I122" s="207"/>
      <c r="J122" s="203"/>
      <c r="K122" s="203"/>
      <c r="L122" s="208"/>
      <c r="M122" s="209"/>
      <c r="N122" s="210"/>
      <c r="O122" s="210"/>
      <c r="P122" s="210"/>
      <c r="Q122" s="210"/>
      <c r="R122" s="210"/>
      <c r="S122" s="210"/>
      <c r="T122" s="211"/>
      <c r="AT122" s="212" t="s">
        <v>182</v>
      </c>
      <c r="AU122" s="212" t="s">
        <v>81</v>
      </c>
      <c r="AV122" s="13" t="s">
        <v>81</v>
      </c>
      <c r="AW122" s="13" t="s">
        <v>33</v>
      </c>
      <c r="AX122" s="13" t="s">
        <v>72</v>
      </c>
      <c r="AY122" s="212" t="s">
        <v>168</v>
      </c>
    </row>
    <row r="123" spans="1:65" s="14" customFormat="1" ht="11.25">
      <c r="B123" s="213"/>
      <c r="C123" s="214"/>
      <c r="D123" s="195" t="s">
        <v>182</v>
      </c>
      <c r="E123" s="215" t="s">
        <v>19</v>
      </c>
      <c r="F123" s="216" t="s">
        <v>185</v>
      </c>
      <c r="G123" s="214"/>
      <c r="H123" s="217">
        <v>80.849999999999994</v>
      </c>
      <c r="I123" s="218"/>
      <c r="J123" s="214"/>
      <c r="K123" s="214"/>
      <c r="L123" s="219"/>
      <c r="M123" s="220"/>
      <c r="N123" s="221"/>
      <c r="O123" s="221"/>
      <c r="P123" s="221"/>
      <c r="Q123" s="221"/>
      <c r="R123" s="221"/>
      <c r="S123" s="221"/>
      <c r="T123" s="222"/>
      <c r="AT123" s="223" t="s">
        <v>182</v>
      </c>
      <c r="AU123" s="223" t="s">
        <v>81</v>
      </c>
      <c r="AV123" s="14" t="s">
        <v>176</v>
      </c>
      <c r="AW123" s="14" t="s">
        <v>33</v>
      </c>
      <c r="AX123" s="14" t="s">
        <v>79</v>
      </c>
      <c r="AY123" s="223" t="s">
        <v>168</v>
      </c>
    </row>
    <row r="124" spans="1:65" s="12" customFormat="1" ht="22.9" customHeight="1">
      <c r="B124" s="166"/>
      <c r="C124" s="167"/>
      <c r="D124" s="168" t="s">
        <v>71</v>
      </c>
      <c r="E124" s="180" t="s">
        <v>1282</v>
      </c>
      <c r="F124" s="180" t="s">
        <v>1283</v>
      </c>
      <c r="G124" s="167"/>
      <c r="H124" s="167"/>
      <c r="I124" s="170"/>
      <c r="J124" s="181">
        <f>BK124</f>
        <v>0</v>
      </c>
      <c r="K124" s="167"/>
      <c r="L124" s="172"/>
      <c r="M124" s="173"/>
      <c r="N124" s="174"/>
      <c r="O124" s="174"/>
      <c r="P124" s="175">
        <f>SUM(P125:P167)</f>
        <v>0</v>
      </c>
      <c r="Q124" s="174"/>
      <c r="R124" s="175">
        <f>SUM(R125:R167)</f>
        <v>4.3727155500000006</v>
      </c>
      <c r="S124" s="174"/>
      <c r="T124" s="176">
        <f>SUM(T125:T167)</f>
        <v>0</v>
      </c>
      <c r="AR124" s="177" t="s">
        <v>81</v>
      </c>
      <c r="AT124" s="178" t="s">
        <v>71</v>
      </c>
      <c r="AU124" s="178" t="s">
        <v>79</v>
      </c>
      <c r="AY124" s="177" t="s">
        <v>168</v>
      </c>
      <c r="BK124" s="179">
        <f>SUM(BK125:BK167)</f>
        <v>0</v>
      </c>
    </row>
    <row r="125" spans="1:65" s="2" customFormat="1" ht="24.2" customHeight="1">
      <c r="A125" s="38"/>
      <c r="B125" s="39"/>
      <c r="C125" s="182" t="s">
        <v>7</v>
      </c>
      <c r="D125" s="182" t="s">
        <v>171</v>
      </c>
      <c r="E125" s="183" t="s">
        <v>2508</v>
      </c>
      <c r="F125" s="184" t="s">
        <v>2509</v>
      </c>
      <c r="G125" s="185" t="s">
        <v>1287</v>
      </c>
      <c r="H125" s="186">
        <v>4414.3109999999997</v>
      </c>
      <c r="I125" s="187"/>
      <c r="J125" s="188">
        <f>ROUND(I125*H125,2)</f>
        <v>0</v>
      </c>
      <c r="K125" s="184" t="s">
        <v>19</v>
      </c>
      <c r="L125" s="43"/>
      <c r="M125" s="189" t="s">
        <v>19</v>
      </c>
      <c r="N125" s="190" t="s">
        <v>43</v>
      </c>
      <c r="O125" s="68"/>
      <c r="P125" s="191">
        <f>O125*H125</f>
        <v>0</v>
      </c>
      <c r="Q125" s="191">
        <v>5.0000000000000002E-5</v>
      </c>
      <c r="R125" s="191">
        <f>Q125*H125</f>
        <v>0.22071554999999998</v>
      </c>
      <c r="S125" s="191">
        <v>0</v>
      </c>
      <c r="T125" s="192">
        <f>S125*H125</f>
        <v>0</v>
      </c>
      <c r="U125" s="38"/>
      <c r="V125" s="38"/>
      <c r="W125" s="38"/>
      <c r="X125" s="38"/>
      <c r="Y125" s="38"/>
      <c r="Z125" s="38"/>
      <c r="AA125" s="38"/>
      <c r="AB125" s="38"/>
      <c r="AC125" s="38"/>
      <c r="AD125" s="38"/>
      <c r="AE125" s="38"/>
      <c r="AR125" s="193" t="s">
        <v>278</v>
      </c>
      <c r="AT125" s="193" t="s">
        <v>171</v>
      </c>
      <c r="AU125" s="193" t="s">
        <v>81</v>
      </c>
      <c r="AY125" s="21" t="s">
        <v>168</v>
      </c>
      <c r="BE125" s="194">
        <f>IF(N125="základní",J125,0)</f>
        <v>0</v>
      </c>
      <c r="BF125" s="194">
        <f>IF(N125="snížená",J125,0)</f>
        <v>0</v>
      </c>
      <c r="BG125" s="194">
        <f>IF(N125="zákl. přenesená",J125,0)</f>
        <v>0</v>
      </c>
      <c r="BH125" s="194">
        <f>IF(N125="sníž. přenesená",J125,0)</f>
        <v>0</v>
      </c>
      <c r="BI125" s="194">
        <f>IF(N125="nulová",J125,0)</f>
        <v>0</v>
      </c>
      <c r="BJ125" s="21" t="s">
        <v>79</v>
      </c>
      <c r="BK125" s="194">
        <f>ROUND(I125*H125,2)</f>
        <v>0</v>
      </c>
      <c r="BL125" s="21" t="s">
        <v>278</v>
      </c>
      <c r="BM125" s="193" t="s">
        <v>2510</v>
      </c>
    </row>
    <row r="126" spans="1:65" s="2" customFormat="1" ht="19.5">
      <c r="A126" s="38"/>
      <c r="B126" s="39"/>
      <c r="C126" s="40"/>
      <c r="D126" s="195" t="s">
        <v>178</v>
      </c>
      <c r="E126" s="40"/>
      <c r="F126" s="196" t="s">
        <v>2509</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1" t="s">
        <v>178</v>
      </c>
      <c r="AU126" s="21" t="s">
        <v>81</v>
      </c>
    </row>
    <row r="127" spans="1:65" s="2" customFormat="1" ht="19.5">
      <c r="A127" s="38"/>
      <c r="B127" s="39"/>
      <c r="C127" s="40"/>
      <c r="D127" s="195" t="s">
        <v>206</v>
      </c>
      <c r="E127" s="40"/>
      <c r="F127" s="224" t="s">
        <v>2506</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1" t="s">
        <v>206</v>
      </c>
      <c r="AU127" s="21" t="s">
        <v>81</v>
      </c>
    </row>
    <row r="128" spans="1:65" s="13" customFormat="1" ht="11.25">
      <c r="B128" s="202"/>
      <c r="C128" s="203"/>
      <c r="D128" s="195" t="s">
        <v>182</v>
      </c>
      <c r="E128" s="204" t="s">
        <v>19</v>
      </c>
      <c r="F128" s="205" t="s">
        <v>2511</v>
      </c>
      <c r="G128" s="203"/>
      <c r="H128" s="206">
        <v>500.87099999999998</v>
      </c>
      <c r="I128" s="207"/>
      <c r="J128" s="203"/>
      <c r="K128" s="203"/>
      <c r="L128" s="208"/>
      <c r="M128" s="209"/>
      <c r="N128" s="210"/>
      <c r="O128" s="210"/>
      <c r="P128" s="210"/>
      <c r="Q128" s="210"/>
      <c r="R128" s="210"/>
      <c r="S128" s="210"/>
      <c r="T128" s="211"/>
      <c r="AT128" s="212" t="s">
        <v>182</v>
      </c>
      <c r="AU128" s="212" t="s">
        <v>81</v>
      </c>
      <c r="AV128" s="13" t="s">
        <v>81</v>
      </c>
      <c r="AW128" s="13" t="s">
        <v>33</v>
      </c>
      <c r="AX128" s="13" t="s">
        <v>72</v>
      </c>
      <c r="AY128" s="212" t="s">
        <v>168</v>
      </c>
    </row>
    <row r="129" spans="1:65" s="13" customFormat="1" ht="11.25">
      <c r="B129" s="202"/>
      <c r="C129" s="203"/>
      <c r="D129" s="195" t="s">
        <v>182</v>
      </c>
      <c r="E129" s="204" t="s">
        <v>19</v>
      </c>
      <c r="F129" s="205" t="s">
        <v>2512</v>
      </c>
      <c r="G129" s="203"/>
      <c r="H129" s="206">
        <v>458.28</v>
      </c>
      <c r="I129" s="207"/>
      <c r="J129" s="203"/>
      <c r="K129" s="203"/>
      <c r="L129" s="208"/>
      <c r="M129" s="209"/>
      <c r="N129" s="210"/>
      <c r="O129" s="210"/>
      <c r="P129" s="210"/>
      <c r="Q129" s="210"/>
      <c r="R129" s="210"/>
      <c r="S129" s="210"/>
      <c r="T129" s="211"/>
      <c r="AT129" s="212" t="s">
        <v>182</v>
      </c>
      <c r="AU129" s="212" t="s">
        <v>81</v>
      </c>
      <c r="AV129" s="13" t="s">
        <v>81</v>
      </c>
      <c r="AW129" s="13" t="s">
        <v>33</v>
      </c>
      <c r="AX129" s="13" t="s">
        <v>72</v>
      </c>
      <c r="AY129" s="212" t="s">
        <v>168</v>
      </c>
    </row>
    <row r="130" spans="1:65" s="13" customFormat="1" ht="11.25">
      <c r="B130" s="202"/>
      <c r="C130" s="203"/>
      <c r="D130" s="195" t="s">
        <v>182</v>
      </c>
      <c r="E130" s="204" t="s">
        <v>19</v>
      </c>
      <c r="F130" s="205" t="s">
        <v>2513</v>
      </c>
      <c r="G130" s="203"/>
      <c r="H130" s="206">
        <v>1436.4</v>
      </c>
      <c r="I130" s="207"/>
      <c r="J130" s="203"/>
      <c r="K130" s="203"/>
      <c r="L130" s="208"/>
      <c r="M130" s="209"/>
      <c r="N130" s="210"/>
      <c r="O130" s="210"/>
      <c r="P130" s="210"/>
      <c r="Q130" s="210"/>
      <c r="R130" s="210"/>
      <c r="S130" s="210"/>
      <c r="T130" s="211"/>
      <c r="AT130" s="212" t="s">
        <v>182</v>
      </c>
      <c r="AU130" s="212" t="s">
        <v>81</v>
      </c>
      <c r="AV130" s="13" t="s">
        <v>81</v>
      </c>
      <c r="AW130" s="13" t="s">
        <v>33</v>
      </c>
      <c r="AX130" s="13" t="s">
        <v>72</v>
      </c>
      <c r="AY130" s="212" t="s">
        <v>168</v>
      </c>
    </row>
    <row r="131" spans="1:65" s="13" customFormat="1" ht="11.25">
      <c r="B131" s="202"/>
      <c r="C131" s="203"/>
      <c r="D131" s="195" t="s">
        <v>182</v>
      </c>
      <c r="E131" s="204" t="s">
        <v>19</v>
      </c>
      <c r="F131" s="205" t="s">
        <v>2514</v>
      </c>
      <c r="G131" s="203"/>
      <c r="H131" s="206">
        <v>561.70000000000005</v>
      </c>
      <c r="I131" s="207"/>
      <c r="J131" s="203"/>
      <c r="K131" s="203"/>
      <c r="L131" s="208"/>
      <c r="M131" s="209"/>
      <c r="N131" s="210"/>
      <c r="O131" s="210"/>
      <c r="P131" s="210"/>
      <c r="Q131" s="210"/>
      <c r="R131" s="210"/>
      <c r="S131" s="210"/>
      <c r="T131" s="211"/>
      <c r="AT131" s="212" t="s">
        <v>182</v>
      </c>
      <c r="AU131" s="212" t="s">
        <v>81</v>
      </c>
      <c r="AV131" s="13" t="s">
        <v>81</v>
      </c>
      <c r="AW131" s="13" t="s">
        <v>33</v>
      </c>
      <c r="AX131" s="13" t="s">
        <v>72</v>
      </c>
      <c r="AY131" s="212" t="s">
        <v>168</v>
      </c>
    </row>
    <row r="132" spans="1:65" s="13" customFormat="1" ht="11.25">
      <c r="B132" s="202"/>
      <c r="C132" s="203"/>
      <c r="D132" s="195" t="s">
        <v>182</v>
      </c>
      <c r="E132" s="204" t="s">
        <v>19</v>
      </c>
      <c r="F132" s="205" t="s">
        <v>2515</v>
      </c>
      <c r="G132" s="203"/>
      <c r="H132" s="206">
        <v>10.08</v>
      </c>
      <c r="I132" s="207"/>
      <c r="J132" s="203"/>
      <c r="K132" s="203"/>
      <c r="L132" s="208"/>
      <c r="M132" s="209"/>
      <c r="N132" s="210"/>
      <c r="O132" s="210"/>
      <c r="P132" s="210"/>
      <c r="Q132" s="210"/>
      <c r="R132" s="210"/>
      <c r="S132" s="210"/>
      <c r="T132" s="211"/>
      <c r="AT132" s="212" t="s">
        <v>182</v>
      </c>
      <c r="AU132" s="212" t="s">
        <v>81</v>
      </c>
      <c r="AV132" s="13" t="s">
        <v>81</v>
      </c>
      <c r="AW132" s="13" t="s">
        <v>33</v>
      </c>
      <c r="AX132" s="13" t="s">
        <v>72</v>
      </c>
      <c r="AY132" s="212" t="s">
        <v>168</v>
      </c>
    </row>
    <row r="133" spans="1:65" s="13" customFormat="1" ht="11.25">
      <c r="B133" s="202"/>
      <c r="C133" s="203"/>
      <c r="D133" s="195" t="s">
        <v>182</v>
      </c>
      <c r="E133" s="204" t="s">
        <v>19</v>
      </c>
      <c r="F133" s="205" t="s">
        <v>2516</v>
      </c>
      <c r="G133" s="203"/>
      <c r="H133" s="206">
        <v>311</v>
      </c>
      <c r="I133" s="207"/>
      <c r="J133" s="203"/>
      <c r="K133" s="203"/>
      <c r="L133" s="208"/>
      <c r="M133" s="209"/>
      <c r="N133" s="210"/>
      <c r="O133" s="210"/>
      <c r="P133" s="210"/>
      <c r="Q133" s="210"/>
      <c r="R133" s="210"/>
      <c r="S133" s="210"/>
      <c r="T133" s="211"/>
      <c r="AT133" s="212" t="s">
        <v>182</v>
      </c>
      <c r="AU133" s="212" t="s">
        <v>81</v>
      </c>
      <c r="AV133" s="13" t="s">
        <v>81</v>
      </c>
      <c r="AW133" s="13" t="s">
        <v>33</v>
      </c>
      <c r="AX133" s="13" t="s">
        <v>72</v>
      </c>
      <c r="AY133" s="212" t="s">
        <v>168</v>
      </c>
    </row>
    <row r="134" spans="1:65" s="13" customFormat="1" ht="11.25">
      <c r="B134" s="202"/>
      <c r="C134" s="203"/>
      <c r="D134" s="195" t="s">
        <v>182</v>
      </c>
      <c r="E134" s="204" t="s">
        <v>19</v>
      </c>
      <c r="F134" s="205" t="s">
        <v>2517</v>
      </c>
      <c r="G134" s="203"/>
      <c r="H134" s="206">
        <v>14.2</v>
      </c>
      <c r="I134" s="207"/>
      <c r="J134" s="203"/>
      <c r="K134" s="203"/>
      <c r="L134" s="208"/>
      <c r="M134" s="209"/>
      <c r="N134" s="210"/>
      <c r="O134" s="210"/>
      <c r="P134" s="210"/>
      <c r="Q134" s="210"/>
      <c r="R134" s="210"/>
      <c r="S134" s="210"/>
      <c r="T134" s="211"/>
      <c r="AT134" s="212" t="s">
        <v>182</v>
      </c>
      <c r="AU134" s="212" t="s">
        <v>81</v>
      </c>
      <c r="AV134" s="13" t="s">
        <v>81</v>
      </c>
      <c r="AW134" s="13" t="s">
        <v>33</v>
      </c>
      <c r="AX134" s="13" t="s">
        <v>72</v>
      </c>
      <c r="AY134" s="212" t="s">
        <v>168</v>
      </c>
    </row>
    <row r="135" spans="1:65" s="13" customFormat="1" ht="11.25">
      <c r="B135" s="202"/>
      <c r="C135" s="203"/>
      <c r="D135" s="195" t="s">
        <v>182</v>
      </c>
      <c r="E135" s="204" t="s">
        <v>19</v>
      </c>
      <c r="F135" s="205" t="s">
        <v>2518</v>
      </c>
      <c r="G135" s="203"/>
      <c r="H135" s="206">
        <v>483</v>
      </c>
      <c r="I135" s="207"/>
      <c r="J135" s="203"/>
      <c r="K135" s="203"/>
      <c r="L135" s="208"/>
      <c r="M135" s="209"/>
      <c r="N135" s="210"/>
      <c r="O135" s="210"/>
      <c r="P135" s="210"/>
      <c r="Q135" s="210"/>
      <c r="R135" s="210"/>
      <c r="S135" s="210"/>
      <c r="T135" s="211"/>
      <c r="AT135" s="212" t="s">
        <v>182</v>
      </c>
      <c r="AU135" s="212" t="s">
        <v>81</v>
      </c>
      <c r="AV135" s="13" t="s">
        <v>81</v>
      </c>
      <c r="AW135" s="13" t="s">
        <v>33</v>
      </c>
      <c r="AX135" s="13" t="s">
        <v>72</v>
      </c>
      <c r="AY135" s="212" t="s">
        <v>168</v>
      </c>
    </row>
    <row r="136" spans="1:65" s="13" customFormat="1" ht="11.25">
      <c r="B136" s="202"/>
      <c r="C136" s="203"/>
      <c r="D136" s="195" t="s">
        <v>182</v>
      </c>
      <c r="E136" s="204" t="s">
        <v>19</v>
      </c>
      <c r="F136" s="205" t="s">
        <v>2519</v>
      </c>
      <c r="G136" s="203"/>
      <c r="H136" s="206">
        <v>638.78</v>
      </c>
      <c r="I136" s="207"/>
      <c r="J136" s="203"/>
      <c r="K136" s="203"/>
      <c r="L136" s="208"/>
      <c r="M136" s="209"/>
      <c r="N136" s="210"/>
      <c r="O136" s="210"/>
      <c r="P136" s="210"/>
      <c r="Q136" s="210"/>
      <c r="R136" s="210"/>
      <c r="S136" s="210"/>
      <c r="T136" s="211"/>
      <c r="AT136" s="212" t="s">
        <v>182</v>
      </c>
      <c r="AU136" s="212" t="s">
        <v>81</v>
      </c>
      <c r="AV136" s="13" t="s">
        <v>81</v>
      </c>
      <c r="AW136" s="13" t="s">
        <v>33</v>
      </c>
      <c r="AX136" s="13" t="s">
        <v>72</v>
      </c>
      <c r="AY136" s="212" t="s">
        <v>168</v>
      </c>
    </row>
    <row r="137" spans="1:65" s="14" customFormat="1" ht="11.25">
      <c r="B137" s="213"/>
      <c r="C137" s="214"/>
      <c r="D137" s="195" t="s">
        <v>182</v>
      </c>
      <c r="E137" s="215" t="s">
        <v>19</v>
      </c>
      <c r="F137" s="216" t="s">
        <v>185</v>
      </c>
      <c r="G137" s="214"/>
      <c r="H137" s="217">
        <v>4414.3109999999997</v>
      </c>
      <c r="I137" s="218"/>
      <c r="J137" s="214"/>
      <c r="K137" s="214"/>
      <c r="L137" s="219"/>
      <c r="M137" s="220"/>
      <c r="N137" s="221"/>
      <c r="O137" s="221"/>
      <c r="P137" s="221"/>
      <c r="Q137" s="221"/>
      <c r="R137" s="221"/>
      <c r="S137" s="221"/>
      <c r="T137" s="222"/>
      <c r="AT137" s="223" t="s">
        <v>182</v>
      </c>
      <c r="AU137" s="223" t="s">
        <v>81</v>
      </c>
      <c r="AV137" s="14" t="s">
        <v>176</v>
      </c>
      <c r="AW137" s="14" t="s">
        <v>33</v>
      </c>
      <c r="AX137" s="14" t="s">
        <v>79</v>
      </c>
      <c r="AY137" s="223" t="s">
        <v>168</v>
      </c>
    </row>
    <row r="138" spans="1:65" s="2" customFormat="1" ht="24.2" customHeight="1">
      <c r="A138" s="38"/>
      <c r="B138" s="39"/>
      <c r="C138" s="225" t="s">
        <v>1585</v>
      </c>
      <c r="D138" s="225" t="s">
        <v>234</v>
      </c>
      <c r="E138" s="226" t="s">
        <v>2520</v>
      </c>
      <c r="F138" s="227" t="s">
        <v>2521</v>
      </c>
      <c r="G138" s="228" t="s">
        <v>220</v>
      </c>
      <c r="H138" s="229">
        <v>0.55100000000000005</v>
      </c>
      <c r="I138" s="230"/>
      <c r="J138" s="231">
        <f>ROUND(I138*H138,2)</f>
        <v>0</v>
      </c>
      <c r="K138" s="227" t="s">
        <v>175</v>
      </c>
      <c r="L138" s="232"/>
      <c r="M138" s="233" t="s">
        <v>19</v>
      </c>
      <c r="N138" s="234" t="s">
        <v>43</v>
      </c>
      <c r="O138" s="68"/>
      <c r="P138" s="191">
        <f>O138*H138</f>
        <v>0</v>
      </c>
      <c r="Q138" s="191">
        <v>1</v>
      </c>
      <c r="R138" s="191">
        <f>Q138*H138</f>
        <v>0.55100000000000005</v>
      </c>
      <c r="S138" s="191">
        <v>0</v>
      </c>
      <c r="T138" s="192">
        <f>S138*H138</f>
        <v>0</v>
      </c>
      <c r="U138" s="38"/>
      <c r="V138" s="38"/>
      <c r="W138" s="38"/>
      <c r="X138" s="38"/>
      <c r="Y138" s="38"/>
      <c r="Z138" s="38"/>
      <c r="AA138" s="38"/>
      <c r="AB138" s="38"/>
      <c r="AC138" s="38"/>
      <c r="AD138" s="38"/>
      <c r="AE138" s="38"/>
      <c r="AR138" s="193" t="s">
        <v>786</v>
      </c>
      <c r="AT138" s="193" t="s">
        <v>234</v>
      </c>
      <c r="AU138" s="193" t="s">
        <v>81</v>
      </c>
      <c r="AY138" s="21" t="s">
        <v>168</v>
      </c>
      <c r="BE138" s="194">
        <f>IF(N138="základní",J138,0)</f>
        <v>0</v>
      </c>
      <c r="BF138" s="194">
        <f>IF(N138="snížená",J138,0)</f>
        <v>0</v>
      </c>
      <c r="BG138" s="194">
        <f>IF(N138="zákl. přenesená",J138,0)</f>
        <v>0</v>
      </c>
      <c r="BH138" s="194">
        <f>IF(N138="sníž. přenesená",J138,0)</f>
        <v>0</v>
      </c>
      <c r="BI138" s="194">
        <f>IF(N138="nulová",J138,0)</f>
        <v>0</v>
      </c>
      <c r="BJ138" s="21" t="s">
        <v>79</v>
      </c>
      <c r="BK138" s="194">
        <f>ROUND(I138*H138,2)</f>
        <v>0</v>
      </c>
      <c r="BL138" s="21" t="s">
        <v>278</v>
      </c>
      <c r="BM138" s="193" t="s">
        <v>2522</v>
      </c>
    </row>
    <row r="139" spans="1:65" s="2" customFormat="1" ht="19.5">
      <c r="A139" s="38"/>
      <c r="B139" s="39"/>
      <c r="C139" s="40"/>
      <c r="D139" s="195" t="s">
        <v>178</v>
      </c>
      <c r="E139" s="40"/>
      <c r="F139" s="196" t="s">
        <v>2521</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1" t="s">
        <v>178</v>
      </c>
      <c r="AU139" s="21" t="s">
        <v>81</v>
      </c>
    </row>
    <row r="140" spans="1:65" s="13" customFormat="1" ht="11.25">
      <c r="B140" s="202"/>
      <c r="C140" s="203"/>
      <c r="D140" s="195" t="s">
        <v>182</v>
      </c>
      <c r="E140" s="203"/>
      <c r="F140" s="205" t="s">
        <v>2523</v>
      </c>
      <c r="G140" s="203"/>
      <c r="H140" s="206">
        <v>0.55100000000000005</v>
      </c>
      <c r="I140" s="207"/>
      <c r="J140" s="203"/>
      <c r="K140" s="203"/>
      <c r="L140" s="208"/>
      <c r="M140" s="209"/>
      <c r="N140" s="210"/>
      <c r="O140" s="210"/>
      <c r="P140" s="210"/>
      <c r="Q140" s="210"/>
      <c r="R140" s="210"/>
      <c r="S140" s="210"/>
      <c r="T140" s="211"/>
      <c r="AT140" s="212" t="s">
        <v>182</v>
      </c>
      <c r="AU140" s="212" t="s">
        <v>81</v>
      </c>
      <c r="AV140" s="13" t="s">
        <v>81</v>
      </c>
      <c r="AW140" s="13" t="s">
        <v>4</v>
      </c>
      <c r="AX140" s="13" t="s">
        <v>79</v>
      </c>
      <c r="AY140" s="212" t="s">
        <v>168</v>
      </c>
    </row>
    <row r="141" spans="1:65" s="2" customFormat="1" ht="24.2" customHeight="1">
      <c r="A141" s="38"/>
      <c r="B141" s="39"/>
      <c r="C141" s="225" t="s">
        <v>1991</v>
      </c>
      <c r="D141" s="225" t="s">
        <v>234</v>
      </c>
      <c r="E141" s="226" t="s">
        <v>2524</v>
      </c>
      <c r="F141" s="227" t="s">
        <v>2525</v>
      </c>
      <c r="G141" s="228" t="s">
        <v>220</v>
      </c>
      <c r="H141" s="229">
        <v>0.504</v>
      </c>
      <c r="I141" s="230"/>
      <c r="J141" s="231">
        <f>ROUND(I141*H141,2)</f>
        <v>0</v>
      </c>
      <c r="K141" s="227" t="s">
        <v>175</v>
      </c>
      <c r="L141" s="232"/>
      <c r="M141" s="233" t="s">
        <v>19</v>
      </c>
      <c r="N141" s="234" t="s">
        <v>43</v>
      </c>
      <c r="O141" s="68"/>
      <c r="P141" s="191">
        <f>O141*H141</f>
        <v>0</v>
      </c>
      <c r="Q141" s="191">
        <v>1</v>
      </c>
      <c r="R141" s="191">
        <f>Q141*H141</f>
        <v>0.504</v>
      </c>
      <c r="S141" s="191">
        <v>0</v>
      </c>
      <c r="T141" s="192">
        <f>S141*H141</f>
        <v>0</v>
      </c>
      <c r="U141" s="38"/>
      <c r="V141" s="38"/>
      <c r="W141" s="38"/>
      <c r="X141" s="38"/>
      <c r="Y141" s="38"/>
      <c r="Z141" s="38"/>
      <c r="AA141" s="38"/>
      <c r="AB141" s="38"/>
      <c r="AC141" s="38"/>
      <c r="AD141" s="38"/>
      <c r="AE141" s="38"/>
      <c r="AR141" s="193" t="s">
        <v>786</v>
      </c>
      <c r="AT141" s="193" t="s">
        <v>234</v>
      </c>
      <c r="AU141" s="193" t="s">
        <v>81</v>
      </c>
      <c r="AY141" s="21" t="s">
        <v>168</v>
      </c>
      <c r="BE141" s="194">
        <f>IF(N141="základní",J141,0)</f>
        <v>0</v>
      </c>
      <c r="BF141" s="194">
        <f>IF(N141="snížená",J141,0)</f>
        <v>0</v>
      </c>
      <c r="BG141" s="194">
        <f>IF(N141="zákl. přenesená",J141,0)</f>
        <v>0</v>
      </c>
      <c r="BH141" s="194">
        <f>IF(N141="sníž. přenesená",J141,0)</f>
        <v>0</v>
      </c>
      <c r="BI141" s="194">
        <f>IF(N141="nulová",J141,0)</f>
        <v>0</v>
      </c>
      <c r="BJ141" s="21" t="s">
        <v>79</v>
      </c>
      <c r="BK141" s="194">
        <f>ROUND(I141*H141,2)</f>
        <v>0</v>
      </c>
      <c r="BL141" s="21" t="s">
        <v>278</v>
      </c>
      <c r="BM141" s="193" t="s">
        <v>2526</v>
      </c>
    </row>
    <row r="142" spans="1:65" s="2" customFormat="1" ht="19.5">
      <c r="A142" s="38"/>
      <c r="B142" s="39"/>
      <c r="C142" s="40"/>
      <c r="D142" s="195" t="s">
        <v>178</v>
      </c>
      <c r="E142" s="40"/>
      <c r="F142" s="196" t="s">
        <v>2525</v>
      </c>
      <c r="G142" s="40"/>
      <c r="H142" s="40"/>
      <c r="I142" s="197"/>
      <c r="J142" s="40"/>
      <c r="K142" s="40"/>
      <c r="L142" s="43"/>
      <c r="M142" s="198"/>
      <c r="N142" s="199"/>
      <c r="O142" s="68"/>
      <c r="P142" s="68"/>
      <c r="Q142" s="68"/>
      <c r="R142" s="68"/>
      <c r="S142" s="68"/>
      <c r="T142" s="69"/>
      <c r="U142" s="38"/>
      <c r="V142" s="38"/>
      <c r="W142" s="38"/>
      <c r="X142" s="38"/>
      <c r="Y142" s="38"/>
      <c r="Z142" s="38"/>
      <c r="AA142" s="38"/>
      <c r="AB142" s="38"/>
      <c r="AC142" s="38"/>
      <c r="AD142" s="38"/>
      <c r="AE142" s="38"/>
      <c r="AT142" s="21" t="s">
        <v>178</v>
      </c>
      <c r="AU142" s="21" t="s">
        <v>81</v>
      </c>
    </row>
    <row r="143" spans="1:65" s="13" customFormat="1" ht="11.25">
      <c r="B143" s="202"/>
      <c r="C143" s="203"/>
      <c r="D143" s="195" t="s">
        <v>182</v>
      </c>
      <c r="E143" s="203"/>
      <c r="F143" s="205" t="s">
        <v>2527</v>
      </c>
      <c r="G143" s="203"/>
      <c r="H143" s="206">
        <v>0.504</v>
      </c>
      <c r="I143" s="207"/>
      <c r="J143" s="203"/>
      <c r="K143" s="203"/>
      <c r="L143" s="208"/>
      <c r="M143" s="209"/>
      <c r="N143" s="210"/>
      <c r="O143" s="210"/>
      <c r="P143" s="210"/>
      <c r="Q143" s="210"/>
      <c r="R143" s="210"/>
      <c r="S143" s="210"/>
      <c r="T143" s="211"/>
      <c r="AT143" s="212" t="s">
        <v>182</v>
      </c>
      <c r="AU143" s="212" t="s">
        <v>81</v>
      </c>
      <c r="AV143" s="13" t="s">
        <v>81</v>
      </c>
      <c r="AW143" s="13" t="s">
        <v>4</v>
      </c>
      <c r="AX143" s="13" t="s">
        <v>79</v>
      </c>
      <c r="AY143" s="212" t="s">
        <v>168</v>
      </c>
    </row>
    <row r="144" spans="1:65" s="2" customFormat="1" ht="24.2" customHeight="1">
      <c r="A144" s="38"/>
      <c r="B144" s="39"/>
      <c r="C144" s="225" t="s">
        <v>2528</v>
      </c>
      <c r="D144" s="225" t="s">
        <v>234</v>
      </c>
      <c r="E144" s="226" t="s">
        <v>2529</v>
      </c>
      <c r="F144" s="227" t="s">
        <v>2530</v>
      </c>
      <c r="G144" s="228" t="s">
        <v>220</v>
      </c>
      <c r="H144" s="229">
        <v>1.58</v>
      </c>
      <c r="I144" s="230"/>
      <c r="J144" s="231">
        <f>ROUND(I144*H144,2)</f>
        <v>0</v>
      </c>
      <c r="K144" s="227" t="s">
        <v>19</v>
      </c>
      <c r="L144" s="232"/>
      <c r="M144" s="233" t="s">
        <v>19</v>
      </c>
      <c r="N144" s="234" t="s">
        <v>43</v>
      </c>
      <c r="O144" s="68"/>
      <c r="P144" s="191">
        <f>O144*H144</f>
        <v>0</v>
      </c>
      <c r="Q144" s="191">
        <v>1</v>
      </c>
      <c r="R144" s="191">
        <f>Q144*H144</f>
        <v>1.58</v>
      </c>
      <c r="S144" s="191">
        <v>0</v>
      </c>
      <c r="T144" s="192">
        <f>S144*H144</f>
        <v>0</v>
      </c>
      <c r="U144" s="38"/>
      <c r="V144" s="38"/>
      <c r="W144" s="38"/>
      <c r="X144" s="38"/>
      <c r="Y144" s="38"/>
      <c r="Z144" s="38"/>
      <c r="AA144" s="38"/>
      <c r="AB144" s="38"/>
      <c r="AC144" s="38"/>
      <c r="AD144" s="38"/>
      <c r="AE144" s="38"/>
      <c r="AR144" s="193" t="s">
        <v>786</v>
      </c>
      <c r="AT144" s="193" t="s">
        <v>234</v>
      </c>
      <c r="AU144" s="193" t="s">
        <v>81</v>
      </c>
      <c r="AY144" s="21" t="s">
        <v>168</v>
      </c>
      <c r="BE144" s="194">
        <f>IF(N144="základní",J144,0)</f>
        <v>0</v>
      </c>
      <c r="BF144" s="194">
        <f>IF(N144="snížená",J144,0)</f>
        <v>0</v>
      </c>
      <c r="BG144" s="194">
        <f>IF(N144="zákl. přenesená",J144,0)</f>
        <v>0</v>
      </c>
      <c r="BH144" s="194">
        <f>IF(N144="sníž. přenesená",J144,0)</f>
        <v>0</v>
      </c>
      <c r="BI144" s="194">
        <f>IF(N144="nulová",J144,0)</f>
        <v>0</v>
      </c>
      <c r="BJ144" s="21" t="s">
        <v>79</v>
      </c>
      <c r="BK144" s="194">
        <f>ROUND(I144*H144,2)</f>
        <v>0</v>
      </c>
      <c r="BL144" s="21" t="s">
        <v>278</v>
      </c>
      <c r="BM144" s="193" t="s">
        <v>2531</v>
      </c>
    </row>
    <row r="145" spans="1:65" s="2" customFormat="1" ht="19.5">
      <c r="A145" s="38"/>
      <c r="B145" s="39"/>
      <c r="C145" s="40"/>
      <c r="D145" s="195" t="s">
        <v>178</v>
      </c>
      <c r="E145" s="40"/>
      <c r="F145" s="196" t="s">
        <v>2530</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1" t="s">
        <v>178</v>
      </c>
      <c r="AU145" s="21" t="s">
        <v>81</v>
      </c>
    </row>
    <row r="146" spans="1:65" s="13" customFormat="1" ht="11.25">
      <c r="B146" s="202"/>
      <c r="C146" s="203"/>
      <c r="D146" s="195" t="s">
        <v>182</v>
      </c>
      <c r="E146" s="203"/>
      <c r="F146" s="205" t="s">
        <v>2532</v>
      </c>
      <c r="G146" s="203"/>
      <c r="H146" s="206">
        <v>1.58</v>
      </c>
      <c r="I146" s="207"/>
      <c r="J146" s="203"/>
      <c r="K146" s="203"/>
      <c r="L146" s="208"/>
      <c r="M146" s="209"/>
      <c r="N146" s="210"/>
      <c r="O146" s="210"/>
      <c r="P146" s="210"/>
      <c r="Q146" s="210"/>
      <c r="R146" s="210"/>
      <c r="S146" s="210"/>
      <c r="T146" s="211"/>
      <c r="AT146" s="212" t="s">
        <v>182</v>
      </c>
      <c r="AU146" s="212" t="s">
        <v>81</v>
      </c>
      <c r="AV146" s="13" t="s">
        <v>81</v>
      </c>
      <c r="AW146" s="13" t="s">
        <v>4</v>
      </c>
      <c r="AX146" s="13" t="s">
        <v>79</v>
      </c>
      <c r="AY146" s="212" t="s">
        <v>168</v>
      </c>
    </row>
    <row r="147" spans="1:65" s="2" customFormat="1" ht="24.2" customHeight="1">
      <c r="A147" s="38"/>
      <c r="B147" s="39"/>
      <c r="C147" s="225" t="s">
        <v>1993</v>
      </c>
      <c r="D147" s="225" t="s">
        <v>234</v>
      </c>
      <c r="E147" s="226" t="s">
        <v>2533</v>
      </c>
      <c r="F147" s="227" t="s">
        <v>2534</v>
      </c>
      <c r="G147" s="228" t="s">
        <v>220</v>
      </c>
      <c r="H147" s="229">
        <v>0.61799999999999999</v>
      </c>
      <c r="I147" s="230"/>
      <c r="J147" s="231">
        <f>ROUND(I147*H147,2)</f>
        <v>0</v>
      </c>
      <c r="K147" s="227" t="s">
        <v>19</v>
      </c>
      <c r="L147" s="232"/>
      <c r="M147" s="233" t="s">
        <v>19</v>
      </c>
      <c r="N147" s="234" t="s">
        <v>43</v>
      </c>
      <c r="O147" s="68"/>
      <c r="P147" s="191">
        <f>O147*H147</f>
        <v>0</v>
      </c>
      <c r="Q147" s="191">
        <v>1</v>
      </c>
      <c r="R147" s="191">
        <f>Q147*H147</f>
        <v>0.61799999999999999</v>
      </c>
      <c r="S147" s="191">
        <v>0</v>
      </c>
      <c r="T147" s="192">
        <f>S147*H147</f>
        <v>0</v>
      </c>
      <c r="U147" s="38"/>
      <c r="V147" s="38"/>
      <c r="W147" s="38"/>
      <c r="X147" s="38"/>
      <c r="Y147" s="38"/>
      <c r="Z147" s="38"/>
      <c r="AA147" s="38"/>
      <c r="AB147" s="38"/>
      <c r="AC147" s="38"/>
      <c r="AD147" s="38"/>
      <c r="AE147" s="38"/>
      <c r="AR147" s="193" t="s">
        <v>786</v>
      </c>
      <c r="AT147" s="193" t="s">
        <v>234</v>
      </c>
      <c r="AU147" s="193" t="s">
        <v>81</v>
      </c>
      <c r="AY147" s="21" t="s">
        <v>168</v>
      </c>
      <c r="BE147" s="194">
        <f>IF(N147="základní",J147,0)</f>
        <v>0</v>
      </c>
      <c r="BF147" s="194">
        <f>IF(N147="snížená",J147,0)</f>
        <v>0</v>
      </c>
      <c r="BG147" s="194">
        <f>IF(N147="zákl. přenesená",J147,0)</f>
        <v>0</v>
      </c>
      <c r="BH147" s="194">
        <f>IF(N147="sníž. přenesená",J147,0)</f>
        <v>0</v>
      </c>
      <c r="BI147" s="194">
        <f>IF(N147="nulová",J147,0)</f>
        <v>0</v>
      </c>
      <c r="BJ147" s="21" t="s">
        <v>79</v>
      </c>
      <c r="BK147" s="194">
        <f>ROUND(I147*H147,2)</f>
        <v>0</v>
      </c>
      <c r="BL147" s="21" t="s">
        <v>278</v>
      </c>
      <c r="BM147" s="193" t="s">
        <v>2535</v>
      </c>
    </row>
    <row r="148" spans="1:65" s="2" customFormat="1" ht="11.25">
      <c r="A148" s="38"/>
      <c r="B148" s="39"/>
      <c r="C148" s="40"/>
      <c r="D148" s="195" t="s">
        <v>178</v>
      </c>
      <c r="E148" s="40"/>
      <c r="F148" s="196" t="s">
        <v>2536</v>
      </c>
      <c r="G148" s="40"/>
      <c r="H148" s="40"/>
      <c r="I148" s="197"/>
      <c r="J148" s="40"/>
      <c r="K148" s="40"/>
      <c r="L148" s="43"/>
      <c r="M148" s="198"/>
      <c r="N148" s="199"/>
      <c r="O148" s="68"/>
      <c r="P148" s="68"/>
      <c r="Q148" s="68"/>
      <c r="R148" s="68"/>
      <c r="S148" s="68"/>
      <c r="T148" s="69"/>
      <c r="U148" s="38"/>
      <c r="V148" s="38"/>
      <c r="W148" s="38"/>
      <c r="X148" s="38"/>
      <c r="Y148" s="38"/>
      <c r="Z148" s="38"/>
      <c r="AA148" s="38"/>
      <c r="AB148" s="38"/>
      <c r="AC148" s="38"/>
      <c r="AD148" s="38"/>
      <c r="AE148" s="38"/>
      <c r="AT148" s="21" t="s">
        <v>178</v>
      </c>
      <c r="AU148" s="21" t="s">
        <v>81</v>
      </c>
    </row>
    <row r="149" spans="1:65" s="13" customFormat="1" ht="11.25">
      <c r="B149" s="202"/>
      <c r="C149" s="203"/>
      <c r="D149" s="195" t="s">
        <v>182</v>
      </c>
      <c r="E149" s="203"/>
      <c r="F149" s="205" t="s">
        <v>2537</v>
      </c>
      <c r="G149" s="203"/>
      <c r="H149" s="206">
        <v>0.61799999999999999</v>
      </c>
      <c r="I149" s="207"/>
      <c r="J149" s="203"/>
      <c r="K149" s="203"/>
      <c r="L149" s="208"/>
      <c r="M149" s="209"/>
      <c r="N149" s="210"/>
      <c r="O149" s="210"/>
      <c r="P149" s="210"/>
      <c r="Q149" s="210"/>
      <c r="R149" s="210"/>
      <c r="S149" s="210"/>
      <c r="T149" s="211"/>
      <c r="AT149" s="212" t="s">
        <v>182</v>
      </c>
      <c r="AU149" s="212" t="s">
        <v>81</v>
      </c>
      <c r="AV149" s="13" t="s">
        <v>81</v>
      </c>
      <c r="AW149" s="13" t="s">
        <v>4</v>
      </c>
      <c r="AX149" s="13" t="s">
        <v>79</v>
      </c>
      <c r="AY149" s="212" t="s">
        <v>168</v>
      </c>
    </row>
    <row r="150" spans="1:65" s="2" customFormat="1" ht="24.2" customHeight="1">
      <c r="A150" s="38"/>
      <c r="B150" s="39"/>
      <c r="C150" s="225" t="s">
        <v>576</v>
      </c>
      <c r="D150" s="225" t="s">
        <v>234</v>
      </c>
      <c r="E150" s="226" t="s">
        <v>2538</v>
      </c>
      <c r="F150" s="227" t="s">
        <v>2539</v>
      </c>
      <c r="G150" s="228" t="s">
        <v>220</v>
      </c>
      <c r="H150" s="229">
        <v>1.0999999999999999E-2</v>
      </c>
      <c r="I150" s="230"/>
      <c r="J150" s="231">
        <f>ROUND(I150*H150,2)</f>
        <v>0</v>
      </c>
      <c r="K150" s="227" t="s">
        <v>175</v>
      </c>
      <c r="L150" s="232"/>
      <c r="M150" s="233" t="s">
        <v>19</v>
      </c>
      <c r="N150" s="234" t="s">
        <v>43</v>
      </c>
      <c r="O150" s="68"/>
      <c r="P150" s="191">
        <f>O150*H150</f>
        <v>0</v>
      </c>
      <c r="Q150" s="191">
        <v>1</v>
      </c>
      <c r="R150" s="191">
        <f>Q150*H150</f>
        <v>1.0999999999999999E-2</v>
      </c>
      <c r="S150" s="191">
        <v>0</v>
      </c>
      <c r="T150" s="192">
        <f>S150*H150</f>
        <v>0</v>
      </c>
      <c r="U150" s="38"/>
      <c r="V150" s="38"/>
      <c r="W150" s="38"/>
      <c r="X150" s="38"/>
      <c r="Y150" s="38"/>
      <c r="Z150" s="38"/>
      <c r="AA150" s="38"/>
      <c r="AB150" s="38"/>
      <c r="AC150" s="38"/>
      <c r="AD150" s="38"/>
      <c r="AE150" s="38"/>
      <c r="AR150" s="193" t="s">
        <v>786</v>
      </c>
      <c r="AT150" s="193" t="s">
        <v>234</v>
      </c>
      <c r="AU150" s="193" t="s">
        <v>81</v>
      </c>
      <c r="AY150" s="21" t="s">
        <v>168</v>
      </c>
      <c r="BE150" s="194">
        <f>IF(N150="základní",J150,0)</f>
        <v>0</v>
      </c>
      <c r="BF150" s="194">
        <f>IF(N150="snížená",J150,0)</f>
        <v>0</v>
      </c>
      <c r="BG150" s="194">
        <f>IF(N150="zákl. přenesená",J150,0)</f>
        <v>0</v>
      </c>
      <c r="BH150" s="194">
        <f>IF(N150="sníž. přenesená",J150,0)</f>
        <v>0</v>
      </c>
      <c r="BI150" s="194">
        <f>IF(N150="nulová",J150,0)</f>
        <v>0</v>
      </c>
      <c r="BJ150" s="21" t="s">
        <v>79</v>
      </c>
      <c r="BK150" s="194">
        <f>ROUND(I150*H150,2)</f>
        <v>0</v>
      </c>
      <c r="BL150" s="21" t="s">
        <v>278</v>
      </c>
      <c r="BM150" s="193" t="s">
        <v>2540</v>
      </c>
    </row>
    <row r="151" spans="1:65" s="2" customFormat="1" ht="19.5">
      <c r="A151" s="38"/>
      <c r="B151" s="39"/>
      <c r="C151" s="40"/>
      <c r="D151" s="195" t="s">
        <v>178</v>
      </c>
      <c r="E151" s="40"/>
      <c r="F151" s="196" t="s">
        <v>2539</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1" t="s">
        <v>178</v>
      </c>
      <c r="AU151" s="21" t="s">
        <v>81</v>
      </c>
    </row>
    <row r="152" spans="1:65" s="13" customFormat="1" ht="11.25">
      <c r="B152" s="202"/>
      <c r="C152" s="203"/>
      <c r="D152" s="195" t="s">
        <v>182</v>
      </c>
      <c r="E152" s="203"/>
      <c r="F152" s="205" t="s">
        <v>2541</v>
      </c>
      <c r="G152" s="203"/>
      <c r="H152" s="206">
        <v>1.0999999999999999E-2</v>
      </c>
      <c r="I152" s="207"/>
      <c r="J152" s="203"/>
      <c r="K152" s="203"/>
      <c r="L152" s="208"/>
      <c r="M152" s="209"/>
      <c r="N152" s="210"/>
      <c r="O152" s="210"/>
      <c r="P152" s="210"/>
      <c r="Q152" s="210"/>
      <c r="R152" s="210"/>
      <c r="S152" s="210"/>
      <c r="T152" s="211"/>
      <c r="AT152" s="212" t="s">
        <v>182</v>
      </c>
      <c r="AU152" s="212" t="s">
        <v>81</v>
      </c>
      <c r="AV152" s="13" t="s">
        <v>81</v>
      </c>
      <c r="AW152" s="13" t="s">
        <v>4</v>
      </c>
      <c r="AX152" s="13" t="s">
        <v>79</v>
      </c>
      <c r="AY152" s="212" t="s">
        <v>168</v>
      </c>
    </row>
    <row r="153" spans="1:65" s="2" customFormat="1" ht="21.75" customHeight="1">
      <c r="A153" s="38"/>
      <c r="B153" s="39"/>
      <c r="C153" s="225" t="s">
        <v>556</v>
      </c>
      <c r="D153" s="225" t="s">
        <v>234</v>
      </c>
      <c r="E153" s="226" t="s">
        <v>2542</v>
      </c>
      <c r="F153" s="227" t="s">
        <v>2543</v>
      </c>
      <c r="G153" s="228" t="s">
        <v>220</v>
      </c>
      <c r="H153" s="229">
        <v>0.34200000000000003</v>
      </c>
      <c r="I153" s="230"/>
      <c r="J153" s="231">
        <f>ROUND(I153*H153,2)</f>
        <v>0</v>
      </c>
      <c r="K153" s="227" t="s">
        <v>175</v>
      </c>
      <c r="L153" s="232"/>
      <c r="M153" s="233" t="s">
        <v>19</v>
      </c>
      <c r="N153" s="234" t="s">
        <v>43</v>
      </c>
      <c r="O153" s="68"/>
      <c r="P153" s="191">
        <f>O153*H153</f>
        <v>0</v>
      </c>
      <c r="Q153" s="191">
        <v>1</v>
      </c>
      <c r="R153" s="191">
        <f>Q153*H153</f>
        <v>0.34200000000000003</v>
      </c>
      <c r="S153" s="191">
        <v>0</v>
      </c>
      <c r="T153" s="192">
        <f>S153*H153</f>
        <v>0</v>
      </c>
      <c r="U153" s="38"/>
      <c r="V153" s="38"/>
      <c r="W153" s="38"/>
      <c r="X153" s="38"/>
      <c r="Y153" s="38"/>
      <c r="Z153" s="38"/>
      <c r="AA153" s="38"/>
      <c r="AB153" s="38"/>
      <c r="AC153" s="38"/>
      <c r="AD153" s="38"/>
      <c r="AE153" s="38"/>
      <c r="AR153" s="193" t="s">
        <v>786</v>
      </c>
      <c r="AT153" s="193" t="s">
        <v>234</v>
      </c>
      <c r="AU153" s="193" t="s">
        <v>81</v>
      </c>
      <c r="AY153" s="21" t="s">
        <v>168</v>
      </c>
      <c r="BE153" s="194">
        <f>IF(N153="základní",J153,0)</f>
        <v>0</v>
      </c>
      <c r="BF153" s="194">
        <f>IF(N153="snížená",J153,0)</f>
        <v>0</v>
      </c>
      <c r="BG153" s="194">
        <f>IF(N153="zákl. přenesená",J153,0)</f>
        <v>0</v>
      </c>
      <c r="BH153" s="194">
        <f>IF(N153="sníž. přenesená",J153,0)</f>
        <v>0</v>
      </c>
      <c r="BI153" s="194">
        <f>IF(N153="nulová",J153,0)</f>
        <v>0</v>
      </c>
      <c r="BJ153" s="21" t="s">
        <v>79</v>
      </c>
      <c r="BK153" s="194">
        <f>ROUND(I153*H153,2)</f>
        <v>0</v>
      </c>
      <c r="BL153" s="21" t="s">
        <v>278</v>
      </c>
      <c r="BM153" s="193" t="s">
        <v>2544</v>
      </c>
    </row>
    <row r="154" spans="1:65" s="2" customFormat="1" ht="11.25">
      <c r="A154" s="38"/>
      <c r="B154" s="39"/>
      <c r="C154" s="40"/>
      <c r="D154" s="195" t="s">
        <v>178</v>
      </c>
      <c r="E154" s="40"/>
      <c r="F154" s="196" t="s">
        <v>2543</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1" t="s">
        <v>178</v>
      </c>
      <c r="AU154" s="21" t="s">
        <v>81</v>
      </c>
    </row>
    <row r="155" spans="1:65" s="13" customFormat="1" ht="11.25">
      <c r="B155" s="202"/>
      <c r="C155" s="203"/>
      <c r="D155" s="195" t="s">
        <v>182</v>
      </c>
      <c r="E155" s="203"/>
      <c r="F155" s="205" t="s">
        <v>2545</v>
      </c>
      <c r="G155" s="203"/>
      <c r="H155" s="206">
        <v>0.34200000000000003</v>
      </c>
      <c r="I155" s="207"/>
      <c r="J155" s="203"/>
      <c r="K155" s="203"/>
      <c r="L155" s="208"/>
      <c r="M155" s="209"/>
      <c r="N155" s="210"/>
      <c r="O155" s="210"/>
      <c r="P155" s="210"/>
      <c r="Q155" s="210"/>
      <c r="R155" s="210"/>
      <c r="S155" s="210"/>
      <c r="T155" s="211"/>
      <c r="AT155" s="212" t="s">
        <v>182</v>
      </c>
      <c r="AU155" s="212" t="s">
        <v>81</v>
      </c>
      <c r="AV155" s="13" t="s">
        <v>81</v>
      </c>
      <c r="AW155" s="13" t="s">
        <v>4</v>
      </c>
      <c r="AX155" s="13" t="s">
        <v>79</v>
      </c>
      <c r="AY155" s="212" t="s">
        <v>168</v>
      </c>
    </row>
    <row r="156" spans="1:65" s="2" customFormat="1" ht="21.75" customHeight="1">
      <c r="A156" s="38"/>
      <c r="B156" s="39"/>
      <c r="C156" s="225" t="s">
        <v>563</v>
      </c>
      <c r="D156" s="225" t="s">
        <v>234</v>
      </c>
      <c r="E156" s="226" t="s">
        <v>2546</v>
      </c>
      <c r="F156" s="227" t="s">
        <v>2547</v>
      </c>
      <c r="G156" s="228" t="s">
        <v>220</v>
      </c>
      <c r="H156" s="229">
        <v>1.4999999999999999E-2</v>
      </c>
      <c r="I156" s="230"/>
      <c r="J156" s="231">
        <f>ROUND(I156*H156,2)</f>
        <v>0</v>
      </c>
      <c r="K156" s="227" t="s">
        <v>175</v>
      </c>
      <c r="L156" s="232"/>
      <c r="M156" s="233" t="s">
        <v>19</v>
      </c>
      <c r="N156" s="234" t="s">
        <v>43</v>
      </c>
      <c r="O156" s="68"/>
      <c r="P156" s="191">
        <f>O156*H156</f>
        <v>0</v>
      </c>
      <c r="Q156" s="191">
        <v>1</v>
      </c>
      <c r="R156" s="191">
        <f>Q156*H156</f>
        <v>1.4999999999999999E-2</v>
      </c>
      <c r="S156" s="191">
        <v>0</v>
      </c>
      <c r="T156" s="192">
        <f>S156*H156</f>
        <v>0</v>
      </c>
      <c r="U156" s="38"/>
      <c r="V156" s="38"/>
      <c r="W156" s="38"/>
      <c r="X156" s="38"/>
      <c r="Y156" s="38"/>
      <c r="Z156" s="38"/>
      <c r="AA156" s="38"/>
      <c r="AB156" s="38"/>
      <c r="AC156" s="38"/>
      <c r="AD156" s="38"/>
      <c r="AE156" s="38"/>
      <c r="AR156" s="193" t="s">
        <v>786</v>
      </c>
      <c r="AT156" s="193" t="s">
        <v>234</v>
      </c>
      <c r="AU156" s="193" t="s">
        <v>81</v>
      </c>
      <c r="AY156" s="21" t="s">
        <v>168</v>
      </c>
      <c r="BE156" s="194">
        <f>IF(N156="základní",J156,0)</f>
        <v>0</v>
      </c>
      <c r="BF156" s="194">
        <f>IF(N156="snížená",J156,0)</f>
        <v>0</v>
      </c>
      <c r="BG156" s="194">
        <f>IF(N156="zákl. přenesená",J156,0)</f>
        <v>0</v>
      </c>
      <c r="BH156" s="194">
        <f>IF(N156="sníž. přenesená",J156,0)</f>
        <v>0</v>
      </c>
      <c r="BI156" s="194">
        <f>IF(N156="nulová",J156,0)</f>
        <v>0</v>
      </c>
      <c r="BJ156" s="21" t="s">
        <v>79</v>
      </c>
      <c r="BK156" s="194">
        <f>ROUND(I156*H156,2)</f>
        <v>0</v>
      </c>
      <c r="BL156" s="21" t="s">
        <v>278</v>
      </c>
      <c r="BM156" s="193" t="s">
        <v>2548</v>
      </c>
    </row>
    <row r="157" spans="1:65" s="2" customFormat="1" ht="11.25">
      <c r="A157" s="38"/>
      <c r="B157" s="39"/>
      <c r="C157" s="40"/>
      <c r="D157" s="195" t="s">
        <v>178</v>
      </c>
      <c r="E157" s="40"/>
      <c r="F157" s="196" t="s">
        <v>2547</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1" t="s">
        <v>178</v>
      </c>
      <c r="AU157" s="21" t="s">
        <v>81</v>
      </c>
    </row>
    <row r="158" spans="1:65" s="13" customFormat="1" ht="11.25">
      <c r="B158" s="202"/>
      <c r="C158" s="203"/>
      <c r="D158" s="195" t="s">
        <v>182</v>
      </c>
      <c r="E158" s="203"/>
      <c r="F158" s="205" t="s">
        <v>2549</v>
      </c>
      <c r="G158" s="203"/>
      <c r="H158" s="206">
        <v>1.4999999999999999E-2</v>
      </c>
      <c r="I158" s="207"/>
      <c r="J158" s="203"/>
      <c r="K158" s="203"/>
      <c r="L158" s="208"/>
      <c r="M158" s="209"/>
      <c r="N158" s="210"/>
      <c r="O158" s="210"/>
      <c r="P158" s="210"/>
      <c r="Q158" s="210"/>
      <c r="R158" s="210"/>
      <c r="S158" s="210"/>
      <c r="T158" s="211"/>
      <c r="AT158" s="212" t="s">
        <v>182</v>
      </c>
      <c r="AU158" s="212" t="s">
        <v>81</v>
      </c>
      <c r="AV158" s="13" t="s">
        <v>81</v>
      </c>
      <c r="AW158" s="13" t="s">
        <v>4</v>
      </c>
      <c r="AX158" s="13" t="s">
        <v>79</v>
      </c>
      <c r="AY158" s="212" t="s">
        <v>168</v>
      </c>
    </row>
    <row r="159" spans="1:65" s="2" customFormat="1" ht="21.75" customHeight="1">
      <c r="A159" s="38"/>
      <c r="B159" s="39"/>
      <c r="C159" s="225" t="s">
        <v>570</v>
      </c>
      <c r="D159" s="225" t="s">
        <v>234</v>
      </c>
      <c r="E159" s="226" t="s">
        <v>2550</v>
      </c>
      <c r="F159" s="227" t="s">
        <v>2551</v>
      </c>
      <c r="G159" s="228" t="s">
        <v>220</v>
      </c>
      <c r="H159" s="229">
        <v>0.53100000000000003</v>
      </c>
      <c r="I159" s="230"/>
      <c r="J159" s="231">
        <f>ROUND(I159*H159,2)</f>
        <v>0</v>
      </c>
      <c r="K159" s="227" t="s">
        <v>175</v>
      </c>
      <c r="L159" s="232"/>
      <c r="M159" s="233" t="s">
        <v>19</v>
      </c>
      <c r="N159" s="234" t="s">
        <v>43</v>
      </c>
      <c r="O159" s="68"/>
      <c r="P159" s="191">
        <f>O159*H159</f>
        <v>0</v>
      </c>
      <c r="Q159" s="191">
        <v>1</v>
      </c>
      <c r="R159" s="191">
        <f>Q159*H159</f>
        <v>0.53100000000000003</v>
      </c>
      <c r="S159" s="191">
        <v>0</v>
      </c>
      <c r="T159" s="192">
        <f>S159*H159</f>
        <v>0</v>
      </c>
      <c r="U159" s="38"/>
      <c r="V159" s="38"/>
      <c r="W159" s="38"/>
      <c r="X159" s="38"/>
      <c r="Y159" s="38"/>
      <c r="Z159" s="38"/>
      <c r="AA159" s="38"/>
      <c r="AB159" s="38"/>
      <c r="AC159" s="38"/>
      <c r="AD159" s="38"/>
      <c r="AE159" s="38"/>
      <c r="AR159" s="193" t="s">
        <v>786</v>
      </c>
      <c r="AT159" s="193" t="s">
        <v>234</v>
      </c>
      <c r="AU159" s="193" t="s">
        <v>81</v>
      </c>
      <c r="AY159" s="21" t="s">
        <v>168</v>
      </c>
      <c r="BE159" s="194">
        <f>IF(N159="základní",J159,0)</f>
        <v>0</v>
      </c>
      <c r="BF159" s="194">
        <f>IF(N159="snížená",J159,0)</f>
        <v>0</v>
      </c>
      <c r="BG159" s="194">
        <f>IF(N159="zákl. přenesená",J159,0)</f>
        <v>0</v>
      </c>
      <c r="BH159" s="194">
        <f>IF(N159="sníž. přenesená",J159,0)</f>
        <v>0</v>
      </c>
      <c r="BI159" s="194">
        <f>IF(N159="nulová",J159,0)</f>
        <v>0</v>
      </c>
      <c r="BJ159" s="21" t="s">
        <v>79</v>
      </c>
      <c r="BK159" s="194">
        <f>ROUND(I159*H159,2)</f>
        <v>0</v>
      </c>
      <c r="BL159" s="21" t="s">
        <v>278</v>
      </c>
      <c r="BM159" s="193" t="s">
        <v>2552</v>
      </c>
    </row>
    <row r="160" spans="1:65" s="2" customFormat="1" ht="11.25">
      <c r="A160" s="38"/>
      <c r="B160" s="39"/>
      <c r="C160" s="40"/>
      <c r="D160" s="195" t="s">
        <v>178</v>
      </c>
      <c r="E160" s="40"/>
      <c r="F160" s="196" t="s">
        <v>2551</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1" t="s">
        <v>178</v>
      </c>
      <c r="AU160" s="21" t="s">
        <v>81</v>
      </c>
    </row>
    <row r="161" spans="1:65" s="13" customFormat="1" ht="11.25">
      <c r="B161" s="202"/>
      <c r="C161" s="203"/>
      <c r="D161" s="195" t="s">
        <v>182</v>
      </c>
      <c r="E161" s="203"/>
      <c r="F161" s="205" t="s">
        <v>2553</v>
      </c>
      <c r="G161" s="203"/>
      <c r="H161" s="206">
        <v>0.53100000000000003</v>
      </c>
      <c r="I161" s="207"/>
      <c r="J161" s="203"/>
      <c r="K161" s="203"/>
      <c r="L161" s="208"/>
      <c r="M161" s="209"/>
      <c r="N161" s="210"/>
      <c r="O161" s="210"/>
      <c r="P161" s="210"/>
      <c r="Q161" s="210"/>
      <c r="R161" s="210"/>
      <c r="S161" s="210"/>
      <c r="T161" s="211"/>
      <c r="AT161" s="212" t="s">
        <v>182</v>
      </c>
      <c r="AU161" s="212" t="s">
        <v>81</v>
      </c>
      <c r="AV161" s="13" t="s">
        <v>81</v>
      </c>
      <c r="AW161" s="13" t="s">
        <v>4</v>
      </c>
      <c r="AX161" s="13" t="s">
        <v>79</v>
      </c>
      <c r="AY161" s="212" t="s">
        <v>168</v>
      </c>
    </row>
    <row r="162" spans="1:65" s="2" customFormat="1" ht="24.2" customHeight="1">
      <c r="A162" s="38"/>
      <c r="B162" s="39"/>
      <c r="C162" s="182" t="s">
        <v>1424</v>
      </c>
      <c r="D162" s="182" t="s">
        <v>171</v>
      </c>
      <c r="E162" s="183" t="s">
        <v>1307</v>
      </c>
      <c r="F162" s="184" t="s">
        <v>1308</v>
      </c>
      <c r="G162" s="185" t="s">
        <v>1309</v>
      </c>
      <c r="H162" s="186">
        <v>8</v>
      </c>
      <c r="I162" s="187"/>
      <c r="J162" s="188">
        <f>ROUND(I162*H162,2)</f>
        <v>0</v>
      </c>
      <c r="K162" s="184" t="s">
        <v>175</v>
      </c>
      <c r="L162" s="43"/>
      <c r="M162" s="189" t="s">
        <v>19</v>
      </c>
      <c r="N162" s="190" t="s">
        <v>43</v>
      </c>
      <c r="O162" s="68"/>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176</v>
      </c>
      <c r="AT162" s="193" t="s">
        <v>171</v>
      </c>
      <c r="AU162" s="193" t="s">
        <v>81</v>
      </c>
      <c r="AY162" s="21" t="s">
        <v>168</v>
      </c>
      <c r="BE162" s="194">
        <f>IF(N162="základní",J162,0)</f>
        <v>0</v>
      </c>
      <c r="BF162" s="194">
        <f>IF(N162="snížená",J162,0)</f>
        <v>0</v>
      </c>
      <c r="BG162" s="194">
        <f>IF(N162="zákl. přenesená",J162,0)</f>
        <v>0</v>
      </c>
      <c r="BH162" s="194">
        <f>IF(N162="sníž. přenesená",J162,0)</f>
        <v>0</v>
      </c>
      <c r="BI162" s="194">
        <f>IF(N162="nulová",J162,0)</f>
        <v>0</v>
      </c>
      <c r="BJ162" s="21" t="s">
        <v>79</v>
      </c>
      <c r="BK162" s="194">
        <f>ROUND(I162*H162,2)</f>
        <v>0</v>
      </c>
      <c r="BL162" s="21" t="s">
        <v>176</v>
      </c>
      <c r="BM162" s="193" t="s">
        <v>2554</v>
      </c>
    </row>
    <row r="163" spans="1:65" s="2" customFormat="1" ht="19.5">
      <c r="A163" s="38"/>
      <c r="B163" s="39"/>
      <c r="C163" s="40"/>
      <c r="D163" s="195" t="s">
        <v>178</v>
      </c>
      <c r="E163" s="40"/>
      <c r="F163" s="196" t="s">
        <v>1311</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1" t="s">
        <v>178</v>
      </c>
      <c r="AU163" s="21" t="s">
        <v>81</v>
      </c>
    </row>
    <row r="164" spans="1:65" s="2" customFormat="1" ht="11.25">
      <c r="A164" s="38"/>
      <c r="B164" s="39"/>
      <c r="C164" s="40"/>
      <c r="D164" s="200" t="s">
        <v>180</v>
      </c>
      <c r="E164" s="40"/>
      <c r="F164" s="201" t="s">
        <v>1312</v>
      </c>
      <c r="G164" s="40"/>
      <c r="H164" s="40"/>
      <c r="I164" s="197"/>
      <c r="J164" s="40"/>
      <c r="K164" s="40"/>
      <c r="L164" s="43"/>
      <c r="M164" s="198"/>
      <c r="N164" s="199"/>
      <c r="O164" s="68"/>
      <c r="P164" s="68"/>
      <c r="Q164" s="68"/>
      <c r="R164" s="68"/>
      <c r="S164" s="68"/>
      <c r="T164" s="69"/>
      <c r="U164" s="38"/>
      <c r="V164" s="38"/>
      <c r="W164" s="38"/>
      <c r="X164" s="38"/>
      <c r="Y164" s="38"/>
      <c r="Z164" s="38"/>
      <c r="AA164" s="38"/>
      <c r="AB164" s="38"/>
      <c r="AC164" s="38"/>
      <c r="AD164" s="38"/>
      <c r="AE164" s="38"/>
      <c r="AT164" s="21" t="s">
        <v>180</v>
      </c>
      <c r="AU164" s="21" t="s">
        <v>81</v>
      </c>
    </row>
    <row r="165" spans="1:65" s="2" customFormat="1" ht="24.2" customHeight="1">
      <c r="A165" s="38"/>
      <c r="B165" s="39"/>
      <c r="C165" s="182" t="s">
        <v>1155</v>
      </c>
      <c r="D165" s="182" t="s">
        <v>171</v>
      </c>
      <c r="E165" s="183" t="s">
        <v>2332</v>
      </c>
      <c r="F165" s="184" t="s">
        <v>2333</v>
      </c>
      <c r="G165" s="185" t="s">
        <v>1448</v>
      </c>
      <c r="H165" s="256"/>
      <c r="I165" s="187"/>
      <c r="J165" s="188">
        <f>ROUND(I165*H165,2)</f>
        <v>0</v>
      </c>
      <c r="K165" s="184" t="s">
        <v>175</v>
      </c>
      <c r="L165" s="43"/>
      <c r="M165" s="189" t="s">
        <v>19</v>
      </c>
      <c r="N165" s="190" t="s">
        <v>43</v>
      </c>
      <c r="O165" s="68"/>
      <c r="P165" s="191">
        <f>O165*H165</f>
        <v>0</v>
      </c>
      <c r="Q165" s="191">
        <v>0</v>
      </c>
      <c r="R165" s="191">
        <f>Q165*H165</f>
        <v>0</v>
      </c>
      <c r="S165" s="191">
        <v>0</v>
      </c>
      <c r="T165" s="192">
        <f>S165*H165</f>
        <v>0</v>
      </c>
      <c r="U165" s="38"/>
      <c r="V165" s="38"/>
      <c r="W165" s="38"/>
      <c r="X165" s="38"/>
      <c r="Y165" s="38"/>
      <c r="Z165" s="38"/>
      <c r="AA165" s="38"/>
      <c r="AB165" s="38"/>
      <c r="AC165" s="38"/>
      <c r="AD165" s="38"/>
      <c r="AE165" s="38"/>
      <c r="AR165" s="193" t="s">
        <v>278</v>
      </c>
      <c r="AT165" s="193" t="s">
        <v>171</v>
      </c>
      <c r="AU165" s="193" t="s">
        <v>81</v>
      </c>
      <c r="AY165" s="21" t="s">
        <v>168</v>
      </c>
      <c r="BE165" s="194">
        <f>IF(N165="základní",J165,0)</f>
        <v>0</v>
      </c>
      <c r="BF165" s="194">
        <f>IF(N165="snížená",J165,0)</f>
        <v>0</v>
      </c>
      <c r="BG165" s="194">
        <f>IF(N165="zákl. přenesená",J165,0)</f>
        <v>0</v>
      </c>
      <c r="BH165" s="194">
        <f>IF(N165="sníž. přenesená",J165,0)</f>
        <v>0</v>
      </c>
      <c r="BI165" s="194">
        <f>IF(N165="nulová",J165,0)</f>
        <v>0</v>
      </c>
      <c r="BJ165" s="21" t="s">
        <v>79</v>
      </c>
      <c r="BK165" s="194">
        <f>ROUND(I165*H165,2)</f>
        <v>0</v>
      </c>
      <c r="BL165" s="21" t="s">
        <v>278</v>
      </c>
      <c r="BM165" s="193" t="s">
        <v>2555</v>
      </c>
    </row>
    <row r="166" spans="1:65" s="2" customFormat="1" ht="29.25">
      <c r="A166" s="38"/>
      <c r="B166" s="39"/>
      <c r="C166" s="40"/>
      <c r="D166" s="195" t="s">
        <v>178</v>
      </c>
      <c r="E166" s="40"/>
      <c r="F166" s="196" t="s">
        <v>2335</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1" t="s">
        <v>178</v>
      </c>
      <c r="AU166" s="21" t="s">
        <v>81</v>
      </c>
    </row>
    <row r="167" spans="1:65" s="2" customFormat="1" ht="11.25">
      <c r="A167" s="38"/>
      <c r="B167" s="39"/>
      <c r="C167" s="40"/>
      <c r="D167" s="200" t="s">
        <v>180</v>
      </c>
      <c r="E167" s="40"/>
      <c r="F167" s="201" t="s">
        <v>2336</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1" t="s">
        <v>180</v>
      </c>
      <c r="AU167" s="21" t="s">
        <v>81</v>
      </c>
    </row>
    <row r="168" spans="1:65" s="12" customFormat="1" ht="22.9" customHeight="1">
      <c r="B168" s="166"/>
      <c r="C168" s="167"/>
      <c r="D168" s="168" t="s">
        <v>71</v>
      </c>
      <c r="E168" s="180" t="s">
        <v>1563</v>
      </c>
      <c r="F168" s="180" t="s">
        <v>1564</v>
      </c>
      <c r="G168" s="167"/>
      <c r="H168" s="167"/>
      <c r="I168" s="170"/>
      <c r="J168" s="181">
        <f>BK168</f>
        <v>0</v>
      </c>
      <c r="K168" s="167"/>
      <c r="L168" s="172"/>
      <c r="M168" s="173"/>
      <c r="N168" s="174"/>
      <c r="O168" s="174"/>
      <c r="P168" s="175">
        <f>SUM(P169:P196)</f>
        <v>0</v>
      </c>
      <c r="Q168" s="174"/>
      <c r="R168" s="175">
        <f>SUM(R169:R196)</f>
        <v>9.710116000000002E-2</v>
      </c>
      <c r="S168" s="174"/>
      <c r="T168" s="176">
        <f>SUM(T169:T196)</f>
        <v>0</v>
      </c>
      <c r="AR168" s="177" t="s">
        <v>81</v>
      </c>
      <c r="AT168" s="178" t="s">
        <v>71</v>
      </c>
      <c r="AU168" s="178" t="s">
        <v>79</v>
      </c>
      <c r="AY168" s="177" t="s">
        <v>168</v>
      </c>
      <c r="BK168" s="179">
        <f>SUM(BK169:BK196)</f>
        <v>0</v>
      </c>
    </row>
    <row r="169" spans="1:65" s="2" customFormat="1" ht="24.2" customHeight="1">
      <c r="A169" s="38"/>
      <c r="B169" s="39"/>
      <c r="C169" s="182" t="s">
        <v>941</v>
      </c>
      <c r="D169" s="182" t="s">
        <v>171</v>
      </c>
      <c r="E169" s="183" t="s">
        <v>2556</v>
      </c>
      <c r="F169" s="184" t="s">
        <v>2557</v>
      </c>
      <c r="G169" s="185" t="s">
        <v>281</v>
      </c>
      <c r="H169" s="186">
        <v>186.733</v>
      </c>
      <c r="I169" s="187"/>
      <c r="J169" s="188">
        <f>ROUND(I169*H169,2)</f>
        <v>0</v>
      </c>
      <c r="K169" s="184" t="s">
        <v>175</v>
      </c>
      <c r="L169" s="43"/>
      <c r="M169" s="189" t="s">
        <v>19</v>
      </c>
      <c r="N169" s="190" t="s">
        <v>43</v>
      </c>
      <c r="O169" s="68"/>
      <c r="P169" s="191">
        <f>O169*H169</f>
        <v>0</v>
      </c>
      <c r="Q169" s="191">
        <v>6.9999999999999994E-5</v>
      </c>
      <c r="R169" s="191">
        <f>Q169*H169</f>
        <v>1.3071309999999999E-2</v>
      </c>
      <c r="S169" s="191">
        <v>0</v>
      </c>
      <c r="T169" s="192">
        <f>S169*H169</f>
        <v>0</v>
      </c>
      <c r="U169" s="38"/>
      <c r="V169" s="38"/>
      <c r="W169" s="38"/>
      <c r="X169" s="38"/>
      <c r="Y169" s="38"/>
      <c r="Z169" s="38"/>
      <c r="AA169" s="38"/>
      <c r="AB169" s="38"/>
      <c r="AC169" s="38"/>
      <c r="AD169" s="38"/>
      <c r="AE169" s="38"/>
      <c r="AR169" s="193" t="s">
        <v>278</v>
      </c>
      <c r="AT169" s="193" t="s">
        <v>171</v>
      </c>
      <c r="AU169" s="193" t="s">
        <v>81</v>
      </c>
      <c r="AY169" s="21" t="s">
        <v>168</v>
      </c>
      <c r="BE169" s="194">
        <f>IF(N169="základní",J169,0)</f>
        <v>0</v>
      </c>
      <c r="BF169" s="194">
        <f>IF(N169="snížená",J169,0)</f>
        <v>0</v>
      </c>
      <c r="BG169" s="194">
        <f>IF(N169="zákl. přenesená",J169,0)</f>
        <v>0</v>
      </c>
      <c r="BH169" s="194">
        <f>IF(N169="sníž. přenesená",J169,0)</f>
        <v>0</v>
      </c>
      <c r="BI169" s="194">
        <f>IF(N169="nulová",J169,0)</f>
        <v>0</v>
      </c>
      <c r="BJ169" s="21" t="s">
        <v>79</v>
      </c>
      <c r="BK169" s="194">
        <f>ROUND(I169*H169,2)</f>
        <v>0</v>
      </c>
      <c r="BL169" s="21" t="s">
        <v>278</v>
      </c>
      <c r="BM169" s="193" t="s">
        <v>2558</v>
      </c>
    </row>
    <row r="170" spans="1:65" s="2" customFormat="1" ht="19.5">
      <c r="A170" s="38"/>
      <c r="B170" s="39"/>
      <c r="C170" s="40"/>
      <c r="D170" s="195" t="s">
        <v>178</v>
      </c>
      <c r="E170" s="40"/>
      <c r="F170" s="196" t="s">
        <v>2559</v>
      </c>
      <c r="G170" s="40"/>
      <c r="H170" s="40"/>
      <c r="I170" s="197"/>
      <c r="J170" s="40"/>
      <c r="K170" s="40"/>
      <c r="L170" s="43"/>
      <c r="M170" s="198"/>
      <c r="N170" s="199"/>
      <c r="O170" s="68"/>
      <c r="P170" s="68"/>
      <c r="Q170" s="68"/>
      <c r="R170" s="68"/>
      <c r="S170" s="68"/>
      <c r="T170" s="69"/>
      <c r="U170" s="38"/>
      <c r="V170" s="38"/>
      <c r="W170" s="38"/>
      <c r="X170" s="38"/>
      <c r="Y170" s="38"/>
      <c r="Z170" s="38"/>
      <c r="AA170" s="38"/>
      <c r="AB170" s="38"/>
      <c r="AC170" s="38"/>
      <c r="AD170" s="38"/>
      <c r="AE170" s="38"/>
      <c r="AT170" s="21" t="s">
        <v>178</v>
      </c>
      <c r="AU170" s="21" t="s">
        <v>81</v>
      </c>
    </row>
    <row r="171" spans="1:65" s="2" customFormat="1" ht="11.25">
      <c r="A171" s="38"/>
      <c r="B171" s="39"/>
      <c r="C171" s="40"/>
      <c r="D171" s="200" t="s">
        <v>180</v>
      </c>
      <c r="E171" s="40"/>
      <c r="F171" s="201" t="s">
        <v>2560</v>
      </c>
      <c r="G171" s="40"/>
      <c r="H171" s="40"/>
      <c r="I171" s="197"/>
      <c r="J171" s="40"/>
      <c r="K171" s="40"/>
      <c r="L171" s="43"/>
      <c r="M171" s="198"/>
      <c r="N171" s="199"/>
      <c r="O171" s="68"/>
      <c r="P171" s="68"/>
      <c r="Q171" s="68"/>
      <c r="R171" s="68"/>
      <c r="S171" s="68"/>
      <c r="T171" s="69"/>
      <c r="U171" s="38"/>
      <c r="V171" s="38"/>
      <c r="W171" s="38"/>
      <c r="X171" s="38"/>
      <c r="Y171" s="38"/>
      <c r="Z171" s="38"/>
      <c r="AA171" s="38"/>
      <c r="AB171" s="38"/>
      <c r="AC171" s="38"/>
      <c r="AD171" s="38"/>
      <c r="AE171" s="38"/>
      <c r="AT171" s="21" t="s">
        <v>180</v>
      </c>
      <c r="AU171" s="21" t="s">
        <v>81</v>
      </c>
    </row>
    <row r="172" spans="1:65" s="13" customFormat="1" ht="11.25">
      <c r="B172" s="202"/>
      <c r="C172" s="203"/>
      <c r="D172" s="195" t="s">
        <v>182</v>
      </c>
      <c r="E172" s="204" t="s">
        <v>19</v>
      </c>
      <c r="F172" s="205" t="s">
        <v>2561</v>
      </c>
      <c r="G172" s="203"/>
      <c r="H172" s="206">
        <v>0.91500000000000004</v>
      </c>
      <c r="I172" s="207"/>
      <c r="J172" s="203"/>
      <c r="K172" s="203"/>
      <c r="L172" s="208"/>
      <c r="M172" s="209"/>
      <c r="N172" s="210"/>
      <c r="O172" s="210"/>
      <c r="P172" s="210"/>
      <c r="Q172" s="210"/>
      <c r="R172" s="210"/>
      <c r="S172" s="210"/>
      <c r="T172" s="211"/>
      <c r="AT172" s="212" t="s">
        <v>182</v>
      </c>
      <c r="AU172" s="212" t="s">
        <v>81</v>
      </c>
      <c r="AV172" s="13" t="s">
        <v>81</v>
      </c>
      <c r="AW172" s="13" t="s">
        <v>33</v>
      </c>
      <c r="AX172" s="13" t="s">
        <v>72</v>
      </c>
      <c r="AY172" s="212" t="s">
        <v>168</v>
      </c>
    </row>
    <row r="173" spans="1:65" s="13" customFormat="1" ht="11.25">
      <c r="B173" s="202"/>
      <c r="C173" s="203"/>
      <c r="D173" s="195" t="s">
        <v>182</v>
      </c>
      <c r="E173" s="204" t="s">
        <v>19</v>
      </c>
      <c r="F173" s="205" t="s">
        <v>2562</v>
      </c>
      <c r="G173" s="203"/>
      <c r="H173" s="206">
        <v>4</v>
      </c>
      <c r="I173" s="207"/>
      <c r="J173" s="203"/>
      <c r="K173" s="203"/>
      <c r="L173" s="208"/>
      <c r="M173" s="209"/>
      <c r="N173" s="210"/>
      <c r="O173" s="210"/>
      <c r="P173" s="210"/>
      <c r="Q173" s="210"/>
      <c r="R173" s="210"/>
      <c r="S173" s="210"/>
      <c r="T173" s="211"/>
      <c r="AT173" s="212" t="s">
        <v>182</v>
      </c>
      <c r="AU173" s="212" t="s">
        <v>81</v>
      </c>
      <c r="AV173" s="13" t="s">
        <v>81</v>
      </c>
      <c r="AW173" s="13" t="s">
        <v>33</v>
      </c>
      <c r="AX173" s="13" t="s">
        <v>72</v>
      </c>
      <c r="AY173" s="212" t="s">
        <v>168</v>
      </c>
    </row>
    <row r="174" spans="1:65" s="13" customFormat="1" ht="11.25">
      <c r="B174" s="202"/>
      <c r="C174" s="203"/>
      <c r="D174" s="195" t="s">
        <v>182</v>
      </c>
      <c r="E174" s="204" t="s">
        <v>19</v>
      </c>
      <c r="F174" s="205" t="s">
        <v>2563</v>
      </c>
      <c r="G174" s="203"/>
      <c r="H174" s="206">
        <v>48.8</v>
      </c>
      <c r="I174" s="207"/>
      <c r="J174" s="203"/>
      <c r="K174" s="203"/>
      <c r="L174" s="208"/>
      <c r="M174" s="209"/>
      <c r="N174" s="210"/>
      <c r="O174" s="210"/>
      <c r="P174" s="210"/>
      <c r="Q174" s="210"/>
      <c r="R174" s="210"/>
      <c r="S174" s="210"/>
      <c r="T174" s="211"/>
      <c r="AT174" s="212" t="s">
        <v>182</v>
      </c>
      <c r="AU174" s="212" t="s">
        <v>81</v>
      </c>
      <c r="AV174" s="13" t="s">
        <v>81</v>
      </c>
      <c r="AW174" s="13" t="s">
        <v>33</v>
      </c>
      <c r="AX174" s="13" t="s">
        <v>72</v>
      </c>
      <c r="AY174" s="212" t="s">
        <v>168</v>
      </c>
    </row>
    <row r="175" spans="1:65" s="13" customFormat="1" ht="22.5">
      <c r="B175" s="202"/>
      <c r="C175" s="203"/>
      <c r="D175" s="195" t="s">
        <v>182</v>
      </c>
      <c r="E175" s="204" t="s">
        <v>19</v>
      </c>
      <c r="F175" s="205" t="s">
        <v>2564</v>
      </c>
      <c r="G175" s="203"/>
      <c r="H175" s="206">
        <v>94.335999999999999</v>
      </c>
      <c r="I175" s="207"/>
      <c r="J175" s="203"/>
      <c r="K175" s="203"/>
      <c r="L175" s="208"/>
      <c r="M175" s="209"/>
      <c r="N175" s="210"/>
      <c r="O175" s="210"/>
      <c r="P175" s="210"/>
      <c r="Q175" s="210"/>
      <c r="R175" s="210"/>
      <c r="S175" s="210"/>
      <c r="T175" s="211"/>
      <c r="AT175" s="212" t="s">
        <v>182</v>
      </c>
      <c r="AU175" s="212" t="s">
        <v>81</v>
      </c>
      <c r="AV175" s="13" t="s">
        <v>81</v>
      </c>
      <c r="AW175" s="13" t="s">
        <v>33</v>
      </c>
      <c r="AX175" s="13" t="s">
        <v>72</v>
      </c>
      <c r="AY175" s="212" t="s">
        <v>168</v>
      </c>
    </row>
    <row r="176" spans="1:65" s="13" customFormat="1" ht="22.5">
      <c r="B176" s="202"/>
      <c r="C176" s="203"/>
      <c r="D176" s="195" t="s">
        <v>182</v>
      </c>
      <c r="E176" s="204" t="s">
        <v>19</v>
      </c>
      <c r="F176" s="205" t="s">
        <v>2565</v>
      </c>
      <c r="G176" s="203"/>
      <c r="H176" s="206">
        <v>13.722</v>
      </c>
      <c r="I176" s="207"/>
      <c r="J176" s="203"/>
      <c r="K176" s="203"/>
      <c r="L176" s="208"/>
      <c r="M176" s="209"/>
      <c r="N176" s="210"/>
      <c r="O176" s="210"/>
      <c r="P176" s="210"/>
      <c r="Q176" s="210"/>
      <c r="R176" s="210"/>
      <c r="S176" s="210"/>
      <c r="T176" s="211"/>
      <c r="AT176" s="212" t="s">
        <v>182</v>
      </c>
      <c r="AU176" s="212" t="s">
        <v>81</v>
      </c>
      <c r="AV176" s="13" t="s">
        <v>81</v>
      </c>
      <c r="AW176" s="13" t="s">
        <v>33</v>
      </c>
      <c r="AX176" s="13" t="s">
        <v>72</v>
      </c>
      <c r="AY176" s="212" t="s">
        <v>168</v>
      </c>
    </row>
    <row r="177" spans="1:65" s="13" customFormat="1" ht="11.25">
      <c r="B177" s="202"/>
      <c r="C177" s="203"/>
      <c r="D177" s="195" t="s">
        <v>182</v>
      </c>
      <c r="E177" s="204" t="s">
        <v>19</v>
      </c>
      <c r="F177" s="205" t="s">
        <v>2566</v>
      </c>
      <c r="G177" s="203"/>
      <c r="H177" s="206">
        <v>11.52</v>
      </c>
      <c r="I177" s="207"/>
      <c r="J177" s="203"/>
      <c r="K177" s="203"/>
      <c r="L177" s="208"/>
      <c r="M177" s="209"/>
      <c r="N177" s="210"/>
      <c r="O177" s="210"/>
      <c r="P177" s="210"/>
      <c r="Q177" s="210"/>
      <c r="R177" s="210"/>
      <c r="S177" s="210"/>
      <c r="T177" s="211"/>
      <c r="AT177" s="212" t="s">
        <v>182</v>
      </c>
      <c r="AU177" s="212" t="s">
        <v>81</v>
      </c>
      <c r="AV177" s="13" t="s">
        <v>81</v>
      </c>
      <c r="AW177" s="13" t="s">
        <v>33</v>
      </c>
      <c r="AX177" s="13" t="s">
        <v>72</v>
      </c>
      <c r="AY177" s="212" t="s">
        <v>168</v>
      </c>
    </row>
    <row r="178" spans="1:65" s="13" customFormat="1" ht="11.25">
      <c r="B178" s="202"/>
      <c r="C178" s="203"/>
      <c r="D178" s="195" t="s">
        <v>182</v>
      </c>
      <c r="E178" s="204" t="s">
        <v>19</v>
      </c>
      <c r="F178" s="205" t="s">
        <v>2567</v>
      </c>
      <c r="G178" s="203"/>
      <c r="H178" s="206">
        <v>13.44</v>
      </c>
      <c r="I178" s="207"/>
      <c r="J178" s="203"/>
      <c r="K178" s="203"/>
      <c r="L178" s="208"/>
      <c r="M178" s="209"/>
      <c r="N178" s="210"/>
      <c r="O178" s="210"/>
      <c r="P178" s="210"/>
      <c r="Q178" s="210"/>
      <c r="R178" s="210"/>
      <c r="S178" s="210"/>
      <c r="T178" s="211"/>
      <c r="AT178" s="212" t="s">
        <v>182</v>
      </c>
      <c r="AU178" s="212" t="s">
        <v>81</v>
      </c>
      <c r="AV178" s="13" t="s">
        <v>81</v>
      </c>
      <c r="AW178" s="13" t="s">
        <v>33</v>
      </c>
      <c r="AX178" s="13" t="s">
        <v>72</v>
      </c>
      <c r="AY178" s="212" t="s">
        <v>168</v>
      </c>
    </row>
    <row r="179" spans="1:65" s="14" customFormat="1" ht="11.25">
      <c r="B179" s="213"/>
      <c r="C179" s="214"/>
      <c r="D179" s="195" t="s">
        <v>182</v>
      </c>
      <c r="E179" s="215" t="s">
        <v>19</v>
      </c>
      <c r="F179" s="216" t="s">
        <v>185</v>
      </c>
      <c r="G179" s="214"/>
      <c r="H179" s="217">
        <v>186.733</v>
      </c>
      <c r="I179" s="218"/>
      <c r="J179" s="214"/>
      <c r="K179" s="214"/>
      <c r="L179" s="219"/>
      <c r="M179" s="220"/>
      <c r="N179" s="221"/>
      <c r="O179" s="221"/>
      <c r="P179" s="221"/>
      <c r="Q179" s="221"/>
      <c r="R179" s="221"/>
      <c r="S179" s="221"/>
      <c r="T179" s="222"/>
      <c r="AT179" s="223" t="s">
        <v>182</v>
      </c>
      <c r="AU179" s="223" t="s">
        <v>81</v>
      </c>
      <c r="AV179" s="14" t="s">
        <v>176</v>
      </c>
      <c r="AW179" s="14" t="s">
        <v>33</v>
      </c>
      <c r="AX179" s="14" t="s">
        <v>79</v>
      </c>
      <c r="AY179" s="223" t="s">
        <v>168</v>
      </c>
    </row>
    <row r="180" spans="1:65" s="2" customFormat="1" ht="24.2" customHeight="1">
      <c r="A180" s="38"/>
      <c r="B180" s="39"/>
      <c r="C180" s="182" t="s">
        <v>1306</v>
      </c>
      <c r="D180" s="182" t="s">
        <v>171</v>
      </c>
      <c r="E180" s="183" t="s">
        <v>1586</v>
      </c>
      <c r="F180" s="184" t="s">
        <v>1587</v>
      </c>
      <c r="G180" s="185" t="s">
        <v>281</v>
      </c>
      <c r="H180" s="186">
        <v>186.733</v>
      </c>
      <c r="I180" s="187"/>
      <c r="J180" s="188">
        <f>ROUND(I180*H180,2)</f>
        <v>0</v>
      </c>
      <c r="K180" s="184" t="s">
        <v>175</v>
      </c>
      <c r="L180" s="43"/>
      <c r="M180" s="189" t="s">
        <v>19</v>
      </c>
      <c r="N180" s="190" t="s">
        <v>43</v>
      </c>
      <c r="O180" s="68"/>
      <c r="P180" s="191">
        <f>O180*H180</f>
        <v>0</v>
      </c>
      <c r="Q180" s="191">
        <v>1.7000000000000001E-4</v>
      </c>
      <c r="R180" s="191">
        <f>Q180*H180</f>
        <v>3.1744610000000006E-2</v>
      </c>
      <c r="S180" s="191">
        <v>0</v>
      </c>
      <c r="T180" s="192">
        <f>S180*H180</f>
        <v>0</v>
      </c>
      <c r="U180" s="38"/>
      <c r="V180" s="38"/>
      <c r="W180" s="38"/>
      <c r="X180" s="38"/>
      <c r="Y180" s="38"/>
      <c r="Z180" s="38"/>
      <c r="AA180" s="38"/>
      <c r="AB180" s="38"/>
      <c r="AC180" s="38"/>
      <c r="AD180" s="38"/>
      <c r="AE180" s="38"/>
      <c r="AR180" s="193" t="s">
        <v>278</v>
      </c>
      <c r="AT180" s="193" t="s">
        <v>171</v>
      </c>
      <c r="AU180" s="193" t="s">
        <v>81</v>
      </c>
      <c r="AY180" s="21" t="s">
        <v>168</v>
      </c>
      <c r="BE180" s="194">
        <f>IF(N180="základní",J180,0)</f>
        <v>0</v>
      </c>
      <c r="BF180" s="194">
        <f>IF(N180="snížená",J180,0)</f>
        <v>0</v>
      </c>
      <c r="BG180" s="194">
        <f>IF(N180="zákl. přenesená",J180,0)</f>
        <v>0</v>
      </c>
      <c r="BH180" s="194">
        <f>IF(N180="sníž. přenesená",J180,0)</f>
        <v>0</v>
      </c>
      <c r="BI180" s="194">
        <f>IF(N180="nulová",J180,0)</f>
        <v>0</v>
      </c>
      <c r="BJ180" s="21" t="s">
        <v>79</v>
      </c>
      <c r="BK180" s="194">
        <f>ROUND(I180*H180,2)</f>
        <v>0</v>
      </c>
      <c r="BL180" s="21" t="s">
        <v>278</v>
      </c>
      <c r="BM180" s="193" t="s">
        <v>2568</v>
      </c>
    </row>
    <row r="181" spans="1:65" s="2" customFormat="1" ht="19.5">
      <c r="A181" s="38"/>
      <c r="B181" s="39"/>
      <c r="C181" s="40"/>
      <c r="D181" s="195" t="s">
        <v>178</v>
      </c>
      <c r="E181" s="40"/>
      <c r="F181" s="196" t="s">
        <v>1589</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1" t="s">
        <v>178</v>
      </c>
      <c r="AU181" s="21" t="s">
        <v>81</v>
      </c>
    </row>
    <row r="182" spans="1:65" s="2" customFormat="1" ht="11.25">
      <c r="A182" s="38"/>
      <c r="B182" s="39"/>
      <c r="C182" s="40"/>
      <c r="D182" s="200" t="s">
        <v>180</v>
      </c>
      <c r="E182" s="40"/>
      <c r="F182" s="201" t="s">
        <v>1590</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1" t="s">
        <v>180</v>
      </c>
      <c r="AU182" s="21" t="s">
        <v>81</v>
      </c>
    </row>
    <row r="183" spans="1:65" s="2" customFormat="1" ht="24.2" customHeight="1">
      <c r="A183" s="38"/>
      <c r="B183" s="39"/>
      <c r="C183" s="182" t="s">
        <v>1923</v>
      </c>
      <c r="D183" s="182" t="s">
        <v>171</v>
      </c>
      <c r="E183" s="183" t="s">
        <v>2569</v>
      </c>
      <c r="F183" s="184" t="s">
        <v>2570</v>
      </c>
      <c r="G183" s="185" t="s">
        <v>281</v>
      </c>
      <c r="H183" s="186">
        <v>186.733</v>
      </c>
      <c r="I183" s="187"/>
      <c r="J183" s="188">
        <f>ROUND(I183*H183,2)</f>
        <v>0</v>
      </c>
      <c r="K183" s="184" t="s">
        <v>175</v>
      </c>
      <c r="L183" s="43"/>
      <c r="M183" s="189" t="s">
        <v>19</v>
      </c>
      <c r="N183" s="190" t="s">
        <v>43</v>
      </c>
      <c r="O183" s="68"/>
      <c r="P183" s="191">
        <f>O183*H183</f>
        <v>0</v>
      </c>
      <c r="Q183" s="191">
        <v>1.3999999999999999E-4</v>
      </c>
      <c r="R183" s="191">
        <f>Q183*H183</f>
        <v>2.6142619999999998E-2</v>
      </c>
      <c r="S183" s="191">
        <v>0</v>
      </c>
      <c r="T183" s="192">
        <f>S183*H183</f>
        <v>0</v>
      </c>
      <c r="U183" s="38"/>
      <c r="V183" s="38"/>
      <c r="W183" s="38"/>
      <c r="X183" s="38"/>
      <c r="Y183" s="38"/>
      <c r="Z183" s="38"/>
      <c r="AA183" s="38"/>
      <c r="AB183" s="38"/>
      <c r="AC183" s="38"/>
      <c r="AD183" s="38"/>
      <c r="AE183" s="38"/>
      <c r="AR183" s="193" t="s">
        <v>278</v>
      </c>
      <c r="AT183" s="193" t="s">
        <v>171</v>
      </c>
      <c r="AU183" s="193" t="s">
        <v>81</v>
      </c>
      <c r="AY183" s="21" t="s">
        <v>168</v>
      </c>
      <c r="BE183" s="194">
        <f>IF(N183="základní",J183,0)</f>
        <v>0</v>
      </c>
      <c r="BF183" s="194">
        <f>IF(N183="snížená",J183,0)</f>
        <v>0</v>
      </c>
      <c r="BG183" s="194">
        <f>IF(N183="zákl. přenesená",J183,0)</f>
        <v>0</v>
      </c>
      <c r="BH183" s="194">
        <f>IF(N183="sníž. přenesená",J183,0)</f>
        <v>0</v>
      </c>
      <c r="BI183" s="194">
        <f>IF(N183="nulová",J183,0)</f>
        <v>0</v>
      </c>
      <c r="BJ183" s="21" t="s">
        <v>79</v>
      </c>
      <c r="BK183" s="194">
        <f>ROUND(I183*H183,2)</f>
        <v>0</v>
      </c>
      <c r="BL183" s="21" t="s">
        <v>278</v>
      </c>
      <c r="BM183" s="193" t="s">
        <v>2571</v>
      </c>
    </row>
    <row r="184" spans="1:65" s="2" customFormat="1" ht="19.5">
      <c r="A184" s="38"/>
      <c r="B184" s="39"/>
      <c r="C184" s="40"/>
      <c r="D184" s="195" t="s">
        <v>178</v>
      </c>
      <c r="E184" s="40"/>
      <c r="F184" s="196" t="s">
        <v>2572</v>
      </c>
      <c r="G184" s="40"/>
      <c r="H184" s="40"/>
      <c r="I184" s="197"/>
      <c r="J184" s="40"/>
      <c r="K184" s="40"/>
      <c r="L184" s="43"/>
      <c r="M184" s="198"/>
      <c r="N184" s="199"/>
      <c r="O184" s="68"/>
      <c r="P184" s="68"/>
      <c r="Q184" s="68"/>
      <c r="R184" s="68"/>
      <c r="S184" s="68"/>
      <c r="T184" s="69"/>
      <c r="U184" s="38"/>
      <c r="V184" s="38"/>
      <c r="W184" s="38"/>
      <c r="X184" s="38"/>
      <c r="Y184" s="38"/>
      <c r="Z184" s="38"/>
      <c r="AA184" s="38"/>
      <c r="AB184" s="38"/>
      <c r="AC184" s="38"/>
      <c r="AD184" s="38"/>
      <c r="AE184" s="38"/>
      <c r="AT184" s="21" t="s">
        <v>178</v>
      </c>
      <c r="AU184" s="21" t="s">
        <v>81</v>
      </c>
    </row>
    <row r="185" spans="1:65" s="2" customFormat="1" ht="11.25">
      <c r="A185" s="38"/>
      <c r="B185" s="39"/>
      <c r="C185" s="40"/>
      <c r="D185" s="200" t="s">
        <v>180</v>
      </c>
      <c r="E185" s="40"/>
      <c r="F185" s="201" t="s">
        <v>2573</v>
      </c>
      <c r="G185" s="40"/>
      <c r="H185" s="40"/>
      <c r="I185" s="197"/>
      <c r="J185" s="40"/>
      <c r="K185" s="40"/>
      <c r="L185" s="43"/>
      <c r="M185" s="198"/>
      <c r="N185" s="199"/>
      <c r="O185" s="68"/>
      <c r="P185" s="68"/>
      <c r="Q185" s="68"/>
      <c r="R185" s="68"/>
      <c r="S185" s="68"/>
      <c r="T185" s="69"/>
      <c r="U185" s="38"/>
      <c r="V185" s="38"/>
      <c r="W185" s="38"/>
      <c r="X185" s="38"/>
      <c r="Y185" s="38"/>
      <c r="Z185" s="38"/>
      <c r="AA185" s="38"/>
      <c r="AB185" s="38"/>
      <c r="AC185" s="38"/>
      <c r="AD185" s="38"/>
      <c r="AE185" s="38"/>
      <c r="AT185" s="21" t="s">
        <v>180</v>
      </c>
      <c r="AU185" s="21" t="s">
        <v>81</v>
      </c>
    </row>
    <row r="186" spans="1:65" s="13" customFormat="1" ht="11.25">
      <c r="B186" s="202"/>
      <c r="C186" s="203"/>
      <c r="D186" s="195" t="s">
        <v>182</v>
      </c>
      <c r="E186" s="204" t="s">
        <v>19</v>
      </c>
      <c r="F186" s="205" t="s">
        <v>2561</v>
      </c>
      <c r="G186" s="203"/>
      <c r="H186" s="206">
        <v>0.91500000000000004</v>
      </c>
      <c r="I186" s="207"/>
      <c r="J186" s="203"/>
      <c r="K186" s="203"/>
      <c r="L186" s="208"/>
      <c r="M186" s="209"/>
      <c r="N186" s="210"/>
      <c r="O186" s="210"/>
      <c r="P186" s="210"/>
      <c r="Q186" s="210"/>
      <c r="R186" s="210"/>
      <c r="S186" s="210"/>
      <c r="T186" s="211"/>
      <c r="AT186" s="212" t="s">
        <v>182</v>
      </c>
      <c r="AU186" s="212" t="s">
        <v>81</v>
      </c>
      <c r="AV186" s="13" t="s">
        <v>81</v>
      </c>
      <c r="AW186" s="13" t="s">
        <v>33</v>
      </c>
      <c r="AX186" s="13" t="s">
        <v>72</v>
      </c>
      <c r="AY186" s="212" t="s">
        <v>168</v>
      </c>
    </row>
    <row r="187" spans="1:65" s="13" customFormat="1" ht="11.25">
      <c r="B187" s="202"/>
      <c r="C187" s="203"/>
      <c r="D187" s="195" t="s">
        <v>182</v>
      </c>
      <c r="E187" s="204" t="s">
        <v>19</v>
      </c>
      <c r="F187" s="205" t="s">
        <v>2562</v>
      </c>
      <c r="G187" s="203"/>
      <c r="H187" s="206">
        <v>4</v>
      </c>
      <c r="I187" s="207"/>
      <c r="J187" s="203"/>
      <c r="K187" s="203"/>
      <c r="L187" s="208"/>
      <c r="M187" s="209"/>
      <c r="N187" s="210"/>
      <c r="O187" s="210"/>
      <c r="P187" s="210"/>
      <c r="Q187" s="210"/>
      <c r="R187" s="210"/>
      <c r="S187" s="210"/>
      <c r="T187" s="211"/>
      <c r="AT187" s="212" t="s">
        <v>182</v>
      </c>
      <c r="AU187" s="212" t="s">
        <v>81</v>
      </c>
      <c r="AV187" s="13" t="s">
        <v>81</v>
      </c>
      <c r="AW187" s="13" t="s">
        <v>33</v>
      </c>
      <c r="AX187" s="13" t="s">
        <v>72</v>
      </c>
      <c r="AY187" s="212" t="s">
        <v>168</v>
      </c>
    </row>
    <row r="188" spans="1:65" s="13" customFormat="1" ht="11.25">
      <c r="B188" s="202"/>
      <c r="C188" s="203"/>
      <c r="D188" s="195" t="s">
        <v>182</v>
      </c>
      <c r="E188" s="204" t="s">
        <v>19</v>
      </c>
      <c r="F188" s="205" t="s">
        <v>2563</v>
      </c>
      <c r="G188" s="203"/>
      <c r="H188" s="206">
        <v>48.8</v>
      </c>
      <c r="I188" s="207"/>
      <c r="J188" s="203"/>
      <c r="K188" s="203"/>
      <c r="L188" s="208"/>
      <c r="M188" s="209"/>
      <c r="N188" s="210"/>
      <c r="O188" s="210"/>
      <c r="P188" s="210"/>
      <c r="Q188" s="210"/>
      <c r="R188" s="210"/>
      <c r="S188" s="210"/>
      <c r="T188" s="211"/>
      <c r="AT188" s="212" t="s">
        <v>182</v>
      </c>
      <c r="AU188" s="212" t="s">
        <v>81</v>
      </c>
      <c r="AV188" s="13" t="s">
        <v>81</v>
      </c>
      <c r="AW188" s="13" t="s">
        <v>33</v>
      </c>
      <c r="AX188" s="13" t="s">
        <v>72</v>
      </c>
      <c r="AY188" s="212" t="s">
        <v>168</v>
      </c>
    </row>
    <row r="189" spans="1:65" s="13" customFormat="1" ht="22.5">
      <c r="B189" s="202"/>
      <c r="C189" s="203"/>
      <c r="D189" s="195" t="s">
        <v>182</v>
      </c>
      <c r="E189" s="204" t="s">
        <v>19</v>
      </c>
      <c r="F189" s="205" t="s">
        <v>2564</v>
      </c>
      <c r="G189" s="203"/>
      <c r="H189" s="206">
        <v>94.335999999999999</v>
      </c>
      <c r="I189" s="207"/>
      <c r="J189" s="203"/>
      <c r="K189" s="203"/>
      <c r="L189" s="208"/>
      <c r="M189" s="209"/>
      <c r="N189" s="210"/>
      <c r="O189" s="210"/>
      <c r="P189" s="210"/>
      <c r="Q189" s="210"/>
      <c r="R189" s="210"/>
      <c r="S189" s="210"/>
      <c r="T189" s="211"/>
      <c r="AT189" s="212" t="s">
        <v>182</v>
      </c>
      <c r="AU189" s="212" t="s">
        <v>81</v>
      </c>
      <c r="AV189" s="13" t="s">
        <v>81</v>
      </c>
      <c r="AW189" s="13" t="s">
        <v>33</v>
      </c>
      <c r="AX189" s="13" t="s">
        <v>72</v>
      </c>
      <c r="AY189" s="212" t="s">
        <v>168</v>
      </c>
    </row>
    <row r="190" spans="1:65" s="13" customFormat="1" ht="22.5">
      <c r="B190" s="202"/>
      <c r="C190" s="203"/>
      <c r="D190" s="195" t="s">
        <v>182</v>
      </c>
      <c r="E190" s="204" t="s">
        <v>19</v>
      </c>
      <c r="F190" s="205" t="s">
        <v>2565</v>
      </c>
      <c r="G190" s="203"/>
      <c r="H190" s="206">
        <v>13.722</v>
      </c>
      <c r="I190" s="207"/>
      <c r="J190" s="203"/>
      <c r="K190" s="203"/>
      <c r="L190" s="208"/>
      <c r="M190" s="209"/>
      <c r="N190" s="210"/>
      <c r="O190" s="210"/>
      <c r="P190" s="210"/>
      <c r="Q190" s="210"/>
      <c r="R190" s="210"/>
      <c r="S190" s="210"/>
      <c r="T190" s="211"/>
      <c r="AT190" s="212" t="s">
        <v>182</v>
      </c>
      <c r="AU190" s="212" t="s">
        <v>81</v>
      </c>
      <c r="AV190" s="13" t="s">
        <v>81</v>
      </c>
      <c r="AW190" s="13" t="s">
        <v>33</v>
      </c>
      <c r="AX190" s="13" t="s">
        <v>72</v>
      </c>
      <c r="AY190" s="212" t="s">
        <v>168</v>
      </c>
    </row>
    <row r="191" spans="1:65" s="13" customFormat="1" ht="11.25">
      <c r="B191" s="202"/>
      <c r="C191" s="203"/>
      <c r="D191" s="195" t="s">
        <v>182</v>
      </c>
      <c r="E191" s="204" t="s">
        <v>19</v>
      </c>
      <c r="F191" s="205" t="s">
        <v>2566</v>
      </c>
      <c r="G191" s="203"/>
      <c r="H191" s="206">
        <v>11.52</v>
      </c>
      <c r="I191" s="207"/>
      <c r="J191" s="203"/>
      <c r="K191" s="203"/>
      <c r="L191" s="208"/>
      <c r="M191" s="209"/>
      <c r="N191" s="210"/>
      <c r="O191" s="210"/>
      <c r="P191" s="210"/>
      <c r="Q191" s="210"/>
      <c r="R191" s="210"/>
      <c r="S191" s="210"/>
      <c r="T191" s="211"/>
      <c r="AT191" s="212" t="s">
        <v>182</v>
      </c>
      <c r="AU191" s="212" t="s">
        <v>81</v>
      </c>
      <c r="AV191" s="13" t="s">
        <v>81</v>
      </c>
      <c r="AW191" s="13" t="s">
        <v>33</v>
      </c>
      <c r="AX191" s="13" t="s">
        <v>72</v>
      </c>
      <c r="AY191" s="212" t="s">
        <v>168</v>
      </c>
    </row>
    <row r="192" spans="1:65" s="13" customFormat="1" ht="11.25">
      <c r="B192" s="202"/>
      <c r="C192" s="203"/>
      <c r="D192" s="195" t="s">
        <v>182</v>
      </c>
      <c r="E192" s="204" t="s">
        <v>19</v>
      </c>
      <c r="F192" s="205" t="s">
        <v>2567</v>
      </c>
      <c r="G192" s="203"/>
      <c r="H192" s="206">
        <v>13.44</v>
      </c>
      <c r="I192" s="207"/>
      <c r="J192" s="203"/>
      <c r="K192" s="203"/>
      <c r="L192" s="208"/>
      <c r="M192" s="209"/>
      <c r="N192" s="210"/>
      <c r="O192" s="210"/>
      <c r="P192" s="210"/>
      <c r="Q192" s="210"/>
      <c r="R192" s="210"/>
      <c r="S192" s="210"/>
      <c r="T192" s="211"/>
      <c r="AT192" s="212" t="s">
        <v>182</v>
      </c>
      <c r="AU192" s="212" t="s">
        <v>81</v>
      </c>
      <c r="AV192" s="13" t="s">
        <v>81</v>
      </c>
      <c r="AW192" s="13" t="s">
        <v>33</v>
      </c>
      <c r="AX192" s="13" t="s">
        <v>72</v>
      </c>
      <c r="AY192" s="212" t="s">
        <v>168</v>
      </c>
    </row>
    <row r="193" spans="1:65" s="14" customFormat="1" ht="11.25">
      <c r="B193" s="213"/>
      <c r="C193" s="214"/>
      <c r="D193" s="195" t="s">
        <v>182</v>
      </c>
      <c r="E193" s="215" t="s">
        <v>19</v>
      </c>
      <c r="F193" s="216" t="s">
        <v>185</v>
      </c>
      <c r="G193" s="214"/>
      <c r="H193" s="217">
        <v>186.733</v>
      </c>
      <c r="I193" s="218"/>
      <c r="J193" s="214"/>
      <c r="K193" s="214"/>
      <c r="L193" s="219"/>
      <c r="M193" s="220"/>
      <c r="N193" s="221"/>
      <c r="O193" s="221"/>
      <c r="P193" s="221"/>
      <c r="Q193" s="221"/>
      <c r="R193" s="221"/>
      <c r="S193" s="221"/>
      <c r="T193" s="222"/>
      <c r="AT193" s="223" t="s">
        <v>182</v>
      </c>
      <c r="AU193" s="223" t="s">
        <v>81</v>
      </c>
      <c r="AV193" s="14" t="s">
        <v>176</v>
      </c>
      <c r="AW193" s="14" t="s">
        <v>33</v>
      </c>
      <c r="AX193" s="14" t="s">
        <v>79</v>
      </c>
      <c r="AY193" s="223" t="s">
        <v>168</v>
      </c>
    </row>
    <row r="194" spans="1:65" s="2" customFormat="1" ht="24.2" customHeight="1">
      <c r="A194" s="38"/>
      <c r="B194" s="39"/>
      <c r="C194" s="182" t="s">
        <v>2574</v>
      </c>
      <c r="D194" s="182" t="s">
        <v>171</v>
      </c>
      <c r="E194" s="183" t="s">
        <v>2575</v>
      </c>
      <c r="F194" s="184" t="s">
        <v>2576</v>
      </c>
      <c r="G194" s="185" t="s">
        <v>281</v>
      </c>
      <c r="H194" s="186">
        <v>186.733</v>
      </c>
      <c r="I194" s="187"/>
      <c r="J194" s="188">
        <f>ROUND(I194*H194,2)</f>
        <v>0</v>
      </c>
      <c r="K194" s="184" t="s">
        <v>175</v>
      </c>
      <c r="L194" s="43"/>
      <c r="M194" s="189" t="s">
        <v>19</v>
      </c>
      <c r="N194" s="190" t="s">
        <v>43</v>
      </c>
      <c r="O194" s="68"/>
      <c r="P194" s="191">
        <f>O194*H194</f>
        <v>0</v>
      </c>
      <c r="Q194" s="191">
        <v>1.3999999999999999E-4</v>
      </c>
      <c r="R194" s="191">
        <f>Q194*H194</f>
        <v>2.6142619999999998E-2</v>
      </c>
      <c r="S194" s="191">
        <v>0</v>
      </c>
      <c r="T194" s="192">
        <f>S194*H194</f>
        <v>0</v>
      </c>
      <c r="U194" s="38"/>
      <c r="V194" s="38"/>
      <c r="W194" s="38"/>
      <c r="X194" s="38"/>
      <c r="Y194" s="38"/>
      <c r="Z194" s="38"/>
      <c r="AA194" s="38"/>
      <c r="AB194" s="38"/>
      <c r="AC194" s="38"/>
      <c r="AD194" s="38"/>
      <c r="AE194" s="38"/>
      <c r="AR194" s="193" t="s">
        <v>278</v>
      </c>
      <c r="AT194" s="193" t="s">
        <v>171</v>
      </c>
      <c r="AU194" s="193" t="s">
        <v>81</v>
      </c>
      <c r="AY194" s="21" t="s">
        <v>168</v>
      </c>
      <c r="BE194" s="194">
        <f>IF(N194="základní",J194,0)</f>
        <v>0</v>
      </c>
      <c r="BF194" s="194">
        <f>IF(N194="snížená",J194,0)</f>
        <v>0</v>
      </c>
      <c r="BG194" s="194">
        <f>IF(N194="zákl. přenesená",J194,0)</f>
        <v>0</v>
      </c>
      <c r="BH194" s="194">
        <f>IF(N194="sníž. přenesená",J194,0)</f>
        <v>0</v>
      </c>
      <c r="BI194" s="194">
        <f>IF(N194="nulová",J194,0)</f>
        <v>0</v>
      </c>
      <c r="BJ194" s="21" t="s">
        <v>79</v>
      </c>
      <c r="BK194" s="194">
        <f>ROUND(I194*H194,2)</f>
        <v>0</v>
      </c>
      <c r="BL194" s="21" t="s">
        <v>278</v>
      </c>
      <c r="BM194" s="193" t="s">
        <v>2577</v>
      </c>
    </row>
    <row r="195" spans="1:65" s="2" customFormat="1" ht="19.5">
      <c r="A195" s="38"/>
      <c r="B195" s="39"/>
      <c r="C195" s="40"/>
      <c r="D195" s="195" t="s">
        <v>178</v>
      </c>
      <c r="E195" s="40"/>
      <c r="F195" s="196" t="s">
        <v>2578</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1" t="s">
        <v>178</v>
      </c>
      <c r="AU195" s="21" t="s">
        <v>81</v>
      </c>
    </row>
    <row r="196" spans="1:65" s="2" customFormat="1" ht="11.25">
      <c r="A196" s="38"/>
      <c r="B196" s="39"/>
      <c r="C196" s="40"/>
      <c r="D196" s="200" t="s">
        <v>180</v>
      </c>
      <c r="E196" s="40"/>
      <c r="F196" s="201" t="s">
        <v>2579</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1" t="s">
        <v>180</v>
      </c>
      <c r="AU196" s="21" t="s">
        <v>81</v>
      </c>
    </row>
    <row r="197" spans="1:65" s="12" customFormat="1" ht="25.9" customHeight="1">
      <c r="B197" s="166"/>
      <c r="C197" s="167"/>
      <c r="D197" s="168" t="s">
        <v>71</v>
      </c>
      <c r="E197" s="169" t="s">
        <v>92</v>
      </c>
      <c r="F197" s="169" t="s">
        <v>1669</v>
      </c>
      <c r="G197" s="167"/>
      <c r="H197" s="167"/>
      <c r="I197" s="170"/>
      <c r="J197" s="171">
        <f>BK197</f>
        <v>0</v>
      </c>
      <c r="K197" s="167"/>
      <c r="L197" s="172"/>
      <c r="M197" s="173"/>
      <c r="N197" s="174"/>
      <c r="O197" s="174"/>
      <c r="P197" s="175">
        <f>P198</f>
        <v>0</v>
      </c>
      <c r="Q197" s="174"/>
      <c r="R197" s="175">
        <f>R198</f>
        <v>0</v>
      </c>
      <c r="S197" s="174"/>
      <c r="T197" s="176">
        <f>T198</f>
        <v>0</v>
      </c>
      <c r="AR197" s="177" t="s">
        <v>635</v>
      </c>
      <c r="AT197" s="178" t="s">
        <v>71</v>
      </c>
      <c r="AU197" s="178" t="s">
        <v>72</v>
      </c>
      <c r="AY197" s="177" t="s">
        <v>168</v>
      </c>
      <c r="BK197" s="179">
        <f>BK198</f>
        <v>0</v>
      </c>
    </row>
    <row r="198" spans="1:65" s="12" customFormat="1" ht="22.9" customHeight="1">
      <c r="B198" s="166"/>
      <c r="C198" s="167"/>
      <c r="D198" s="168" t="s">
        <v>71</v>
      </c>
      <c r="E198" s="180" t="s">
        <v>1670</v>
      </c>
      <c r="F198" s="180" t="s">
        <v>1671</v>
      </c>
      <c r="G198" s="167"/>
      <c r="H198" s="167"/>
      <c r="I198" s="170"/>
      <c r="J198" s="181">
        <f>BK198</f>
        <v>0</v>
      </c>
      <c r="K198" s="167"/>
      <c r="L198" s="172"/>
      <c r="M198" s="173"/>
      <c r="N198" s="174"/>
      <c r="O198" s="174"/>
      <c r="P198" s="175">
        <f>SUM(P199:P201)</f>
        <v>0</v>
      </c>
      <c r="Q198" s="174"/>
      <c r="R198" s="175">
        <f>SUM(R199:R201)</f>
        <v>0</v>
      </c>
      <c r="S198" s="174"/>
      <c r="T198" s="176">
        <f>SUM(T199:T201)</f>
        <v>0</v>
      </c>
      <c r="AR198" s="177" t="s">
        <v>635</v>
      </c>
      <c r="AT198" s="178" t="s">
        <v>71</v>
      </c>
      <c r="AU198" s="178" t="s">
        <v>79</v>
      </c>
      <c r="AY198" s="177" t="s">
        <v>168</v>
      </c>
      <c r="BK198" s="179">
        <f>SUM(BK199:BK201)</f>
        <v>0</v>
      </c>
    </row>
    <row r="199" spans="1:65" s="2" customFormat="1" ht="16.5" customHeight="1">
      <c r="A199" s="38"/>
      <c r="B199" s="39"/>
      <c r="C199" s="182" t="s">
        <v>2002</v>
      </c>
      <c r="D199" s="182" t="s">
        <v>171</v>
      </c>
      <c r="E199" s="183" t="s">
        <v>1673</v>
      </c>
      <c r="F199" s="184" t="s">
        <v>1674</v>
      </c>
      <c r="G199" s="185" t="s">
        <v>1675</v>
      </c>
      <c r="H199" s="186">
        <v>1</v>
      </c>
      <c r="I199" s="187"/>
      <c r="J199" s="188">
        <f>ROUND(I199*H199,2)</f>
        <v>0</v>
      </c>
      <c r="K199" s="184" t="s">
        <v>175</v>
      </c>
      <c r="L199" s="43"/>
      <c r="M199" s="189" t="s">
        <v>19</v>
      </c>
      <c r="N199" s="190" t="s">
        <v>43</v>
      </c>
      <c r="O199" s="68"/>
      <c r="P199" s="191">
        <f>O199*H199</f>
        <v>0</v>
      </c>
      <c r="Q199" s="191">
        <v>0</v>
      </c>
      <c r="R199" s="191">
        <f>Q199*H199</f>
        <v>0</v>
      </c>
      <c r="S199" s="191">
        <v>0</v>
      </c>
      <c r="T199" s="192">
        <f>S199*H199</f>
        <v>0</v>
      </c>
      <c r="U199" s="38"/>
      <c r="V199" s="38"/>
      <c r="W199" s="38"/>
      <c r="X199" s="38"/>
      <c r="Y199" s="38"/>
      <c r="Z199" s="38"/>
      <c r="AA199" s="38"/>
      <c r="AB199" s="38"/>
      <c r="AC199" s="38"/>
      <c r="AD199" s="38"/>
      <c r="AE199" s="38"/>
      <c r="AR199" s="193" t="s">
        <v>1676</v>
      </c>
      <c r="AT199" s="193" t="s">
        <v>171</v>
      </c>
      <c r="AU199" s="193" t="s">
        <v>81</v>
      </c>
      <c r="AY199" s="21" t="s">
        <v>168</v>
      </c>
      <c r="BE199" s="194">
        <f>IF(N199="základní",J199,0)</f>
        <v>0</v>
      </c>
      <c r="BF199" s="194">
        <f>IF(N199="snížená",J199,0)</f>
        <v>0</v>
      </c>
      <c r="BG199" s="194">
        <f>IF(N199="zákl. přenesená",J199,0)</f>
        <v>0</v>
      </c>
      <c r="BH199" s="194">
        <f>IF(N199="sníž. přenesená",J199,0)</f>
        <v>0</v>
      </c>
      <c r="BI199" s="194">
        <f>IF(N199="nulová",J199,0)</f>
        <v>0</v>
      </c>
      <c r="BJ199" s="21" t="s">
        <v>79</v>
      </c>
      <c r="BK199" s="194">
        <f>ROUND(I199*H199,2)</f>
        <v>0</v>
      </c>
      <c r="BL199" s="21" t="s">
        <v>1676</v>
      </c>
      <c r="BM199" s="193" t="s">
        <v>2580</v>
      </c>
    </row>
    <row r="200" spans="1:65" s="2" customFormat="1" ht="11.25">
      <c r="A200" s="38"/>
      <c r="B200" s="39"/>
      <c r="C200" s="40"/>
      <c r="D200" s="195" t="s">
        <v>178</v>
      </c>
      <c r="E200" s="40"/>
      <c r="F200" s="196" t="s">
        <v>1674</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1" t="s">
        <v>178</v>
      </c>
      <c r="AU200" s="21" t="s">
        <v>81</v>
      </c>
    </row>
    <row r="201" spans="1:65" s="2" customFormat="1" ht="11.25">
      <c r="A201" s="38"/>
      <c r="B201" s="39"/>
      <c r="C201" s="40"/>
      <c r="D201" s="200" t="s">
        <v>180</v>
      </c>
      <c r="E201" s="40"/>
      <c r="F201" s="201" t="s">
        <v>1678</v>
      </c>
      <c r="G201" s="40"/>
      <c r="H201" s="40"/>
      <c r="I201" s="197"/>
      <c r="J201" s="40"/>
      <c r="K201" s="40"/>
      <c r="L201" s="43"/>
      <c r="M201" s="257"/>
      <c r="N201" s="258"/>
      <c r="O201" s="259"/>
      <c r="P201" s="259"/>
      <c r="Q201" s="259"/>
      <c r="R201" s="259"/>
      <c r="S201" s="259"/>
      <c r="T201" s="260"/>
      <c r="U201" s="38"/>
      <c r="V201" s="38"/>
      <c r="W201" s="38"/>
      <c r="X201" s="38"/>
      <c r="Y201" s="38"/>
      <c r="Z201" s="38"/>
      <c r="AA201" s="38"/>
      <c r="AB201" s="38"/>
      <c r="AC201" s="38"/>
      <c r="AD201" s="38"/>
      <c r="AE201" s="38"/>
      <c r="AT201" s="21" t="s">
        <v>180</v>
      </c>
      <c r="AU201" s="21" t="s">
        <v>81</v>
      </c>
    </row>
    <row r="202" spans="1:65" s="2" customFormat="1" ht="6.95" customHeight="1">
      <c r="A202" s="38"/>
      <c r="B202" s="51"/>
      <c r="C202" s="52"/>
      <c r="D202" s="52"/>
      <c r="E202" s="52"/>
      <c r="F202" s="52"/>
      <c r="G202" s="52"/>
      <c r="H202" s="52"/>
      <c r="I202" s="52"/>
      <c r="J202" s="52"/>
      <c r="K202" s="52"/>
      <c r="L202" s="43"/>
      <c r="M202" s="38"/>
      <c r="O202" s="38"/>
      <c r="P202" s="38"/>
      <c r="Q202" s="38"/>
      <c r="R202" s="38"/>
      <c r="S202" s="38"/>
      <c r="T202" s="38"/>
      <c r="U202" s="38"/>
      <c r="V202" s="38"/>
      <c r="W202" s="38"/>
      <c r="X202" s="38"/>
      <c r="Y202" s="38"/>
      <c r="Z202" s="38"/>
      <c r="AA202" s="38"/>
      <c r="AB202" s="38"/>
      <c r="AC202" s="38"/>
      <c r="AD202" s="38"/>
      <c r="AE202" s="38"/>
    </row>
  </sheetData>
  <sheetProtection algorithmName="SHA-512" hashValue="LMbR7SRP0+QmunGtvPSOxQRDCfo+fKWTg3EXkbyMIka01MxItuzc+IQvPPpMWhIf+sN9Ag8WVRoJXCdgzDWbXg==" saltValue="sSkxHUdcMDVzTQ6U7QGEVdr4rI6An8xgH2sBacQKRiShcuMTA1ayjhx6BMY08hvk4EU1+JrQ6OXUl1wVOtXalg==" spinCount="100000" sheet="1" objects="1" scenarios="1" formatColumns="0" formatRows="0" autoFilter="0"/>
  <autoFilter ref="C87:K201" xr:uid="{00000000-0009-0000-0000-000003000000}"/>
  <mergeCells count="9">
    <mergeCell ref="E50:H50"/>
    <mergeCell ref="E78:H78"/>
    <mergeCell ref="E80:H80"/>
    <mergeCell ref="L2:V2"/>
    <mergeCell ref="E7:H7"/>
    <mergeCell ref="E9:H9"/>
    <mergeCell ref="E18:H18"/>
    <mergeCell ref="E27:H27"/>
    <mergeCell ref="E48:H48"/>
  </mergeCells>
  <hyperlinks>
    <hyperlink ref="F93" r:id="rId1" xr:uid="{00000000-0004-0000-0300-000000000000}"/>
    <hyperlink ref="F100" r:id="rId2" xr:uid="{00000000-0004-0000-0300-000001000000}"/>
    <hyperlink ref="F105" r:id="rId3" xr:uid="{00000000-0004-0000-0300-000002000000}"/>
    <hyperlink ref="F110" r:id="rId4" xr:uid="{00000000-0004-0000-0300-000003000000}"/>
    <hyperlink ref="F113" r:id="rId5" xr:uid="{00000000-0004-0000-0300-000004000000}"/>
    <hyperlink ref="F116" r:id="rId6" xr:uid="{00000000-0004-0000-0300-000005000000}"/>
    <hyperlink ref="F120" r:id="rId7" xr:uid="{00000000-0004-0000-0300-000006000000}"/>
    <hyperlink ref="F164" r:id="rId8" xr:uid="{00000000-0004-0000-0300-000007000000}"/>
    <hyperlink ref="F167" r:id="rId9" xr:uid="{00000000-0004-0000-0300-000008000000}"/>
    <hyperlink ref="F171" r:id="rId10" xr:uid="{00000000-0004-0000-0300-000009000000}"/>
    <hyperlink ref="F182" r:id="rId11" xr:uid="{00000000-0004-0000-0300-00000A000000}"/>
    <hyperlink ref="F185" r:id="rId12" xr:uid="{00000000-0004-0000-0300-00000B000000}"/>
    <hyperlink ref="F196" r:id="rId13" xr:uid="{00000000-0004-0000-0300-00000C000000}"/>
    <hyperlink ref="F201" r:id="rId14" xr:uid="{00000000-0004-0000-03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3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90</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2581</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ROUND(J91,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ROUND((SUM(BE91:BE307)),  2)</f>
        <v>0</v>
      </c>
      <c r="G33" s="38"/>
      <c r="H33" s="38"/>
      <c r="I33" s="128">
        <v>0.21</v>
      </c>
      <c r="J33" s="127">
        <f>ROUND(((SUM(BE91:BE307))*I33),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ROUND((SUM(BF91:BF307)),  2)</f>
        <v>0</v>
      </c>
      <c r="G34" s="38"/>
      <c r="H34" s="38"/>
      <c r="I34" s="128">
        <v>0.15</v>
      </c>
      <c r="J34" s="127">
        <f>ROUND(((SUM(BF91:BF307))*I34),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ROUND((SUM(BG91:BG307)),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ROUND((SUM(BH91:BH307)),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ROUND((SUM(BI91:BI307)),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SO 04 - Terénní úpravy - zpevněné plochy, zídky</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J91</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124</v>
      </c>
      <c r="E60" s="147"/>
      <c r="F60" s="147"/>
      <c r="G60" s="147"/>
      <c r="H60" s="147"/>
      <c r="I60" s="147"/>
      <c r="J60" s="148">
        <f>J92</f>
        <v>0</v>
      </c>
      <c r="K60" s="145"/>
      <c r="L60" s="149"/>
    </row>
    <row r="61" spans="1:47" s="10" customFormat="1" ht="19.899999999999999" customHeight="1">
      <c r="B61" s="150"/>
      <c r="C61" s="101"/>
      <c r="D61" s="151" t="s">
        <v>125</v>
      </c>
      <c r="E61" s="152"/>
      <c r="F61" s="152"/>
      <c r="G61" s="152"/>
      <c r="H61" s="152"/>
      <c r="I61" s="152"/>
      <c r="J61" s="153">
        <f>J93</f>
        <v>0</v>
      </c>
      <c r="K61" s="101"/>
      <c r="L61" s="154"/>
    </row>
    <row r="62" spans="1:47" s="10" customFormat="1" ht="19.899999999999999" customHeight="1">
      <c r="B62" s="150"/>
      <c r="C62" s="101"/>
      <c r="D62" s="151" t="s">
        <v>126</v>
      </c>
      <c r="E62" s="152"/>
      <c r="F62" s="152"/>
      <c r="G62" s="152"/>
      <c r="H62" s="152"/>
      <c r="I62" s="152"/>
      <c r="J62" s="153">
        <f>J179</f>
        <v>0</v>
      </c>
      <c r="K62" s="101"/>
      <c r="L62" s="154"/>
    </row>
    <row r="63" spans="1:47" s="10" customFormat="1" ht="19.899999999999999" customHeight="1">
      <c r="B63" s="150"/>
      <c r="C63" s="101"/>
      <c r="D63" s="151" t="s">
        <v>127</v>
      </c>
      <c r="E63" s="152"/>
      <c r="F63" s="152"/>
      <c r="G63" s="152"/>
      <c r="H63" s="152"/>
      <c r="I63" s="152"/>
      <c r="J63" s="153">
        <f>J192</f>
        <v>0</v>
      </c>
      <c r="K63" s="101"/>
      <c r="L63" s="154"/>
    </row>
    <row r="64" spans="1:47" s="10" customFormat="1" ht="19.899999999999999" customHeight="1">
      <c r="B64" s="150"/>
      <c r="C64" s="101"/>
      <c r="D64" s="151" t="s">
        <v>2582</v>
      </c>
      <c r="E64" s="152"/>
      <c r="F64" s="152"/>
      <c r="G64" s="152"/>
      <c r="H64" s="152"/>
      <c r="I64" s="152"/>
      <c r="J64" s="153">
        <f>J209</f>
        <v>0</v>
      </c>
      <c r="K64" s="101"/>
      <c r="L64" s="154"/>
    </row>
    <row r="65" spans="1:31" s="10" customFormat="1" ht="19.899999999999999" customHeight="1">
      <c r="B65" s="150"/>
      <c r="C65" s="101"/>
      <c r="D65" s="151" t="s">
        <v>129</v>
      </c>
      <c r="E65" s="152"/>
      <c r="F65" s="152"/>
      <c r="G65" s="152"/>
      <c r="H65" s="152"/>
      <c r="I65" s="152"/>
      <c r="J65" s="153">
        <f>J238</f>
        <v>0</v>
      </c>
      <c r="K65" s="101"/>
      <c r="L65" s="154"/>
    </row>
    <row r="66" spans="1:31" s="10" customFormat="1" ht="19.899999999999999" customHeight="1">
      <c r="B66" s="150"/>
      <c r="C66" s="101"/>
      <c r="D66" s="151" t="s">
        <v>131</v>
      </c>
      <c r="E66" s="152"/>
      <c r="F66" s="152"/>
      <c r="G66" s="152"/>
      <c r="H66" s="152"/>
      <c r="I66" s="152"/>
      <c r="J66" s="153">
        <f>J260</f>
        <v>0</v>
      </c>
      <c r="K66" s="101"/>
      <c r="L66" s="154"/>
    </row>
    <row r="67" spans="1:31" s="10" customFormat="1" ht="19.899999999999999" customHeight="1">
      <c r="B67" s="150"/>
      <c r="C67" s="101"/>
      <c r="D67" s="151" t="s">
        <v>132</v>
      </c>
      <c r="E67" s="152"/>
      <c r="F67" s="152"/>
      <c r="G67" s="152"/>
      <c r="H67" s="152"/>
      <c r="I67" s="152"/>
      <c r="J67" s="153">
        <f>J272</f>
        <v>0</v>
      </c>
      <c r="K67" s="101"/>
      <c r="L67" s="154"/>
    </row>
    <row r="68" spans="1:31" s="10" customFormat="1" ht="19.899999999999999" customHeight="1">
      <c r="B68" s="150"/>
      <c r="C68" s="101"/>
      <c r="D68" s="151" t="s">
        <v>133</v>
      </c>
      <c r="E68" s="152"/>
      <c r="F68" s="152"/>
      <c r="G68" s="152"/>
      <c r="H68" s="152"/>
      <c r="I68" s="152"/>
      <c r="J68" s="153">
        <f>J284</f>
        <v>0</v>
      </c>
      <c r="K68" s="101"/>
      <c r="L68" s="154"/>
    </row>
    <row r="69" spans="1:31" s="9" customFormat="1" ht="24.95" customHeight="1">
      <c r="B69" s="144"/>
      <c r="C69" s="145"/>
      <c r="D69" s="146" t="s">
        <v>134</v>
      </c>
      <c r="E69" s="147"/>
      <c r="F69" s="147"/>
      <c r="G69" s="147"/>
      <c r="H69" s="147"/>
      <c r="I69" s="147"/>
      <c r="J69" s="148">
        <f>J288</f>
        <v>0</v>
      </c>
      <c r="K69" s="145"/>
      <c r="L69" s="149"/>
    </row>
    <row r="70" spans="1:31" s="10" customFormat="1" ht="19.899999999999999" customHeight="1">
      <c r="B70" s="150"/>
      <c r="C70" s="101"/>
      <c r="D70" s="151" t="s">
        <v>135</v>
      </c>
      <c r="E70" s="152"/>
      <c r="F70" s="152"/>
      <c r="G70" s="152"/>
      <c r="H70" s="152"/>
      <c r="I70" s="152"/>
      <c r="J70" s="153">
        <f>J289</f>
        <v>0</v>
      </c>
      <c r="K70" s="101"/>
      <c r="L70" s="154"/>
    </row>
    <row r="71" spans="1:31" s="10" customFormat="1" ht="19.899999999999999" customHeight="1">
      <c r="B71" s="150"/>
      <c r="C71" s="101"/>
      <c r="D71" s="151" t="s">
        <v>143</v>
      </c>
      <c r="E71" s="152"/>
      <c r="F71" s="152"/>
      <c r="G71" s="152"/>
      <c r="H71" s="152"/>
      <c r="I71" s="152"/>
      <c r="J71" s="153">
        <f>J301</f>
        <v>0</v>
      </c>
      <c r="K71" s="101"/>
      <c r="L71" s="154"/>
    </row>
    <row r="72" spans="1:31" s="2" customFormat="1" ht="21.75" customHeight="1">
      <c r="A72" s="38"/>
      <c r="B72" s="39"/>
      <c r="C72" s="40"/>
      <c r="D72" s="40"/>
      <c r="E72" s="40"/>
      <c r="F72" s="40"/>
      <c r="G72" s="40"/>
      <c r="H72" s="40"/>
      <c r="I72" s="40"/>
      <c r="J72" s="40"/>
      <c r="K72" s="40"/>
      <c r="L72" s="117"/>
      <c r="S72" s="38"/>
      <c r="T72" s="38"/>
      <c r="U72" s="38"/>
      <c r="V72" s="38"/>
      <c r="W72" s="38"/>
      <c r="X72" s="38"/>
      <c r="Y72" s="38"/>
      <c r="Z72" s="38"/>
      <c r="AA72" s="38"/>
      <c r="AB72" s="38"/>
      <c r="AC72" s="38"/>
      <c r="AD72" s="38"/>
      <c r="AE72" s="38"/>
    </row>
    <row r="73" spans="1:31" s="2" customFormat="1" ht="6.95" customHeight="1">
      <c r="A73" s="38"/>
      <c r="B73" s="51"/>
      <c r="C73" s="52"/>
      <c r="D73" s="52"/>
      <c r="E73" s="52"/>
      <c r="F73" s="52"/>
      <c r="G73" s="52"/>
      <c r="H73" s="52"/>
      <c r="I73" s="52"/>
      <c r="J73" s="52"/>
      <c r="K73" s="52"/>
      <c r="L73" s="117"/>
      <c r="S73" s="38"/>
      <c r="T73" s="38"/>
      <c r="U73" s="38"/>
      <c r="V73" s="38"/>
      <c r="W73" s="38"/>
      <c r="X73" s="38"/>
      <c r="Y73" s="38"/>
      <c r="Z73" s="38"/>
      <c r="AA73" s="38"/>
      <c r="AB73" s="38"/>
      <c r="AC73" s="38"/>
      <c r="AD73" s="38"/>
      <c r="AE73" s="38"/>
    </row>
    <row r="77" spans="1:31" s="2" customFormat="1" ht="6.95" customHeight="1">
      <c r="A77" s="38"/>
      <c r="B77" s="53"/>
      <c r="C77" s="54"/>
      <c r="D77" s="54"/>
      <c r="E77" s="54"/>
      <c r="F77" s="54"/>
      <c r="G77" s="54"/>
      <c r="H77" s="54"/>
      <c r="I77" s="54"/>
      <c r="J77" s="54"/>
      <c r="K77" s="54"/>
      <c r="L77" s="117"/>
      <c r="S77" s="38"/>
      <c r="T77" s="38"/>
      <c r="U77" s="38"/>
      <c r="V77" s="38"/>
      <c r="W77" s="38"/>
      <c r="X77" s="38"/>
      <c r="Y77" s="38"/>
      <c r="Z77" s="38"/>
      <c r="AA77" s="38"/>
      <c r="AB77" s="38"/>
      <c r="AC77" s="38"/>
      <c r="AD77" s="38"/>
      <c r="AE77" s="38"/>
    </row>
    <row r="78" spans="1:31" s="2" customFormat="1" ht="24.95" customHeight="1">
      <c r="A78" s="38"/>
      <c r="B78" s="39"/>
      <c r="C78" s="27" t="s">
        <v>153</v>
      </c>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6.95" customHeight="1">
      <c r="A79" s="38"/>
      <c r="B79" s="39"/>
      <c r="C79" s="40"/>
      <c r="D79" s="40"/>
      <c r="E79" s="40"/>
      <c r="F79" s="40"/>
      <c r="G79" s="40"/>
      <c r="H79" s="40"/>
      <c r="I79" s="40"/>
      <c r="J79" s="40"/>
      <c r="K79" s="40"/>
      <c r="L79" s="117"/>
      <c r="S79" s="38"/>
      <c r="T79" s="38"/>
      <c r="U79" s="38"/>
      <c r="V79" s="38"/>
      <c r="W79" s="38"/>
      <c r="X79" s="38"/>
      <c r="Y79" s="38"/>
      <c r="Z79" s="38"/>
      <c r="AA79" s="38"/>
      <c r="AB79" s="38"/>
      <c r="AC79" s="38"/>
      <c r="AD79" s="38"/>
      <c r="AE79" s="38"/>
    </row>
    <row r="80" spans="1:31" s="2" customFormat="1" ht="12" customHeight="1">
      <c r="A80" s="38"/>
      <c r="B80" s="39"/>
      <c r="C80" s="33" t="s">
        <v>16</v>
      </c>
      <c r="D80" s="40"/>
      <c r="E80" s="40"/>
      <c r="F80" s="40"/>
      <c r="G80" s="40"/>
      <c r="H80" s="40"/>
      <c r="I80" s="40"/>
      <c r="J80" s="40"/>
      <c r="K80" s="40"/>
      <c r="L80" s="117"/>
      <c r="S80" s="38"/>
      <c r="T80" s="38"/>
      <c r="U80" s="38"/>
      <c r="V80" s="38"/>
      <c r="W80" s="38"/>
      <c r="X80" s="38"/>
      <c r="Y80" s="38"/>
      <c r="Z80" s="38"/>
      <c r="AA80" s="38"/>
      <c r="AB80" s="38"/>
      <c r="AC80" s="38"/>
      <c r="AD80" s="38"/>
      <c r="AE80" s="38"/>
    </row>
    <row r="81" spans="1:65" s="2" customFormat="1" ht="16.5" customHeight="1">
      <c r="A81" s="38"/>
      <c r="B81" s="39"/>
      <c r="C81" s="40"/>
      <c r="D81" s="40"/>
      <c r="E81" s="415" t="str">
        <f>E7</f>
        <v>Zelená učebna s celoročním provozem</v>
      </c>
      <c r="F81" s="416"/>
      <c r="G81" s="416"/>
      <c r="H81" s="416"/>
      <c r="I81" s="40"/>
      <c r="J81" s="40"/>
      <c r="K81" s="40"/>
      <c r="L81" s="117"/>
      <c r="S81" s="38"/>
      <c r="T81" s="38"/>
      <c r="U81" s="38"/>
      <c r="V81" s="38"/>
      <c r="W81" s="38"/>
      <c r="X81" s="38"/>
      <c r="Y81" s="38"/>
      <c r="Z81" s="38"/>
      <c r="AA81" s="38"/>
      <c r="AB81" s="38"/>
      <c r="AC81" s="38"/>
      <c r="AD81" s="38"/>
      <c r="AE81" s="38"/>
    </row>
    <row r="82" spans="1:65" s="2" customFormat="1" ht="12" customHeight="1">
      <c r="A82" s="38"/>
      <c r="B82" s="39"/>
      <c r="C82" s="33" t="s">
        <v>118</v>
      </c>
      <c r="D82" s="40"/>
      <c r="E82" s="40"/>
      <c r="F82" s="40"/>
      <c r="G82" s="40"/>
      <c r="H82" s="40"/>
      <c r="I82" s="40"/>
      <c r="J82" s="40"/>
      <c r="K82" s="40"/>
      <c r="L82" s="117"/>
      <c r="S82" s="38"/>
      <c r="T82" s="38"/>
      <c r="U82" s="38"/>
      <c r="V82" s="38"/>
      <c r="W82" s="38"/>
      <c r="X82" s="38"/>
      <c r="Y82" s="38"/>
      <c r="Z82" s="38"/>
      <c r="AA82" s="38"/>
      <c r="AB82" s="38"/>
      <c r="AC82" s="38"/>
      <c r="AD82" s="38"/>
      <c r="AE82" s="38"/>
    </row>
    <row r="83" spans="1:65" s="2" customFormat="1" ht="16.5" customHeight="1">
      <c r="A83" s="38"/>
      <c r="B83" s="39"/>
      <c r="C83" s="40"/>
      <c r="D83" s="40"/>
      <c r="E83" s="369" t="str">
        <f>E9</f>
        <v>SO 04 - Terénní úpravy - zpevněné plochy, zídky</v>
      </c>
      <c r="F83" s="417"/>
      <c r="G83" s="417"/>
      <c r="H83" s="417"/>
      <c r="I83" s="40"/>
      <c r="J83" s="40"/>
      <c r="K83" s="40"/>
      <c r="L83" s="117"/>
      <c r="S83" s="38"/>
      <c r="T83" s="38"/>
      <c r="U83" s="38"/>
      <c r="V83" s="38"/>
      <c r="W83" s="38"/>
      <c r="X83" s="38"/>
      <c r="Y83" s="38"/>
      <c r="Z83" s="38"/>
      <c r="AA83" s="38"/>
      <c r="AB83" s="38"/>
      <c r="AC83" s="38"/>
      <c r="AD83" s="38"/>
      <c r="AE83" s="38"/>
    </row>
    <row r="84" spans="1:65" s="2" customFormat="1" ht="6.95" customHeight="1">
      <c r="A84" s="38"/>
      <c r="B84" s="39"/>
      <c r="C84" s="40"/>
      <c r="D84" s="40"/>
      <c r="E84" s="40"/>
      <c r="F84" s="40"/>
      <c r="G84" s="40"/>
      <c r="H84" s="40"/>
      <c r="I84" s="40"/>
      <c r="J84" s="40"/>
      <c r="K84" s="40"/>
      <c r="L84" s="117"/>
      <c r="S84" s="38"/>
      <c r="T84" s="38"/>
      <c r="U84" s="38"/>
      <c r="V84" s="38"/>
      <c r="W84" s="38"/>
      <c r="X84" s="38"/>
      <c r="Y84" s="38"/>
      <c r="Z84" s="38"/>
      <c r="AA84" s="38"/>
      <c r="AB84" s="38"/>
      <c r="AC84" s="38"/>
      <c r="AD84" s="38"/>
      <c r="AE84" s="38"/>
    </row>
    <row r="85" spans="1:65" s="2" customFormat="1" ht="12" customHeight="1">
      <c r="A85" s="38"/>
      <c r="B85" s="39"/>
      <c r="C85" s="33" t="s">
        <v>21</v>
      </c>
      <c r="D85" s="40"/>
      <c r="E85" s="40"/>
      <c r="F85" s="31" t="str">
        <f>F12</f>
        <v>Střední lesnická škola Žlutice</v>
      </c>
      <c r="G85" s="40"/>
      <c r="H85" s="40"/>
      <c r="I85" s="33" t="s">
        <v>23</v>
      </c>
      <c r="J85" s="63" t="str">
        <f>IF(J12="","",J12)</f>
        <v>26. 11. 2024</v>
      </c>
      <c r="K85" s="40"/>
      <c r="L85" s="117"/>
      <c r="S85" s="38"/>
      <c r="T85" s="38"/>
      <c r="U85" s="38"/>
      <c r="V85" s="38"/>
      <c r="W85" s="38"/>
      <c r="X85" s="38"/>
      <c r="Y85" s="38"/>
      <c r="Z85" s="38"/>
      <c r="AA85" s="38"/>
      <c r="AB85" s="38"/>
      <c r="AC85" s="38"/>
      <c r="AD85" s="38"/>
      <c r="AE85" s="38"/>
    </row>
    <row r="86" spans="1:65" s="2" customFormat="1" ht="6.95" customHeight="1">
      <c r="A86" s="38"/>
      <c r="B86" s="39"/>
      <c r="C86" s="40"/>
      <c r="D86" s="40"/>
      <c r="E86" s="40"/>
      <c r="F86" s="40"/>
      <c r="G86" s="40"/>
      <c r="H86" s="40"/>
      <c r="I86" s="40"/>
      <c r="J86" s="40"/>
      <c r="K86" s="40"/>
      <c r="L86" s="117"/>
      <c r="S86" s="38"/>
      <c r="T86" s="38"/>
      <c r="U86" s="38"/>
      <c r="V86" s="38"/>
      <c r="W86" s="38"/>
      <c r="X86" s="38"/>
      <c r="Y86" s="38"/>
      <c r="Z86" s="38"/>
      <c r="AA86" s="38"/>
      <c r="AB86" s="38"/>
      <c r="AC86" s="38"/>
      <c r="AD86" s="38"/>
      <c r="AE86" s="38"/>
    </row>
    <row r="87" spans="1:65" s="2" customFormat="1" ht="25.7" customHeight="1">
      <c r="A87" s="38"/>
      <c r="B87" s="39"/>
      <c r="C87" s="33" t="s">
        <v>25</v>
      </c>
      <c r="D87" s="40"/>
      <c r="E87" s="40"/>
      <c r="F87" s="31" t="str">
        <f>E15</f>
        <v>CZECHOTEC Engineering spol. s.r.o.</v>
      </c>
      <c r="G87" s="40"/>
      <c r="H87" s="40"/>
      <c r="I87" s="33" t="s">
        <v>31</v>
      </c>
      <c r="J87" s="36" t="str">
        <f>E21</f>
        <v>Ing.arch. Tereza Petříková</v>
      </c>
      <c r="K87" s="40"/>
      <c r="L87" s="117"/>
      <c r="S87" s="38"/>
      <c r="T87" s="38"/>
      <c r="U87" s="38"/>
      <c r="V87" s="38"/>
      <c r="W87" s="38"/>
      <c r="X87" s="38"/>
      <c r="Y87" s="38"/>
      <c r="Z87" s="38"/>
      <c r="AA87" s="38"/>
      <c r="AB87" s="38"/>
      <c r="AC87" s="38"/>
      <c r="AD87" s="38"/>
      <c r="AE87" s="38"/>
    </row>
    <row r="88" spans="1:65" s="2" customFormat="1" ht="15.2" customHeight="1">
      <c r="A88" s="38"/>
      <c r="B88" s="39"/>
      <c r="C88" s="33" t="s">
        <v>29</v>
      </c>
      <c r="D88" s="40"/>
      <c r="E88" s="40"/>
      <c r="F88" s="31" t="str">
        <f>IF(E18="","",E18)</f>
        <v>Vyplň údaj</v>
      </c>
      <c r="G88" s="40"/>
      <c r="H88" s="40"/>
      <c r="I88" s="33" t="s">
        <v>34</v>
      </c>
      <c r="J88" s="36" t="str">
        <f>E24</f>
        <v>Miroslav Dostál</v>
      </c>
      <c r="K88" s="40"/>
      <c r="L88" s="117"/>
      <c r="S88" s="38"/>
      <c r="T88" s="38"/>
      <c r="U88" s="38"/>
      <c r="V88" s="38"/>
      <c r="W88" s="38"/>
      <c r="X88" s="38"/>
      <c r="Y88" s="38"/>
      <c r="Z88" s="38"/>
      <c r="AA88" s="38"/>
      <c r="AB88" s="38"/>
      <c r="AC88" s="38"/>
      <c r="AD88" s="38"/>
      <c r="AE88" s="38"/>
    </row>
    <row r="89" spans="1:65" s="2" customFormat="1" ht="10.35" customHeight="1">
      <c r="A89" s="38"/>
      <c r="B89" s="39"/>
      <c r="C89" s="40"/>
      <c r="D89" s="40"/>
      <c r="E89" s="40"/>
      <c r="F89" s="40"/>
      <c r="G89" s="40"/>
      <c r="H89" s="40"/>
      <c r="I89" s="40"/>
      <c r="J89" s="40"/>
      <c r="K89" s="40"/>
      <c r="L89" s="117"/>
      <c r="S89" s="38"/>
      <c r="T89" s="38"/>
      <c r="U89" s="38"/>
      <c r="V89" s="38"/>
      <c r="W89" s="38"/>
      <c r="X89" s="38"/>
      <c r="Y89" s="38"/>
      <c r="Z89" s="38"/>
      <c r="AA89" s="38"/>
      <c r="AB89" s="38"/>
      <c r="AC89" s="38"/>
      <c r="AD89" s="38"/>
      <c r="AE89" s="38"/>
    </row>
    <row r="90" spans="1:65" s="11" customFormat="1" ht="29.25" customHeight="1">
      <c r="A90" s="155"/>
      <c r="B90" s="156"/>
      <c r="C90" s="157" t="s">
        <v>154</v>
      </c>
      <c r="D90" s="158" t="s">
        <v>57</v>
      </c>
      <c r="E90" s="158" t="s">
        <v>53</v>
      </c>
      <c r="F90" s="158" t="s">
        <v>54</v>
      </c>
      <c r="G90" s="158" t="s">
        <v>155</v>
      </c>
      <c r="H90" s="158" t="s">
        <v>156</v>
      </c>
      <c r="I90" s="158" t="s">
        <v>157</v>
      </c>
      <c r="J90" s="158" t="s">
        <v>122</v>
      </c>
      <c r="K90" s="159" t="s">
        <v>158</v>
      </c>
      <c r="L90" s="160"/>
      <c r="M90" s="72" t="s">
        <v>19</v>
      </c>
      <c r="N90" s="73" t="s">
        <v>42</v>
      </c>
      <c r="O90" s="73" t="s">
        <v>159</v>
      </c>
      <c r="P90" s="73" t="s">
        <v>160</v>
      </c>
      <c r="Q90" s="73" t="s">
        <v>161</v>
      </c>
      <c r="R90" s="73" t="s">
        <v>162</v>
      </c>
      <c r="S90" s="73" t="s">
        <v>163</v>
      </c>
      <c r="T90" s="74" t="s">
        <v>164</v>
      </c>
      <c r="U90" s="155"/>
      <c r="V90" s="155"/>
      <c r="W90" s="155"/>
      <c r="X90" s="155"/>
      <c r="Y90" s="155"/>
      <c r="Z90" s="155"/>
      <c r="AA90" s="155"/>
      <c r="AB90" s="155"/>
      <c r="AC90" s="155"/>
      <c r="AD90" s="155"/>
      <c r="AE90" s="155"/>
    </row>
    <row r="91" spans="1:65" s="2" customFormat="1" ht="22.9" customHeight="1">
      <c r="A91" s="38"/>
      <c r="B91" s="39"/>
      <c r="C91" s="79" t="s">
        <v>165</v>
      </c>
      <c r="D91" s="40"/>
      <c r="E91" s="40"/>
      <c r="F91" s="40"/>
      <c r="G91" s="40"/>
      <c r="H91" s="40"/>
      <c r="I91" s="40"/>
      <c r="J91" s="161">
        <f>BK91</f>
        <v>0</v>
      </c>
      <c r="K91" s="40"/>
      <c r="L91" s="43"/>
      <c r="M91" s="75"/>
      <c r="N91" s="162"/>
      <c r="O91" s="76"/>
      <c r="P91" s="163">
        <f>P92+P288</f>
        <v>0</v>
      </c>
      <c r="Q91" s="76"/>
      <c r="R91" s="163">
        <f>R92+R288</f>
        <v>239.99740743999996</v>
      </c>
      <c r="S91" s="76"/>
      <c r="T91" s="164">
        <f>T92+T288</f>
        <v>79.525899999999993</v>
      </c>
      <c r="U91" s="38"/>
      <c r="V91" s="38"/>
      <c r="W91" s="38"/>
      <c r="X91" s="38"/>
      <c r="Y91" s="38"/>
      <c r="Z91" s="38"/>
      <c r="AA91" s="38"/>
      <c r="AB91" s="38"/>
      <c r="AC91" s="38"/>
      <c r="AD91" s="38"/>
      <c r="AE91" s="38"/>
      <c r="AT91" s="21" t="s">
        <v>71</v>
      </c>
      <c r="AU91" s="21" t="s">
        <v>123</v>
      </c>
      <c r="BK91" s="165">
        <f>BK92+BK288</f>
        <v>0</v>
      </c>
    </row>
    <row r="92" spans="1:65" s="12" customFormat="1" ht="25.9" customHeight="1">
      <c r="B92" s="166"/>
      <c r="C92" s="167"/>
      <c r="D92" s="168" t="s">
        <v>71</v>
      </c>
      <c r="E92" s="169" t="s">
        <v>166</v>
      </c>
      <c r="F92" s="169" t="s">
        <v>167</v>
      </c>
      <c r="G92" s="167"/>
      <c r="H92" s="167"/>
      <c r="I92" s="170"/>
      <c r="J92" s="171">
        <f>BK92</f>
        <v>0</v>
      </c>
      <c r="K92" s="167"/>
      <c r="L92" s="172"/>
      <c r="M92" s="173"/>
      <c r="N92" s="174"/>
      <c r="O92" s="174"/>
      <c r="P92" s="175">
        <f>P93+P179+P192+P209+P238+P260+P272+P284</f>
        <v>0</v>
      </c>
      <c r="Q92" s="174"/>
      <c r="R92" s="175">
        <f>R93+R179+R192+R209+R238+R260+R272+R284</f>
        <v>239.97681809999997</v>
      </c>
      <c r="S92" s="174"/>
      <c r="T92" s="176">
        <f>T93+T179+T192+T209+T238+T260+T272+T284</f>
        <v>79.334399999999988</v>
      </c>
      <c r="AR92" s="177" t="s">
        <v>79</v>
      </c>
      <c r="AT92" s="178" t="s">
        <v>71</v>
      </c>
      <c r="AU92" s="178" t="s">
        <v>72</v>
      </c>
      <c r="AY92" s="177" t="s">
        <v>168</v>
      </c>
      <c r="BK92" s="179">
        <f>BK93+BK179+BK192+BK209+BK238+BK260+BK272+BK284</f>
        <v>0</v>
      </c>
    </row>
    <row r="93" spans="1:65" s="12" customFormat="1" ht="22.9" customHeight="1">
      <c r="B93" s="166"/>
      <c r="C93" s="167"/>
      <c r="D93" s="168" t="s">
        <v>71</v>
      </c>
      <c r="E93" s="180" t="s">
        <v>79</v>
      </c>
      <c r="F93" s="180" t="s">
        <v>169</v>
      </c>
      <c r="G93" s="167"/>
      <c r="H93" s="167"/>
      <c r="I93" s="170"/>
      <c r="J93" s="181">
        <f>BK93</f>
        <v>0</v>
      </c>
      <c r="K93" s="167"/>
      <c r="L93" s="172"/>
      <c r="M93" s="173"/>
      <c r="N93" s="174"/>
      <c r="O93" s="174"/>
      <c r="P93" s="175">
        <f>SUM(P94:P178)</f>
        <v>0</v>
      </c>
      <c r="Q93" s="174"/>
      <c r="R93" s="175">
        <f>SUM(R94:R178)</f>
        <v>138.55799999999999</v>
      </c>
      <c r="S93" s="174"/>
      <c r="T93" s="176">
        <f>SUM(T94:T178)</f>
        <v>79.334399999999988</v>
      </c>
      <c r="AR93" s="177" t="s">
        <v>79</v>
      </c>
      <c r="AT93" s="178" t="s">
        <v>71</v>
      </c>
      <c r="AU93" s="178" t="s">
        <v>79</v>
      </c>
      <c r="AY93" s="177" t="s">
        <v>168</v>
      </c>
      <c r="BK93" s="179">
        <f>SUM(BK94:BK178)</f>
        <v>0</v>
      </c>
    </row>
    <row r="94" spans="1:65" s="2" customFormat="1" ht="24.2" customHeight="1">
      <c r="A94" s="38"/>
      <c r="B94" s="39"/>
      <c r="C94" s="182" t="s">
        <v>238</v>
      </c>
      <c r="D94" s="182" t="s">
        <v>171</v>
      </c>
      <c r="E94" s="183" t="s">
        <v>2583</v>
      </c>
      <c r="F94" s="184" t="s">
        <v>2584</v>
      </c>
      <c r="G94" s="185" t="s">
        <v>281</v>
      </c>
      <c r="H94" s="186">
        <v>11.12</v>
      </c>
      <c r="I94" s="187"/>
      <c r="J94" s="188">
        <f>ROUND(I94*H94,2)</f>
        <v>0</v>
      </c>
      <c r="K94" s="184" t="s">
        <v>175</v>
      </c>
      <c r="L94" s="43"/>
      <c r="M94" s="189" t="s">
        <v>19</v>
      </c>
      <c r="N94" s="190" t="s">
        <v>43</v>
      </c>
      <c r="O94" s="68"/>
      <c r="P94" s="191">
        <f>O94*H94</f>
        <v>0</v>
      </c>
      <c r="Q94" s="191">
        <v>0</v>
      </c>
      <c r="R94" s="191">
        <f>Q94*H94</f>
        <v>0</v>
      </c>
      <c r="S94" s="191">
        <v>0.32</v>
      </c>
      <c r="T94" s="192">
        <f>S94*H94</f>
        <v>3.5583999999999998</v>
      </c>
      <c r="U94" s="38"/>
      <c r="V94" s="38"/>
      <c r="W94" s="38"/>
      <c r="X94" s="38"/>
      <c r="Y94" s="38"/>
      <c r="Z94" s="38"/>
      <c r="AA94" s="38"/>
      <c r="AB94" s="38"/>
      <c r="AC94" s="38"/>
      <c r="AD94" s="38"/>
      <c r="AE94" s="38"/>
      <c r="AR94" s="193" t="s">
        <v>176</v>
      </c>
      <c r="AT94" s="193" t="s">
        <v>171</v>
      </c>
      <c r="AU94" s="193" t="s">
        <v>81</v>
      </c>
      <c r="AY94" s="21" t="s">
        <v>168</v>
      </c>
      <c r="BE94" s="194">
        <f>IF(N94="základní",J94,0)</f>
        <v>0</v>
      </c>
      <c r="BF94" s="194">
        <f>IF(N94="snížená",J94,0)</f>
        <v>0</v>
      </c>
      <c r="BG94" s="194">
        <f>IF(N94="zákl. přenesená",J94,0)</f>
        <v>0</v>
      </c>
      <c r="BH94" s="194">
        <f>IF(N94="sníž. přenesená",J94,0)</f>
        <v>0</v>
      </c>
      <c r="BI94" s="194">
        <f>IF(N94="nulová",J94,0)</f>
        <v>0</v>
      </c>
      <c r="BJ94" s="21" t="s">
        <v>79</v>
      </c>
      <c r="BK94" s="194">
        <f>ROUND(I94*H94,2)</f>
        <v>0</v>
      </c>
      <c r="BL94" s="21" t="s">
        <v>176</v>
      </c>
      <c r="BM94" s="193" t="s">
        <v>2585</v>
      </c>
    </row>
    <row r="95" spans="1:65" s="2" customFormat="1" ht="39">
      <c r="A95" s="38"/>
      <c r="B95" s="39"/>
      <c r="C95" s="40"/>
      <c r="D95" s="195" t="s">
        <v>178</v>
      </c>
      <c r="E95" s="40"/>
      <c r="F95" s="196" t="s">
        <v>2586</v>
      </c>
      <c r="G95" s="40"/>
      <c r="H95" s="40"/>
      <c r="I95" s="197"/>
      <c r="J95" s="40"/>
      <c r="K95" s="40"/>
      <c r="L95" s="43"/>
      <c r="M95" s="198"/>
      <c r="N95" s="199"/>
      <c r="O95" s="68"/>
      <c r="P95" s="68"/>
      <c r="Q95" s="68"/>
      <c r="R95" s="68"/>
      <c r="S95" s="68"/>
      <c r="T95" s="69"/>
      <c r="U95" s="38"/>
      <c r="V95" s="38"/>
      <c r="W95" s="38"/>
      <c r="X95" s="38"/>
      <c r="Y95" s="38"/>
      <c r="Z95" s="38"/>
      <c r="AA95" s="38"/>
      <c r="AB95" s="38"/>
      <c r="AC95" s="38"/>
      <c r="AD95" s="38"/>
      <c r="AE95" s="38"/>
      <c r="AT95" s="21" t="s">
        <v>178</v>
      </c>
      <c r="AU95" s="21" t="s">
        <v>81</v>
      </c>
    </row>
    <row r="96" spans="1:65" s="2" customFormat="1" ht="11.25">
      <c r="A96" s="38"/>
      <c r="B96" s="39"/>
      <c r="C96" s="40"/>
      <c r="D96" s="200" t="s">
        <v>180</v>
      </c>
      <c r="E96" s="40"/>
      <c r="F96" s="201" t="s">
        <v>2587</v>
      </c>
      <c r="G96" s="40"/>
      <c r="H96" s="40"/>
      <c r="I96" s="197"/>
      <c r="J96" s="40"/>
      <c r="K96" s="40"/>
      <c r="L96" s="43"/>
      <c r="M96" s="198"/>
      <c r="N96" s="199"/>
      <c r="O96" s="68"/>
      <c r="P96" s="68"/>
      <c r="Q96" s="68"/>
      <c r="R96" s="68"/>
      <c r="S96" s="68"/>
      <c r="T96" s="69"/>
      <c r="U96" s="38"/>
      <c r="V96" s="38"/>
      <c r="W96" s="38"/>
      <c r="X96" s="38"/>
      <c r="Y96" s="38"/>
      <c r="Z96" s="38"/>
      <c r="AA96" s="38"/>
      <c r="AB96" s="38"/>
      <c r="AC96" s="38"/>
      <c r="AD96" s="38"/>
      <c r="AE96" s="38"/>
      <c r="AT96" s="21" t="s">
        <v>180</v>
      </c>
      <c r="AU96" s="21" t="s">
        <v>81</v>
      </c>
    </row>
    <row r="97" spans="1:65" s="13" customFormat="1" ht="11.25">
      <c r="B97" s="202"/>
      <c r="C97" s="203"/>
      <c r="D97" s="195" t="s">
        <v>182</v>
      </c>
      <c r="E97" s="204" t="s">
        <v>19</v>
      </c>
      <c r="F97" s="205" t="s">
        <v>2588</v>
      </c>
      <c r="G97" s="203"/>
      <c r="H97" s="206">
        <v>11.12</v>
      </c>
      <c r="I97" s="207"/>
      <c r="J97" s="203"/>
      <c r="K97" s="203"/>
      <c r="L97" s="208"/>
      <c r="M97" s="209"/>
      <c r="N97" s="210"/>
      <c r="O97" s="210"/>
      <c r="P97" s="210"/>
      <c r="Q97" s="210"/>
      <c r="R97" s="210"/>
      <c r="S97" s="210"/>
      <c r="T97" s="211"/>
      <c r="AT97" s="212" t="s">
        <v>182</v>
      </c>
      <c r="AU97" s="212" t="s">
        <v>81</v>
      </c>
      <c r="AV97" s="13" t="s">
        <v>81</v>
      </c>
      <c r="AW97" s="13" t="s">
        <v>33</v>
      </c>
      <c r="AX97" s="13" t="s">
        <v>72</v>
      </c>
      <c r="AY97" s="212" t="s">
        <v>168</v>
      </c>
    </row>
    <row r="98" spans="1:65" s="14" customFormat="1" ht="11.25">
      <c r="B98" s="213"/>
      <c r="C98" s="214"/>
      <c r="D98" s="195" t="s">
        <v>182</v>
      </c>
      <c r="E98" s="215" t="s">
        <v>19</v>
      </c>
      <c r="F98" s="216" t="s">
        <v>185</v>
      </c>
      <c r="G98" s="214"/>
      <c r="H98" s="217">
        <v>11.12</v>
      </c>
      <c r="I98" s="218"/>
      <c r="J98" s="214"/>
      <c r="K98" s="214"/>
      <c r="L98" s="219"/>
      <c r="M98" s="220"/>
      <c r="N98" s="221"/>
      <c r="O98" s="221"/>
      <c r="P98" s="221"/>
      <c r="Q98" s="221"/>
      <c r="R98" s="221"/>
      <c r="S98" s="221"/>
      <c r="T98" s="222"/>
      <c r="AT98" s="223" t="s">
        <v>182</v>
      </c>
      <c r="AU98" s="223" t="s">
        <v>81</v>
      </c>
      <c r="AV98" s="14" t="s">
        <v>176</v>
      </c>
      <c r="AW98" s="14" t="s">
        <v>33</v>
      </c>
      <c r="AX98" s="14" t="s">
        <v>79</v>
      </c>
      <c r="AY98" s="223" t="s">
        <v>168</v>
      </c>
    </row>
    <row r="99" spans="1:65" s="2" customFormat="1" ht="24.2" customHeight="1">
      <c r="A99" s="38"/>
      <c r="B99" s="39"/>
      <c r="C99" s="182" t="s">
        <v>635</v>
      </c>
      <c r="D99" s="182" t="s">
        <v>171</v>
      </c>
      <c r="E99" s="183" t="s">
        <v>2589</v>
      </c>
      <c r="F99" s="184" t="s">
        <v>2590</v>
      </c>
      <c r="G99" s="185" t="s">
        <v>281</v>
      </c>
      <c r="H99" s="186">
        <v>39</v>
      </c>
      <c r="I99" s="187"/>
      <c r="J99" s="188">
        <f>ROUND(I99*H99,2)</f>
        <v>0</v>
      </c>
      <c r="K99" s="184" t="s">
        <v>175</v>
      </c>
      <c r="L99" s="43"/>
      <c r="M99" s="189" t="s">
        <v>19</v>
      </c>
      <c r="N99" s="190" t="s">
        <v>43</v>
      </c>
      <c r="O99" s="68"/>
      <c r="P99" s="191">
        <f>O99*H99</f>
        <v>0</v>
      </c>
      <c r="Q99" s="191">
        <v>0</v>
      </c>
      <c r="R99" s="191">
        <f>Q99*H99</f>
        <v>0</v>
      </c>
      <c r="S99" s="191">
        <v>0.4</v>
      </c>
      <c r="T99" s="192">
        <f>S99*H99</f>
        <v>15.600000000000001</v>
      </c>
      <c r="U99" s="38"/>
      <c r="V99" s="38"/>
      <c r="W99" s="38"/>
      <c r="X99" s="38"/>
      <c r="Y99" s="38"/>
      <c r="Z99" s="38"/>
      <c r="AA99" s="38"/>
      <c r="AB99" s="38"/>
      <c r="AC99" s="38"/>
      <c r="AD99" s="38"/>
      <c r="AE99" s="38"/>
      <c r="AR99" s="193" t="s">
        <v>176</v>
      </c>
      <c r="AT99" s="193" t="s">
        <v>171</v>
      </c>
      <c r="AU99" s="193" t="s">
        <v>81</v>
      </c>
      <c r="AY99" s="21" t="s">
        <v>168</v>
      </c>
      <c r="BE99" s="194">
        <f>IF(N99="základní",J99,0)</f>
        <v>0</v>
      </c>
      <c r="BF99" s="194">
        <f>IF(N99="snížená",J99,0)</f>
        <v>0</v>
      </c>
      <c r="BG99" s="194">
        <f>IF(N99="zákl. přenesená",J99,0)</f>
        <v>0</v>
      </c>
      <c r="BH99" s="194">
        <f>IF(N99="sníž. přenesená",J99,0)</f>
        <v>0</v>
      </c>
      <c r="BI99" s="194">
        <f>IF(N99="nulová",J99,0)</f>
        <v>0</v>
      </c>
      <c r="BJ99" s="21" t="s">
        <v>79</v>
      </c>
      <c r="BK99" s="194">
        <f>ROUND(I99*H99,2)</f>
        <v>0</v>
      </c>
      <c r="BL99" s="21" t="s">
        <v>176</v>
      </c>
      <c r="BM99" s="193" t="s">
        <v>2591</v>
      </c>
    </row>
    <row r="100" spans="1:65" s="2" customFormat="1" ht="48.75">
      <c r="A100" s="38"/>
      <c r="B100" s="39"/>
      <c r="C100" s="40"/>
      <c r="D100" s="195" t="s">
        <v>178</v>
      </c>
      <c r="E100" s="40"/>
      <c r="F100" s="196" t="s">
        <v>2592</v>
      </c>
      <c r="G100" s="40"/>
      <c r="H100" s="40"/>
      <c r="I100" s="197"/>
      <c r="J100" s="40"/>
      <c r="K100" s="40"/>
      <c r="L100" s="43"/>
      <c r="M100" s="198"/>
      <c r="N100" s="199"/>
      <c r="O100" s="68"/>
      <c r="P100" s="68"/>
      <c r="Q100" s="68"/>
      <c r="R100" s="68"/>
      <c r="S100" s="68"/>
      <c r="T100" s="69"/>
      <c r="U100" s="38"/>
      <c r="V100" s="38"/>
      <c r="W100" s="38"/>
      <c r="X100" s="38"/>
      <c r="Y100" s="38"/>
      <c r="Z100" s="38"/>
      <c r="AA100" s="38"/>
      <c r="AB100" s="38"/>
      <c r="AC100" s="38"/>
      <c r="AD100" s="38"/>
      <c r="AE100" s="38"/>
      <c r="AT100" s="21" t="s">
        <v>178</v>
      </c>
      <c r="AU100" s="21" t="s">
        <v>81</v>
      </c>
    </row>
    <row r="101" spans="1:65" s="2" customFormat="1" ht="11.25">
      <c r="A101" s="38"/>
      <c r="B101" s="39"/>
      <c r="C101" s="40"/>
      <c r="D101" s="200" t="s">
        <v>180</v>
      </c>
      <c r="E101" s="40"/>
      <c r="F101" s="201" t="s">
        <v>2593</v>
      </c>
      <c r="G101" s="40"/>
      <c r="H101" s="40"/>
      <c r="I101" s="197"/>
      <c r="J101" s="40"/>
      <c r="K101" s="40"/>
      <c r="L101" s="43"/>
      <c r="M101" s="198"/>
      <c r="N101" s="199"/>
      <c r="O101" s="68"/>
      <c r="P101" s="68"/>
      <c r="Q101" s="68"/>
      <c r="R101" s="68"/>
      <c r="S101" s="68"/>
      <c r="T101" s="69"/>
      <c r="U101" s="38"/>
      <c r="V101" s="38"/>
      <c r="W101" s="38"/>
      <c r="X101" s="38"/>
      <c r="Y101" s="38"/>
      <c r="Z101" s="38"/>
      <c r="AA101" s="38"/>
      <c r="AB101" s="38"/>
      <c r="AC101" s="38"/>
      <c r="AD101" s="38"/>
      <c r="AE101" s="38"/>
      <c r="AT101" s="21" t="s">
        <v>180</v>
      </c>
      <c r="AU101" s="21" t="s">
        <v>81</v>
      </c>
    </row>
    <row r="102" spans="1:65" s="13" customFormat="1" ht="11.25">
      <c r="B102" s="202"/>
      <c r="C102" s="203"/>
      <c r="D102" s="195" t="s">
        <v>182</v>
      </c>
      <c r="E102" s="204" t="s">
        <v>19</v>
      </c>
      <c r="F102" s="205" t="s">
        <v>2594</v>
      </c>
      <c r="G102" s="203"/>
      <c r="H102" s="206">
        <v>39</v>
      </c>
      <c r="I102" s="207"/>
      <c r="J102" s="203"/>
      <c r="K102" s="203"/>
      <c r="L102" s="208"/>
      <c r="M102" s="209"/>
      <c r="N102" s="210"/>
      <c r="O102" s="210"/>
      <c r="P102" s="210"/>
      <c r="Q102" s="210"/>
      <c r="R102" s="210"/>
      <c r="S102" s="210"/>
      <c r="T102" s="211"/>
      <c r="AT102" s="212" t="s">
        <v>182</v>
      </c>
      <c r="AU102" s="212" t="s">
        <v>81</v>
      </c>
      <c r="AV102" s="13" t="s">
        <v>81</v>
      </c>
      <c r="AW102" s="13" t="s">
        <v>33</v>
      </c>
      <c r="AX102" s="13" t="s">
        <v>72</v>
      </c>
      <c r="AY102" s="212" t="s">
        <v>168</v>
      </c>
    </row>
    <row r="103" spans="1:65" s="14" customFormat="1" ht="11.25">
      <c r="B103" s="213"/>
      <c r="C103" s="214"/>
      <c r="D103" s="195" t="s">
        <v>182</v>
      </c>
      <c r="E103" s="215" t="s">
        <v>19</v>
      </c>
      <c r="F103" s="216" t="s">
        <v>185</v>
      </c>
      <c r="G103" s="214"/>
      <c r="H103" s="217">
        <v>39</v>
      </c>
      <c r="I103" s="218"/>
      <c r="J103" s="214"/>
      <c r="K103" s="214"/>
      <c r="L103" s="219"/>
      <c r="M103" s="220"/>
      <c r="N103" s="221"/>
      <c r="O103" s="221"/>
      <c r="P103" s="221"/>
      <c r="Q103" s="221"/>
      <c r="R103" s="221"/>
      <c r="S103" s="221"/>
      <c r="T103" s="222"/>
      <c r="AT103" s="223" t="s">
        <v>182</v>
      </c>
      <c r="AU103" s="223" t="s">
        <v>81</v>
      </c>
      <c r="AV103" s="14" t="s">
        <v>176</v>
      </c>
      <c r="AW103" s="14" t="s">
        <v>33</v>
      </c>
      <c r="AX103" s="14" t="s">
        <v>79</v>
      </c>
      <c r="AY103" s="223" t="s">
        <v>168</v>
      </c>
    </row>
    <row r="104" spans="1:65" s="2" customFormat="1" ht="24.2" customHeight="1">
      <c r="A104" s="38"/>
      <c r="B104" s="39"/>
      <c r="C104" s="182" t="s">
        <v>547</v>
      </c>
      <c r="D104" s="182" t="s">
        <v>171</v>
      </c>
      <c r="E104" s="183" t="s">
        <v>2595</v>
      </c>
      <c r="F104" s="184" t="s">
        <v>2596</v>
      </c>
      <c r="G104" s="185" t="s">
        <v>281</v>
      </c>
      <c r="H104" s="186">
        <v>11.12</v>
      </c>
      <c r="I104" s="187"/>
      <c r="J104" s="188">
        <f>ROUND(I104*H104,2)</f>
        <v>0</v>
      </c>
      <c r="K104" s="184" t="s">
        <v>175</v>
      </c>
      <c r="L104" s="43"/>
      <c r="M104" s="189" t="s">
        <v>19</v>
      </c>
      <c r="N104" s="190" t="s">
        <v>43</v>
      </c>
      <c r="O104" s="68"/>
      <c r="P104" s="191">
        <f>O104*H104</f>
        <v>0</v>
      </c>
      <c r="Q104" s="191">
        <v>0</v>
      </c>
      <c r="R104" s="191">
        <f>Q104*H104</f>
        <v>0</v>
      </c>
      <c r="S104" s="191">
        <v>0.3</v>
      </c>
      <c r="T104" s="192">
        <f>S104*H104</f>
        <v>3.3359999999999999</v>
      </c>
      <c r="U104" s="38"/>
      <c r="V104" s="38"/>
      <c r="W104" s="38"/>
      <c r="X104" s="38"/>
      <c r="Y104" s="38"/>
      <c r="Z104" s="38"/>
      <c r="AA104" s="38"/>
      <c r="AB104" s="38"/>
      <c r="AC104" s="38"/>
      <c r="AD104" s="38"/>
      <c r="AE104" s="38"/>
      <c r="AR104" s="193" t="s">
        <v>176</v>
      </c>
      <c r="AT104" s="193" t="s">
        <v>171</v>
      </c>
      <c r="AU104" s="193" t="s">
        <v>81</v>
      </c>
      <c r="AY104" s="21" t="s">
        <v>168</v>
      </c>
      <c r="BE104" s="194">
        <f>IF(N104="základní",J104,0)</f>
        <v>0</v>
      </c>
      <c r="BF104" s="194">
        <f>IF(N104="snížená",J104,0)</f>
        <v>0</v>
      </c>
      <c r="BG104" s="194">
        <f>IF(N104="zákl. přenesená",J104,0)</f>
        <v>0</v>
      </c>
      <c r="BH104" s="194">
        <f>IF(N104="sníž. přenesená",J104,0)</f>
        <v>0</v>
      </c>
      <c r="BI104" s="194">
        <f>IF(N104="nulová",J104,0)</f>
        <v>0</v>
      </c>
      <c r="BJ104" s="21" t="s">
        <v>79</v>
      </c>
      <c r="BK104" s="194">
        <f>ROUND(I104*H104,2)</f>
        <v>0</v>
      </c>
      <c r="BL104" s="21" t="s">
        <v>176</v>
      </c>
      <c r="BM104" s="193" t="s">
        <v>2597</v>
      </c>
    </row>
    <row r="105" spans="1:65" s="2" customFormat="1" ht="29.25">
      <c r="A105" s="38"/>
      <c r="B105" s="39"/>
      <c r="C105" s="40"/>
      <c r="D105" s="195" t="s">
        <v>178</v>
      </c>
      <c r="E105" s="40"/>
      <c r="F105" s="196" t="s">
        <v>2598</v>
      </c>
      <c r="G105" s="40"/>
      <c r="H105" s="40"/>
      <c r="I105" s="197"/>
      <c r="J105" s="40"/>
      <c r="K105" s="40"/>
      <c r="L105" s="43"/>
      <c r="M105" s="198"/>
      <c r="N105" s="199"/>
      <c r="O105" s="68"/>
      <c r="P105" s="68"/>
      <c r="Q105" s="68"/>
      <c r="R105" s="68"/>
      <c r="S105" s="68"/>
      <c r="T105" s="69"/>
      <c r="U105" s="38"/>
      <c r="V105" s="38"/>
      <c r="W105" s="38"/>
      <c r="X105" s="38"/>
      <c r="Y105" s="38"/>
      <c r="Z105" s="38"/>
      <c r="AA105" s="38"/>
      <c r="AB105" s="38"/>
      <c r="AC105" s="38"/>
      <c r="AD105" s="38"/>
      <c r="AE105" s="38"/>
      <c r="AT105" s="21" t="s">
        <v>178</v>
      </c>
      <c r="AU105" s="21" t="s">
        <v>81</v>
      </c>
    </row>
    <row r="106" spans="1:65" s="2" customFormat="1" ht="11.25">
      <c r="A106" s="38"/>
      <c r="B106" s="39"/>
      <c r="C106" s="40"/>
      <c r="D106" s="200" t="s">
        <v>180</v>
      </c>
      <c r="E106" s="40"/>
      <c r="F106" s="201" t="s">
        <v>2599</v>
      </c>
      <c r="G106" s="40"/>
      <c r="H106" s="40"/>
      <c r="I106" s="197"/>
      <c r="J106" s="40"/>
      <c r="K106" s="40"/>
      <c r="L106" s="43"/>
      <c r="M106" s="198"/>
      <c r="N106" s="199"/>
      <c r="O106" s="68"/>
      <c r="P106" s="68"/>
      <c r="Q106" s="68"/>
      <c r="R106" s="68"/>
      <c r="S106" s="68"/>
      <c r="T106" s="69"/>
      <c r="U106" s="38"/>
      <c r="V106" s="38"/>
      <c r="W106" s="38"/>
      <c r="X106" s="38"/>
      <c r="Y106" s="38"/>
      <c r="Z106" s="38"/>
      <c r="AA106" s="38"/>
      <c r="AB106" s="38"/>
      <c r="AC106" s="38"/>
      <c r="AD106" s="38"/>
      <c r="AE106" s="38"/>
      <c r="AT106" s="21" t="s">
        <v>180</v>
      </c>
      <c r="AU106" s="21" t="s">
        <v>81</v>
      </c>
    </row>
    <row r="107" spans="1:65" s="13" customFormat="1" ht="11.25">
      <c r="B107" s="202"/>
      <c r="C107" s="203"/>
      <c r="D107" s="195" t="s">
        <v>182</v>
      </c>
      <c r="E107" s="204" t="s">
        <v>19</v>
      </c>
      <c r="F107" s="205" t="s">
        <v>2588</v>
      </c>
      <c r="G107" s="203"/>
      <c r="H107" s="206">
        <v>11.12</v>
      </c>
      <c r="I107" s="207"/>
      <c r="J107" s="203"/>
      <c r="K107" s="203"/>
      <c r="L107" s="208"/>
      <c r="M107" s="209"/>
      <c r="N107" s="210"/>
      <c r="O107" s="210"/>
      <c r="P107" s="210"/>
      <c r="Q107" s="210"/>
      <c r="R107" s="210"/>
      <c r="S107" s="210"/>
      <c r="T107" s="211"/>
      <c r="AT107" s="212" t="s">
        <v>182</v>
      </c>
      <c r="AU107" s="212" t="s">
        <v>81</v>
      </c>
      <c r="AV107" s="13" t="s">
        <v>81</v>
      </c>
      <c r="AW107" s="13" t="s">
        <v>33</v>
      </c>
      <c r="AX107" s="13" t="s">
        <v>72</v>
      </c>
      <c r="AY107" s="212" t="s">
        <v>168</v>
      </c>
    </row>
    <row r="108" spans="1:65" s="14" customFormat="1" ht="11.25">
      <c r="B108" s="213"/>
      <c r="C108" s="214"/>
      <c r="D108" s="195" t="s">
        <v>182</v>
      </c>
      <c r="E108" s="215" t="s">
        <v>19</v>
      </c>
      <c r="F108" s="216" t="s">
        <v>185</v>
      </c>
      <c r="G108" s="214"/>
      <c r="H108" s="217">
        <v>11.12</v>
      </c>
      <c r="I108" s="218"/>
      <c r="J108" s="214"/>
      <c r="K108" s="214"/>
      <c r="L108" s="219"/>
      <c r="M108" s="220"/>
      <c r="N108" s="221"/>
      <c r="O108" s="221"/>
      <c r="P108" s="221"/>
      <c r="Q108" s="221"/>
      <c r="R108" s="221"/>
      <c r="S108" s="221"/>
      <c r="T108" s="222"/>
      <c r="AT108" s="223" t="s">
        <v>182</v>
      </c>
      <c r="AU108" s="223" t="s">
        <v>81</v>
      </c>
      <c r="AV108" s="14" t="s">
        <v>176</v>
      </c>
      <c r="AW108" s="14" t="s">
        <v>33</v>
      </c>
      <c r="AX108" s="14" t="s">
        <v>79</v>
      </c>
      <c r="AY108" s="223" t="s">
        <v>168</v>
      </c>
    </row>
    <row r="109" spans="1:65" s="2" customFormat="1" ht="33" customHeight="1">
      <c r="A109" s="38"/>
      <c r="B109" s="39"/>
      <c r="C109" s="182" t="s">
        <v>1418</v>
      </c>
      <c r="D109" s="182" t="s">
        <v>171</v>
      </c>
      <c r="E109" s="183" t="s">
        <v>2600</v>
      </c>
      <c r="F109" s="184" t="s">
        <v>2601</v>
      </c>
      <c r="G109" s="185" t="s">
        <v>281</v>
      </c>
      <c r="H109" s="186">
        <v>98</v>
      </c>
      <c r="I109" s="187"/>
      <c r="J109" s="188">
        <f>ROUND(I109*H109,2)</f>
        <v>0</v>
      </c>
      <c r="K109" s="184" t="s">
        <v>175</v>
      </c>
      <c r="L109" s="43"/>
      <c r="M109" s="189" t="s">
        <v>19</v>
      </c>
      <c r="N109" s="190" t="s">
        <v>43</v>
      </c>
      <c r="O109" s="68"/>
      <c r="P109" s="191">
        <f>O109*H109</f>
        <v>0</v>
      </c>
      <c r="Q109" s="191">
        <v>0</v>
      </c>
      <c r="R109" s="191">
        <f>Q109*H109</f>
        <v>0</v>
      </c>
      <c r="S109" s="191">
        <v>0.57999999999999996</v>
      </c>
      <c r="T109" s="192">
        <f>S109*H109</f>
        <v>56.839999999999996</v>
      </c>
      <c r="U109" s="38"/>
      <c r="V109" s="38"/>
      <c r="W109" s="38"/>
      <c r="X109" s="38"/>
      <c r="Y109" s="38"/>
      <c r="Z109" s="38"/>
      <c r="AA109" s="38"/>
      <c r="AB109" s="38"/>
      <c r="AC109" s="38"/>
      <c r="AD109" s="38"/>
      <c r="AE109" s="38"/>
      <c r="AR109" s="193" t="s">
        <v>176</v>
      </c>
      <c r="AT109" s="193" t="s">
        <v>171</v>
      </c>
      <c r="AU109" s="193" t="s">
        <v>81</v>
      </c>
      <c r="AY109" s="21" t="s">
        <v>168</v>
      </c>
      <c r="BE109" s="194">
        <f>IF(N109="základní",J109,0)</f>
        <v>0</v>
      </c>
      <c r="BF109" s="194">
        <f>IF(N109="snížená",J109,0)</f>
        <v>0</v>
      </c>
      <c r="BG109" s="194">
        <f>IF(N109="zákl. přenesená",J109,0)</f>
        <v>0</v>
      </c>
      <c r="BH109" s="194">
        <f>IF(N109="sníž. přenesená",J109,0)</f>
        <v>0</v>
      </c>
      <c r="BI109" s="194">
        <f>IF(N109="nulová",J109,0)</f>
        <v>0</v>
      </c>
      <c r="BJ109" s="21" t="s">
        <v>79</v>
      </c>
      <c r="BK109" s="194">
        <f>ROUND(I109*H109,2)</f>
        <v>0</v>
      </c>
      <c r="BL109" s="21" t="s">
        <v>176</v>
      </c>
      <c r="BM109" s="193" t="s">
        <v>2602</v>
      </c>
    </row>
    <row r="110" spans="1:65" s="2" customFormat="1" ht="39">
      <c r="A110" s="38"/>
      <c r="B110" s="39"/>
      <c r="C110" s="40"/>
      <c r="D110" s="195" t="s">
        <v>178</v>
      </c>
      <c r="E110" s="40"/>
      <c r="F110" s="196" t="s">
        <v>2603</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1" t="s">
        <v>178</v>
      </c>
      <c r="AU110" s="21" t="s">
        <v>81</v>
      </c>
    </row>
    <row r="111" spans="1:65" s="2" customFormat="1" ht="11.25">
      <c r="A111" s="38"/>
      <c r="B111" s="39"/>
      <c r="C111" s="40"/>
      <c r="D111" s="200" t="s">
        <v>180</v>
      </c>
      <c r="E111" s="40"/>
      <c r="F111" s="201" t="s">
        <v>2604</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1" t="s">
        <v>180</v>
      </c>
      <c r="AU111" s="21" t="s">
        <v>81</v>
      </c>
    </row>
    <row r="112" spans="1:65" s="13" customFormat="1" ht="11.25">
      <c r="B112" s="202"/>
      <c r="C112" s="203"/>
      <c r="D112" s="195" t="s">
        <v>182</v>
      </c>
      <c r="E112" s="204" t="s">
        <v>19</v>
      </c>
      <c r="F112" s="205" t="s">
        <v>2605</v>
      </c>
      <c r="G112" s="203"/>
      <c r="H112" s="206">
        <v>98</v>
      </c>
      <c r="I112" s="207"/>
      <c r="J112" s="203"/>
      <c r="K112" s="203"/>
      <c r="L112" s="208"/>
      <c r="M112" s="209"/>
      <c r="N112" s="210"/>
      <c r="O112" s="210"/>
      <c r="P112" s="210"/>
      <c r="Q112" s="210"/>
      <c r="R112" s="210"/>
      <c r="S112" s="210"/>
      <c r="T112" s="211"/>
      <c r="AT112" s="212" t="s">
        <v>182</v>
      </c>
      <c r="AU112" s="212" t="s">
        <v>81</v>
      </c>
      <c r="AV112" s="13" t="s">
        <v>81</v>
      </c>
      <c r="AW112" s="13" t="s">
        <v>33</v>
      </c>
      <c r="AX112" s="13" t="s">
        <v>72</v>
      </c>
      <c r="AY112" s="212" t="s">
        <v>168</v>
      </c>
    </row>
    <row r="113" spans="1:65" s="14" customFormat="1" ht="11.25">
      <c r="B113" s="213"/>
      <c r="C113" s="214"/>
      <c r="D113" s="195" t="s">
        <v>182</v>
      </c>
      <c r="E113" s="215" t="s">
        <v>19</v>
      </c>
      <c r="F113" s="216" t="s">
        <v>185</v>
      </c>
      <c r="G113" s="214"/>
      <c r="H113" s="217">
        <v>98</v>
      </c>
      <c r="I113" s="218"/>
      <c r="J113" s="214"/>
      <c r="K113" s="214"/>
      <c r="L113" s="219"/>
      <c r="M113" s="220"/>
      <c r="N113" s="221"/>
      <c r="O113" s="221"/>
      <c r="P113" s="221"/>
      <c r="Q113" s="221"/>
      <c r="R113" s="221"/>
      <c r="S113" s="221"/>
      <c r="T113" s="222"/>
      <c r="AT113" s="223" t="s">
        <v>182</v>
      </c>
      <c r="AU113" s="223" t="s">
        <v>81</v>
      </c>
      <c r="AV113" s="14" t="s">
        <v>176</v>
      </c>
      <c r="AW113" s="14" t="s">
        <v>33</v>
      </c>
      <c r="AX113" s="14" t="s">
        <v>79</v>
      </c>
      <c r="AY113" s="223" t="s">
        <v>168</v>
      </c>
    </row>
    <row r="114" spans="1:65" s="2" customFormat="1" ht="24.2" customHeight="1">
      <c r="A114" s="38"/>
      <c r="B114" s="39"/>
      <c r="C114" s="182" t="s">
        <v>268</v>
      </c>
      <c r="D114" s="182" t="s">
        <v>171</v>
      </c>
      <c r="E114" s="183" t="s">
        <v>2606</v>
      </c>
      <c r="F114" s="184" t="s">
        <v>2607</v>
      </c>
      <c r="G114" s="185" t="s">
        <v>174</v>
      </c>
      <c r="H114" s="186">
        <v>38.543999999999997</v>
      </c>
      <c r="I114" s="187"/>
      <c r="J114" s="188">
        <f>ROUND(I114*H114,2)</f>
        <v>0</v>
      </c>
      <c r="K114" s="184" t="s">
        <v>175</v>
      </c>
      <c r="L114" s="43"/>
      <c r="M114" s="189" t="s">
        <v>19</v>
      </c>
      <c r="N114" s="190" t="s">
        <v>43</v>
      </c>
      <c r="O114" s="68"/>
      <c r="P114" s="191">
        <f>O114*H114</f>
        <v>0</v>
      </c>
      <c r="Q114" s="191">
        <v>0</v>
      </c>
      <c r="R114" s="191">
        <f>Q114*H114</f>
        <v>0</v>
      </c>
      <c r="S114" s="191">
        <v>0</v>
      </c>
      <c r="T114" s="192">
        <f>S114*H114</f>
        <v>0</v>
      </c>
      <c r="U114" s="38"/>
      <c r="V114" s="38"/>
      <c r="W114" s="38"/>
      <c r="X114" s="38"/>
      <c r="Y114" s="38"/>
      <c r="Z114" s="38"/>
      <c r="AA114" s="38"/>
      <c r="AB114" s="38"/>
      <c r="AC114" s="38"/>
      <c r="AD114" s="38"/>
      <c r="AE114" s="38"/>
      <c r="AR114" s="193" t="s">
        <v>176</v>
      </c>
      <c r="AT114" s="193" t="s">
        <v>171</v>
      </c>
      <c r="AU114" s="193" t="s">
        <v>81</v>
      </c>
      <c r="AY114" s="21" t="s">
        <v>168</v>
      </c>
      <c r="BE114" s="194">
        <f>IF(N114="základní",J114,0)</f>
        <v>0</v>
      </c>
      <c r="BF114" s="194">
        <f>IF(N114="snížená",J114,0)</f>
        <v>0</v>
      </c>
      <c r="BG114" s="194">
        <f>IF(N114="zákl. přenesená",J114,0)</f>
        <v>0</v>
      </c>
      <c r="BH114" s="194">
        <f>IF(N114="sníž. přenesená",J114,0)</f>
        <v>0</v>
      </c>
      <c r="BI114" s="194">
        <f>IF(N114="nulová",J114,0)</f>
        <v>0</v>
      </c>
      <c r="BJ114" s="21" t="s">
        <v>79</v>
      </c>
      <c r="BK114" s="194">
        <f>ROUND(I114*H114,2)</f>
        <v>0</v>
      </c>
      <c r="BL114" s="21" t="s">
        <v>176</v>
      </c>
      <c r="BM114" s="193" t="s">
        <v>2608</v>
      </c>
    </row>
    <row r="115" spans="1:65" s="2" customFormat="1" ht="19.5">
      <c r="A115" s="38"/>
      <c r="B115" s="39"/>
      <c r="C115" s="40"/>
      <c r="D115" s="195" t="s">
        <v>178</v>
      </c>
      <c r="E115" s="40"/>
      <c r="F115" s="196" t="s">
        <v>2609</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1" t="s">
        <v>178</v>
      </c>
      <c r="AU115" s="21" t="s">
        <v>81</v>
      </c>
    </row>
    <row r="116" spans="1:65" s="2" customFormat="1" ht="11.25">
      <c r="A116" s="38"/>
      <c r="B116" s="39"/>
      <c r="C116" s="40"/>
      <c r="D116" s="200" t="s">
        <v>180</v>
      </c>
      <c r="E116" s="40"/>
      <c r="F116" s="201" t="s">
        <v>2610</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1" t="s">
        <v>180</v>
      </c>
      <c r="AU116" s="21" t="s">
        <v>81</v>
      </c>
    </row>
    <row r="117" spans="1:65" s="13" customFormat="1" ht="11.25">
      <c r="B117" s="202"/>
      <c r="C117" s="203"/>
      <c r="D117" s="195" t="s">
        <v>182</v>
      </c>
      <c r="E117" s="204" t="s">
        <v>19</v>
      </c>
      <c r="F117" s="205" t="s">
        <v>2611</v>
      </c>
      <c r="G117" s="203"/>
      <c r="H117" s="206">
        <v>38.543999999999997</v>
      </c>
      <c r="I117" s="207"/>
      <c r="J117" s="203"/>
      <c r="K117" s="203"/>
      <c r="L117" s="208"/>
      <c r="M117" s="209"/>
      <c r="N117" s="210"/>
      <c r="O117" s="210"/>
      <c r="P117" s="210"/>
      <c r="Q117" s="210"/>
      <c r="R117" s="210"/>
      <c r="S117" s="210"/>
      <c r="T117" s="211"/>
      <c r="AT117" s="212" t="s">
        <v>182</v>
      </c>
      <c r="AU117" s="212" t="s">
        <v>81</v>
      </c>
      <c r="AV117" s="13" t="s">
        <v>81</v>
      </c>
      <c r="AW117" s="13" t="s">
        <v>33</v>
      </c>
      <c r="AX117" s="13" t="s">
        <v>72</v>
      </c>
      <c r="AY117" s="212" t="s">
        <v>168</v>
      </c>
    </row>
    <row r="118" spans="1:65" s="14" customFormat="1" ht="11.25">
      <c r="B118" s="213"/>
      <c r="C118" s="214"/>
      <c r="D118" s="195" t="s">
        <v>182</v>
      </c>
      <c r="E118" s="215" t="s">
        <v>19</v>
      </c>
      <c r="F118" s="216" t="s">
        <v>185</v>
      </c>
      <c r="G118" s="214"/>
      <c r="H118" s="217">
        <v>38.543999999999997</v>
      </c>
      <c r="I118" s="218"/>
      <c r="J118" s="214"/>
      <c r="K118" s="214"/>
      <c r="L118" s="219"/>
      <c r="M118" s="220"/>
      <c r="N118" s="221"/>
      <c r="O118" s="221"/>
      <c r="P118" s="221"/>
      <c r="Q118" s="221"/>
      <c r="R118" s="221"/>
      <c r="S118" s="221"/>
      <c r="T118" s="222"/>
      <c r="AT118" s="223" t="s">
        <v>182</v>
      </c>
      <c r="AU118" s="223" t="s">
        <v>81</v>
      </c>
      <c r="AV118" s="14" t="s">
        <v>176</v>
      </c>
      <c r="AW118" s="14" t="s">
        <v>33</v>
      </c>
      <c r="AX118" s="14" t="s">
        <v>79</v>
      </c>
      <c r="AY118" s="223" t="s">
        <v>168</v>
      </c>
    </row>
    <row r="119" spans="1:65" s="2" customFormat="1" ht="33" customHeight="1">
      <c r="A119" s="38"/>
      <c r="B119" s="39"/>
      <c r="C119" s="182" t="s">
        <v>81</v>
      </c>
      <c r="D119" s="182" t="s">
        <v>171</v>
      </c>
      <c r="E119" s="183" t="s">
        <v>2612</v>
      </c>
      <c r="F119" s="184" t="s">
        <v>2613</v>
      </c>
      <c r="G119" s="185" t="s">
        <v>174</v>
      </c>
      <c r="H119" s="186">
        <v>32.582999999999998</v>
      </c>
      <c r="I119" s="187"/>
      <c r="J119" s="188">
        <f>ROUND(I119*H119,2)</f>
        <v>0</v>
      </c>
      <c r="K119" s="184" t="s">
        <v>175</v>
      </c>
      <c r="L119" s="43"/>
      <c r="M119" s="189" t="s">
        <v>19</v>
      </c>
      <c r="N119" s="190" t="s">
        <v>43</v>
      </c>
      <c r="O119" s="68"/>
      <c r="P119" s="191">
        <f>O119*H119</f>
        <v>0</v>
      </c>
      <c r="Q119" s="191">
        <v>0</v>
      </c>
      <c r="R119" s="191">
        <f>Q119*H119</f>
        <v>0</v>
      </c>
      <c r="S119" s="191">
        <v>0</v>
      </c>
      <c r="T119" s="192">
        <f>S119*H119</f>
        <v>0</v>
      </c>
      <c r="U119" s="38"/>
      <c r="V119" s="38"/>
      <c r="W119" s="38"/>
      <c r="X119" s="38"/>
      <c r="Y119" s="38"/>
      <c r="Z119" s="38"/>
      <c r="AA119" s="38"/>
      <c r="AB119" s="38"/>
      <c r="AC119" s="38"/>
      <c r="AD119" s="38"/>
      <c r="AE119" s="38"/>
      <c r="AR119" s="193" t="s">
        <v>176</v>
      </c>
      <c r="AT119" s="193" t="s">
        <v>171</v>
      </c>
      <c r="AU119" s="193" t="s">
        <v>81</v>
      </c>
      <c r="AY119" s="21" t="s">
        <v>168</v>
      </c>
      <c r="BE119" s="194">
        <f>IF(N119="základní",J119,0)</f>
        <v>0</v>
      </c>
      <c r="BF119" s="194">
        <f>IF(N119="snížená",J119,0)</f>
        <v>0</v>
      </c>
      <c r="BG119" s="194">
        <f>IF(N119="zákl. přenesená",J119,0)</f>
        <v>0</v>
      </c>
      <c r="BH119" s="194">
        <f>IF(N119="sníž. přenesená",J119,0)</f>
        <v>0</v>
      </c>
      <c r="BI119" s="194">
        <f>IF(N119="nulová",J119,0)</f>
        <v>0</v>
      </c>
      <c r="BJ119" s="21" t="s">
        <v>79</v>
      </c>
      <c r="BK119" s="194">
        <f>ROUND(I119*H119,2)</f>
        <v>0</v>
      </c>
      <c r="BL119" s="21" t="s">
        <v>176</v>
      </c>
      <c r="BM119" s="193" t="s">
        <v>2614</v>
      </c>
    </row>
    <row r="120" spans="1:65" s="2" customFormat="1" ht="19.5">
      <c r="A120" s="38"/>
      <c r="B120" s="39"/>
      <c r="C120" s="40"/>
      <c r="D120" s="195" t="s">
        <v>178</v>
      </c>
      <c r="E120" s="40"/>
      <c r="F120" s="196" t="s">
        <v>2615</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1" t="s">
        <v>178</v>
      </c>
      <c r="AU120" s="21" t="s">
        <v>81</v>
      </c>
    </row>
    <row r="121" spans="1:65" s="2" customFormat="1" ht="11.25">
      <c r="A121" s="38"/>
      <c r="B121" s="39"/>
      <c r="C121" s="40"/>
      <c r="D121" s="200" t="s">
        <v>180</v>
      </c>
      <c r="E121" s="40"/>
      <c r="F121" s="201" t="s">
        <v>2616</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1" t="s">
        <v>180</v>
      </c>
      <c r="AU121" s="21" t="s">
        <v>81</v>
      </c>
    </row>
    <row r="122" spans="1:65" s="13" customFormat="1" ht="22.5">
      <c r="B122" s="202"/>
      <c r="C122" s="203"/>
      <c r="D122" s="195" t="s">
        <v>182</v>
      </c>
      <c r="E122" s="204" t="s">
        <v>19</v>
      </c>
      <c r="F122" s="205" t="s">
        <v>2617</v>
      </c>
      <c r="G122" s="203"/>
      <c r="H122" s="206">
        <v>32.582999999999998</v>
      </c>
      <c r="I122" s="207"/>
      <c r="J122" s="203"/>
      <c r="K122" s="203"/>
      <c r="L122" s="208"/>
      <c r="M122" s="209"/>
      <c r="N122" s="210"/>
      <c r="O122" s="210"/>
      <c r="P122" s="210"/>
      <c r="Q122" s="210"/>
      <c r="R122" s="210"/>
      <c r="S122" s="210"/>
      <c r="T122" s="211"/>
      <c r="AT122" s="212" t="s">
        <v>182</v>
      </c>
      <c r="AU122" s="212" t="s">
        <v>81</v>
      </c>
      <c r="AV122" s="13" t="s">
        <v>81</v>
      </c>
      <c r="AW122" s="13" t="s">
        <v>33</v>
      </c>
      <c r="AX122" s="13" t="s">
        <v>72</v>
      </c>
      <c r="AY122" s="212" t="s">
        <v>168</v>
      </c>
    </row>
    <row r="123" spans="1:65" s="14" customFormat="1" ht="11.25">
      <c r="B123" s="213"/>
      <c r="C123" s="214"/>
      <c r="D123" s="195" t="s">
        <v>182</v>
      </c>
      <c r="E123" s="215" t="s">
        <v>19</v>
      </c>
      <c r="F123" s="216" t="s">
        <v>185</v>
      </c>
      <c r="G123" s="214"/>
      <c r="H123" s="217">
        <v>32.582999999999998</v>
      </c>
      <c r="I123" s="218"/>
      <c r="J123" s="214"/>
      <c r="K123" s="214"/>
      <c r="L123" s="219"/>
      <c r="M123" s="220"/>
      <c r="N123" s="221"/>
      <c r="O123" s="221"/>
      <c r="P123" s="221"/>
      <c r="Q123" s="221"/>
      <c r="R123" s="221"/>
      <c r="S123" s="221"/>
      <c r="T123" s="222"/>
      <c r="AT123" s="223" t="s">
        <v>182</v>
      </c>
      <c r="AU123" s="223" t="s">
        <v>81</v>
      </c>
      <c r="AV123" s="14" t="s">
        <v>176</v>
      </c>
      <c r="AW123" s="14" t="s">
        <v>33</v>
      </c>
      <c r="AX123" s="14" t="s">
        <v>79</v>
      </c>
      <c r="AY123" s="223" t="s">
        <v>168</v>
      </c>
    </row>
    <row r="124" spans="1:65" s="2" customFormat="1" ht="24.2" customHeight="1">
      <c r="A124" s="38"/>
      <c r="B124" s="39"/>
      <c r="C124" s="182" t="s">
        <v>192</v>
      </c>
      <c r="D124" s="182" t="s">
        <v>171</v>
      </c>
      <c r="E124" s="183" t="s">
        <v>2618</v>
      </c>
      <c r="F124" s="184" t="s">
        <v>2619</v>
      </c>
      <c r="G124" s="185" t="s">
        <v>174</v>
      </c>
      <c r="H124" s="186">
        <v>0.69299999999999995</v>
      </c>
      <c r="I124" s="187"/>
      <c r="J124" s="188">
        <f>ROUND(I124*H124,2)</f>
        <v>0</v>
      </c>
      <c r="K124" s="184" t="s">
        <v>175</v>
      </c>
      <c r="L124" s="43"/>
      <c r="M124" s="189" t="s">
        <v>19</v>
      </c>
      <c r="N124" s="190" t="s">
        <v>43</v>
      </c>
      <c r="O124" s="68"/>
      <c r="P124" s="191">
        <f>O124*H124</f>
        <v>0</v>
      </c>
      <c r="Q124" s="191">
        <v>0</v>
      </c>
      <c r="R124" s="191">
        <f>Q124*H124</f>
        <v>0</v>
      </c>
      <c r="S124" s="191">
        <v>0</v>
      </c>
      <c r="T124" s="192">
        <f>S124*H124</f>
        <v>0</v>
      </c>
      <c r="U124" s="38"/>
      <c r="V124" s="38"/>
      <c r="W124" s="38"/>
      <c r="X124" s="38"/>
      <c r="Y124" s="38"/>
      <c r="Z124" s="38"/>
      <c r="AA124" s="38"/>
      <c r="AB124" s="38"/>
      <c r="AC124" s="38"/>
      <c r="AD124" s="38"/>
      <c r="AE124" s="38"/>
      <c r="AR124" s="193" t="s">
        <v>176</v>
      </c>
      <c r="AT124" s="193" t="s">
        <v>171</v>
      </c>
      <c r="AU124" s="193" t="s">
        <v>81</v>
      </c>
      <c r="AY124" s="21" t="s">
        <v>168</v>
      </c>
      <c r="BE124" s="194">
        <f>IF(N124="základní",J124,0)</f>
        <v>0</v>
      </c>
      <c r="BF124" s="194">
        <f>IF(N124="snížená",J124,0)</f>
        <v>0</v>
      </c>
      <c r="BG124" s="194">
        <f>IF(N124="zákl. přenesená",J124,0)</f>
        <v>0</v>
      </c>
      <c r="BH124" s="194">
        <f>IF(N124="sníž. přenesená",J124,0)</f>
        <v>0</v>
      </c>
      <c r="BI124" s="194">
        <f>IF(N124="nulová",J124,0)</f>
        <v>0</v>
      </c>
      <c r="BJ124" s="21" t="s">
        <v>79</v>
      </c>
      <c r="BK124" s="194">
        <f>ROUND(I124*H124,2)</f>
        <v>0</v>
      </c>
      <c r="BL124" s="21" t="s">
        <v>176</v>
      </c>
      <c r="BM124" s="193" t="s">
        <v>2620</v>
      </c>
    </row>
    <row r="125" spans="1:65" s="2" customFormat="1" ht="29.25">
      <c r="A125" s="38"/>
      <c r="B125" s="39"/>
      <c r="C125" s="40"/>
      <c r="D125" s="195" t="s">
        <v>178</v>
      </c>
      <c r="E125" s="40"/>
      <c r="F125" s="196" t="s">
        <v>2621</v>
      </c>
      <c r="G125" s="40"/>
      <c r="H125" s="40"/>
      <c r="I125" s="197"/>
      <c r="J125" s="40"/>
      <c r="K125" s="40"/>
      <c r="L125" s="43"/>
      <c r="M125" s="198"/>
      <c r="N125" s="199"/>
      <c r="O125" s="68"/>
      <c r="P125" s="68"/>
      <c r="Q125" s="68"/>
      <c r="R125" s="68"/>
      <c r="S125" s="68"/>
      <c r="T125" s="69"/>
      <c r="U125" s="38"/>
      <c r="V125" s="38"/>
      <c r="W125" s="38"/>
      <c r="X125" s="38"/>
      <c r="Y125" s="38"/>
      <c r="Z125" s="38"/>
      <c r="AA125" s="38"/>
      <c r="AB125" s="38"/>
      <c r="AC125" s="38"/>
      <c r="AD125" s="38"/>
      <c r="AE125" s="38"/>
      <c r="AT125" s="21" t="s">
        <v>178</v>
      </c>
      <c r="AU125" s="21" t="s">
        <v>81</v>
      </c>
    </row>
    <row r="126" spans="1:65" s="2" customFormat="1" ht="11.25">
      <c r="A126" s="38"/>
      <c r="B126" s="39"/>
      <c r="C126" s="40"/>
      <c r="D126" s="200" t="s">
        <v>180</v>
      </c>
      <c r="E126" s="40"/>
      <c r="F126" s="201" t="s">
        <v>2622</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1" t="s">
        <v>180</v>
      </c>
      <c r="AU126" s="21" t="s">
        <v>81</v>
      </c>
    </row>
    <row r="127" spans="1:65" s="13" customFormat="1" ht="11.25">
      <c r="B127" s="202"/>
      <c r="C127" s="203"/>
      <c r="D127" s="195" t="s">
        <v>182</v>
      </c>
      <c r="E127" s="204" t="s">
        <v>19</v>
      </c>
      <c r="F127" s="205" t="s">
        <v>2623</v>
      </c>
      <c r="G127" s="203"/>
      <c r="H127" s="206">
        <v>0.69299999999999995</v>
      </c>
      <c r="I127" s="207"/>
      <c r="J127" s="203"/>
      <c r="K127" s="203"/>
      <c r="L127" s="208"/>
      <c r="M127" s="209"/>
      <c r="N127" s="210"/>
      <c r="O127" s="210"/>
      <c r="P127" s="210"/>
      <c r="Q127" s="210"/>
      <c r="R127" s="210"/>
      <c r="S127" s="210"/>
      <c r="T127" s="211"/>
      <c r="AT127" s="212" t="s">
        <v>182</v>
      </c>
      <c r="AU127" s="212" t="s">
        <v>81</v>
      </c>
      <c r="AV127" s="13" t="s">
        <v>81</v>
      </c>
      <c r="AW127" s="13" t="s">
        <v>33</v>
      </c>
      <c r="AX127" s="13" t="s">
        <v>72</v>
      </c>
      <c r="AY127" s="212" t="s">
        <v>168</v>
      </c>
    </row>
    <row r="128" spans="1:65" s="14" customFormat="1" ht="11.25">
      <c r="B128" s="213"/>
      <c r="C128" s="214"/>
      <c r="D128" s="195" t="s">
        <v>182</v>
      </c>
      <c r="E128" s="215" t="s">
        <v>19</v>
      </c>
      <c r="F128" s="216" t="s">
        <v>185</v>
      </c>
      <c r="G128" s="214"/>
      <c r="H128" s="217">
        <v>0.69299999999999995</v>
      </c>
      <c r="I128" s="218"/>
      <c r="J128" s="214"/>
      <c r="K128" s="214"/>
      <c r="L128" s="219"/>
      <c r="M128" s="220"/>
      <c r="N128" s="221"/>
      <c r="O128" s="221"/>
      <c r="P128" s="221"/>
      <c r="Q128" s="221"/>
      <c r="R128" s="221"/>
      <c r="S128" s="221"/>
      <c r="T128" s="222"/>
      <c r="AT128" s="223" t="s">
        <v>182</v>
      </c>
      <c r="AU128" s="223" t="s">
        <v>81</v>
      </c>
      <c r="AV128" s="14" t="s">
        <v>176</v>
      </c>
      <c r="AW128" s="14" t="s">
        <v>33</v>
      </c>
      <c r="AX128" s="14" t="s">
        <v>79</v>
      </c>
      <c r="AY128" s="223" t="s">
        <v>168</v>
      </c>
    </row>
    <row r="129" spans="1:65" s="2" customFormat="1" ht="24.2" customHeight="1">
      <c r="A129" s="38"/>
      <c r="B129" s="39"/>
      <c r="C129" s="182" t="s">
        <v>176</v>
      </c>
      <c r="D129" s="182" t="s">
        <v>171</v>
      </c>
      <c r="E129" s="183" t="s">
        <v>2624</v>
      </c>
      <c r="F129" s="184" t="s">
        <v>2625</v>
      </c>
      <c r="G129" s="185" t="s">
        <v>174</v>
      </c>
      <c r="H129" s="186">
        <v>7.2</v>
      </c>
      <c r="I129" s="187"/>
      <c r="J129" s="188">
        <f>ROUND(I129*H129,2)</f>
        <v>0</v>
      </c>
      <c r="K129" s="184" t="s">
        <v>175</v>
      </c>
      <c r="L129" s="43"/>
      <c r="M129" s="189" t="s">
        <v>19</v>
      </c>
      <c r="N129" s="190" t="s">
        <v>43</v>
      </c>
      <c r="O129" s="68"/>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176</v>
      </c>
      <c r="AT129" s="193" t="s">
        <v>171</v>
      </c>
      <c r="AU129" s="193" t="s">
        <v>81</v>
      </c>
      <c r="AY129" s="21" t="s">
        <v>168</v>
      </c>
      <c r="BE129" s="194">
        <f>IF(N129="základní",J129,0)</f>
        <v>0</v>
      </c>
      <c r="BF129" s="194">
        <f>IF(N129="snížená",J129,0)</f>
        <v>0</v>
      </c>
      <c r="BG129" s="194">
        <f>IF(N129="zákl. přenesená",J129,0)</f>
        <v>0</v>
      </c>
      <c r="BH129" s="194">
        <f>IF(N129="sníž. přenesená",J129,0)</f>
        <v>0</v>
      </c>
      <c r="BI129" s="194">
        <f>IF(N129="nulová",J129,0)</f>
        <v>0</v>
      </c>
      <c r="BJ129" s="21" t="s">
        <v>79</v>
      </c>
      <c r="BK129" s="194">
        <f>ROUND(I129*H129,2)</f>
        <v>0</v>
      </c>
      <c r="BL129" s="21" t="s">
        <v>176</v>
      </c>
      <c r="BM129" s="193" t="s">
        <v>2626</v>
      </c>
    </row>
    <row r="130" spans="1:65" s="2" customFormat="1" ht="39">
      <c r="A130" s="38"/>
      <c r="B130" s="39"/>
      <c r="C130" s="40"/>
      <c r="D130" s="195" t="s">
        <v>178</v>
      </c>
      <c r="E130" s="40"/>
      <c r="F130" s="196" t="s">
        <v>2627</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1" t="s">
        <v>178</v>
      </c>
      <c r="AU130" s="21" t="s">
        <v>81</v>
      </c>
    </row>
    <row r="131" spans="1:65" s="2" customFormat="1" ht="11.25">
      <c r="A131" s="38"/>
      <c r="B131" s="39"/>
      <c r="C131" s="40"/>
      <c r="D131" s="200" t="s">
        <v>180</v>
      </c>
      <c r="E131" s="40"/>
      <c r="F131" s="201" t="s">
        <v>2628</v>
      </c>
      <c r="G131" s="40"/>
      <c r="H131" s="40"/>
      <c r="I131" s="197"/>
      <c r="J131" s="40"/>
      <c r="K131" s="40"/>
      <c r="L131" s="43"/>
      <c r="M131" s="198"/>
      <c r="N131" s="199"/>
      <c r="O131" s="68"/>
      <c r="P131" s="68"/>
      <c r="Q131" s="68"/>
      <c r="R131" s="68"/>
      <c r="S131" s="68"/>
      <c r="T131" s="69"/>
      <c r="U131" s="38"/>
      <c r="V131" s="38"/>
      <c r="W131" s="38"/>
      <c r="X131" s="38"/>
      <c r="Y131" s="38"/>
      <c r="Z131" s="38"/>
      <c r="AA131" s="38"/>
      <c r="AB131" s="38"/>
      <c r="AC131" s="38"/>
      <c r="AD131" s="38"/>
      <c r="AE131" s="38"/>
      <c r="AT131" s="21" t="s">
        <v>180</v>
      </c>
      <c r="AU131" s="21" t="s">
        <v>81</v>
      </c>
    </row>
    <row r="132" spans="1:65" s="13" customFormat="1" ht="11.25">
      <c r="B132" s="202"/>
      <c r="C132" s="203"/>
      <c r="D132" s="195" t="s">
        <v>182</v>
      </c>
      <c r="E132" s="204" t="s">
        <v>19</v>
      </c>
      <c r="F132" s="205" t="s">
        <v>2629</v>
      </c>
      <c r="G132" s="203"/>
      <c r="H132" s="206">
        <v>7.2</v>
      </c>
      <c r="I132" s="207"/>
      <c r="J132" s="203"/>
      <c r="K132" s="203"/>
      <c r="L132" s="208"/>
      <c r="M132" s="209"/>
      <c r="N132" s="210"/>
      <c r="O132" s="210"/>
      <c r="P132" s="210"/>
      <c r="Q132" s="210"/>
      <c r="R132" s="210"/>
      <c r="S132" s="210"/>
      <c r="T132" s="211"/>
      <c r="AT132" s="212" t="s">
        <v>182</v>
      </c>
      <c r="AU132" s="212" t="s">
        <v>81</v>
      </c>
      <c r="AV132" s="13" t="s">
        <v>81</v>
      </c>
      <c r="AW132" s="13" t="s">
        <v>33</v>
      </c>
      <c r="AX132" s="13" t="s">
        <v>72</v>
      </c>
      <c r="AY132" s="212" t="s">
        <v>168</v>
      </c>
    </row>
    <row r="133" spans="1:65" s="14" customFormat="1" ht="11.25">
      <c r="B133" s="213"/>
      <c r="C133" s="214"/>
      <c r="D133" s="195" t="s">
        <v>182</v>
      </c>
      <c r="E133" s="215" t="s">
        <v>19</v>
      </c>
      <c r="F133" s="216" t="s">
        <v>185</v>
      </c>
      <c r="G133" s="214"/>
      <c r="H133" s="217">
        <v>7.2</v>
      </c>
      <c r="I133" s="218"/>
      <c r="J133" s="214"/>
      <c r="K133" s="214"/>
      <c r="L133" s="219"/>
      <c r="M133" s="220"/>
      <c r="N133" s="221"/>
      <c r="O133" s="221"/>
      <c r="P133" s="221"/>
      <c r="Q133" s="221"/>
      <c r="R133" s="221"/>
      <c r="S133" s="221"/>
      <c r="T133" s="222"/>
      <c r="AT133" s="223" t="s">
        <v>182</v>
      </c>
      <c r="AU133" s="223" t="s">
        <v>81</v>
      </c>
      <c r="AV133" s="14" t="s">
        <v>176</v>
      </c>
      <c r="AW133" s="14" t="s">
        <v>33</v>
      </c>
      <c r="AX133" s="14" t="s">
        <v>79</v>
      </c>
      <c r="AY133" s="223" t="s">
        <v>168</v>
      </c>
    </row>
    <row r="134" spans="1:65" s="2" customFormat="1" ht="33" customHeight="1">
      <c r="A134" s="38"/>
      <c r="B134" s="39"/>
      <c r="C134" s="182" t="s">
        <v>1682</v>
      </c>
      <c r="D134" s="182" t="s">
        <v>171</v>
      </c>
      <c r="E134" s="183" t="s">
        <v>2630</v>
      </c>
      <c r="F134" s="184" t="s">
        <v>2631</v>
      </c>
      <c r="G134" s="185" t="s">
        <v>174</v>
      </c>
      <c r="H134" s="186">
        <v>9.2539999999999996</v>
      </c>
      <c r="I134" s="187"/>
      <c r="J134" s="188">
        <f>ROUND(I134*H134,2)</f>
        <v>0</v>
      </c>
      <c r="K134" s="184" t="s">
        <v>175</v>
      </c>
      <c r="L134" s="43"/>
      <c r="M134" s="189" t="s">
        <v>19</v>
      </c>
      <c r="N134" s="190" t="s">
        <v>43</v>
      </c>
      <c r="O134" s="68"/>
      <c r="P134" s="191">
        <f>O134*H134</f>
        <v>0</v>
      </c>
      <c r="Q134" s="191">
        <v>0</v>
      </c>
      <c r="R134" s="191">
        <f>Q134*H134</f>
        <v>0</v>
      </c>
      <c r="S134" s="191">
        <v>0</v>
      </c>
      <c r="T134" s="192">
        <f>S134*H134</f>
        <v>0</v>
      </c>
      <c r="U134" s="38"/>
      <c r="V134" s="38"/>
      <c r="W134" s="38"/>
      <c r="X134" s="38"/>
      <c r="Y134" s="38"/>
      <c r="Z134" s="38"/>
      <c r="AA134" s="38"/>
      <c r="AB134" s="38"/>
      <c r="AC134" s="38"/>
      <c r="AD134" s="38"/>
      <c r="AE134" s="38"/>
      <c r="AR134" s="193" t="s">
        <v>176</v>
      </c>
      <c r="AT134" s="193" t="s">
        <v>171</v>
      </c>
      <c r="AU134" s="193" t="s">
        <v>81</v>
      </c>
      <c r="AY134" s="21" t="s">
        <v>168</v>
      </c>
      <c r="BE134" s="194">
        <f>IF(N134="základní",J134,0)</f>
        <v>0</v>
      </c>
      <c r="BF134" s="194">
        <f>IF(N134="snížená",J134,0)</f>
        <v>0</v>
      </c>
      <c r="BG134" s="194">
        <f>IF(N134="zákl. přenesená",J134,0)</f>
        <v>0</v>
      </c>
      <c r="BH134" s="194">
        <f>IF(N134="sníž. přenesená",J134,0)</f>
        <v>0</v>
      </c>
      <c r="BI134" s="194">
        <f>IF(N134="nulová",J134,0)</f>
        <v>0</v>
      </c>
      <c r="BJ134" s="21" t="s">
        <v>79</v>
      </c>
      <c r="BK134" s="194">
        <f>ROUND(I134*H134,2)</f>
        <v>0</v>
      </c>
      <c r="BL134" s="21" t="s">
        <v>176</v>
      </c>
      <c r="BM134" s="193" t="s">
        <v>2632</v>
      </c>
    </row>
    <row r="135" spans="1:65" s="2" customFormat="1" ht="29.25">
      <c r="A135" s="38"/>
      <c r="B135" s="39"/>
      <c r="C135" s="40"/>
      <c r="D135" s="195" t="s">
        <v>178</v>
      </c>
      <c r="E135" s="40"/>
      <c r="F135" s="196" t="s">
        <v>2633</v>
      </c>
      <c r="G135" s="40"/>
      <c r="H135" s="40"/>
      <c r="I135" s="197"/>
      <c r="J135" s="40"/>
      <c r="K135" s="40"/>
      <c r="L135" s="43"/>
      <c r="M135" s="198"/>
      <c r="N135" s="199"/>
      <c r="O135" s="68"/>
      <c r="P135" s="68"/>
      <c r="Q135" s="68"/>
      <c r="R135" s="68"/>
      <c r="S135" s="68"/>
      <c r="T135" s="69"/>
      <c r="U135" s="38"/>
      <c r="V135" s="38"/>
      <c r="W135" s="38"/>
      <c r="X135" s="38"/>
      <c r="Y135" s="38"/>
      <c r="Z135" s="38"/>
      <c r="AA135" s="38"/>
      <c r="AB135" s="38"/>
      <c r="AC135" s="38"/>
      <c r="AD135" s="38"/>
      <c r="AE135" s="38"/>
      <c r="AT135" s="21" t="s">
        <v>178</v>
      </c>
      <c r="AU135" s="21" t="s">
        <v>81</v>
      </c>
    </row>
    <row r="136" spans="1:65" s="2" customFormat="1" ht="11.25">
      <c r="A136" s="38"/>
      <c r="B136" s="39"/>
      <c r="C136" s="40"/>
      <c r="D136" s="200" t="s">
        <v>180</v>
      </c>
      <c r="E136" s="40"/>
      <c r="F136" s="201" t="s">
        <v>2634</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1" t="s">
        <v>180</v>
      </c>
      <c r="AU136" s="21" t="s">
        <v>81</v>
      </c>
    </row>
    <row r="137" spans="1:65" s="13" customFormat="1" ht="22.5">
      <c r="B137" s="202"/>
      <c r="C137" s="203"/>
      <c r="D137" s="195" t="s">
        <v>182</v>
      </c>
      <c r="E137" s="204" t="s">
        <v>19</v>
      </c>
      <c r="F137" s="205" t="s">
        <v>2635</v>
      </c>
      <c r="G137" s="203"/>
      <c r="H137" s="206">
        <v>9.2539999999999996</v>
      </c>
      <c r="I137" s="207"/>
      <c r="J137" s="203"/>
      <c r="K137" s="203"/>
      <c r="L137" s="208"/>
      <c r="M137" s="209"/>
      <c r="N137" s="210"/>
      <c r="O137" s="210"/>
      <c r="P137" s="210"/>
      <c r="Q137" s="210"/>
      <c r="R137" s="210"/>
      <c r="S137" s="210"/>
      <c r="T137" s="211"/>
      <c r="AT137" s="212" t="s">
        <v>182</v>
      </c>
      <c r="AU137" s="212" t="s">
        <v>81</v>
      </c>
      <c r="AV137" s="13" t="s">
        <v>81</v>
      </c>
      <c r="AW137" s="13" t="s">
        <v>33</v>
      </c>
      <c r="AX137" s="13" t="s">
        <v>72</v>
      </c>
      <c r="AY137" s="212" t="s">
        <v>168</v>
      </c>
    </row>
    <row r="138" spans="1:65" s="14" customFormat="1" ht="11.25">
      <c r="B138" s="213"/>
      <c r="C138" s="214"/>
      <c r="D138" s="195" t="s">
        <v>182</v>
      </c>
      <c r="E138" s="215" t="s">
        <v>19</v>
      </c>
      <c r="F138" s="216" t="s">
        <v>185</v>
      </c>
      <c r="G138" s="214"/>
      <c r="H138" s="217">
        <v>9.2539999999999996</v>
      </c>
      <c r="I138" s="218"/>
      <c r="J138" s="214"/>
      <c r="K138" s="214"/>
      <c r="L138" s="219"/>
      <c r="M138" s="220"/>
      <c r="N138" s="221"/>
      <c r="O138" s="221"/>
      <c r="P138" s="221"/>
      <c r="Q138" s="221"/>
      <c r="R138" s="221"/>
      <c r="S138" s="221"/>
      <c r="T138" s="222"/>
      <c r="AT138" s="223" t="s">
        <v>182</v>
      </c>
      <c r="AU138" s="223" t="s">
        <v>81</v>
      </c>
      <c r="AV138" s="14" t="s">
        <v>176</v>
      </c>
      <c r="AW138" s="14" t="s">
        <v>33</v>
      </c>
      <c r="AX138" s="14" t="s">
        <v>79</v>
      </c>
      <c r="AY138" s="223" t="s">
        <v>168</v>
      </c>
    </row>
    <row r="139" spans="1:65" s="2" customFormat="1" ht="33" customHeight="1">
      <c r="A139" s="38"/>
      <c r="B139" s="39"/>
      <c r="C139" s="182" t="s">
        <v>1815</v>
      </c>
      <c r="D139" s="182" t="s">
        <v>171</v>
      </c>
      <c r="E139" s="183" t="s">
        <v>2636</v>
      </c>
      <c r="F139" s="184" t="s">
        <v>2637</v>
      </c>
      <c r="G139" s="185" t="s">
        <v>174</v>
      </c>
      <c r="H139" s="186">
        <v>15.211</v>
      </c>
      <c r="I139" s="187"/>
      <c r="J139" s="188">
        <f>ROUND(I139*H139,2)</f>
        <v>0</v>
      </c>
      <c r="K139" s="184" t="s">
        <v>175</v>
      </c>
      <c r="L139" s="43"/>
      <c r="M139" s="189" t="s">
        <v>19</v>
      </c>
      <c r="N139" s="190" t="s">
        <v>43</v>
      </c>
      <c r="O139" s="68"/>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176</v>
      </c>
      <c r="AT139" s="193" t="s">
        <v>171</v>
      </c>
      <c r="AU139" s="193" t="s">
        <v>81</v>
      </c>
      <c r="AY139" s="21" t="s">
        <v>168</v>
      </c>
      <c r="BE139" s="194">
        <f>IF(N139="základní",J139,0)</f>
        <v>0</v>
      </c>
      <c r="BF139" s="194">
        <f>IF(N139="snížená",J139,0)</f>
        <v>0</v>
      </c>
      <c r="BG139" s="194">
        <f>IF(N139="zákl. přenesená",J139,0)</f>
        <v>0</v>
      </c>
      <c r="BH139" s="194">
        <f>IF(N139="sníž. přenesená",J139,0)</f>
        <v>0</v>
      </c>
      <c r="BI139" s="194">
        <f>IF(N139="nulová",J139,0)</f>
        <v>0</v>
      </c>
      <c r="BJ139" s="21" t="s">
        <v>79</v>
      </c>
      <c r="BK139" s="194">
        <f>ROUND(I139*H139,2)</f>
        <v>0</v>
      </c>
      <c r="BL139" s="21" t="s">
        <v>176</v>
      </c>
      <c r="BM139" s="193" t="s">
        <v>2638</v>
      </c>
    </row>
    <row r="140" spans="1:65" s="2" customFormat="1" ht="29.25">
      <c r="A140" s="38"/>
      <c r="B140" s="39"/>
      <c r="C140" s="40"/>
      <c r="D140" s="195" t="s">
        <v>178</v>
      </c>
      <c r="E140" s="40"/>
      <c r="F140" s="196" t="s">
        <v>2639</v>
      </c>
      <c r="G140" s="40"/>
      <c r="H140" s="40"/>
      <c r="I140" s="197"/>
      <c r="J140" s="40"/>
      <c r="K140" s="40"/>
      <c r="L140" s="43"/>
      <c r="M140" s="198"/>
      <c r="N140" s="199"/>
      <c r="O140" s="68"/>
      <c r="P140" s="68"/>
      <c r="Q140" s="68"/>
      <c r="R140" s="68"/>
      <c r="S140" s="68"/>
      <c r="T140" s="69"/>
      <c r="U140" s="38"/>
      <c r="V140" s="38"/>
      <c r="W140" s="38"/>
      <c r="X140" s="38"/>
      <c r="Y140" s="38"/>
      <c r="Z140" s="38"/>
      <c r="AA140" s="38"/>
      <c r="AB140" s="38"/>
      <c r="AC140" s="38"/>
      <c r="AD140" s="38"/>
      <c r="AE140" s="38"/>
      <c r="AT140" s="21" t="s">
        <v>178</v>
      </c>
      <c r="AU140" s="21" t="s">
        <v>81</v>
      </c>
    </row>
    <row r="141" spans="1:65" s="2" customFormat="1" ht="11.25">
      <c r="A141" s="38"/>
      <c r="B141" s="39"/>
      <c r="C141" s="40"/>
      <c r="D141" s="200" t="s">
        <v>180</v>
      </c>
      <c r="E141" s="40"/>
      <c r="F141" s="201" t="s">
        <v>2640</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1" t="s">
        <v>180</v>
      </c>
      <c r="AU141" s="21" t="s">
        <v>81</v>
      </c>
    </row>
    <row r="142" spans="1:65" s="13" customFormat="1" ht="11.25">
      <c r="B142" s="202"/>
      <c r="C142" s="203"/>
      <c r="D142" s="195" t="s">
        <v>182</v>
      </c>
      <c r="E142" s="204" t="s">
        <v>19</v>
      </c>
      <c r="F142" s="205" t="s">
        <v>2641</v>
      </c>
      <c r="G142" s="203"/>
      <c r="H142" s="206">
        <v>15.211</v>
      </c>
      <c r="I142" s="207"/>
      <c r="J142" s="203"/>
      <c r="K142" s="203"/>
      <c r="L142" s="208"/>
      <c r="M142" s="209"/>
      <c r="N142" s="210"/>
      <c r="O142" s="210"/>
      <c r="P142" s="210"/>
      <c r="Q142" s="210"/>
      <c r="R142" s="210"/>
      <c r="S142" s="210"/>
      <c r="T142" s="211"/>
      <c r="AT142" s="212" t="s">
        <v>182</v>
      </c>
      <c r="AU142" s="212" t="s">
        <v>81</v>
      </c>
      <c r="AV142" s="13" t="s">
        <v>81</v>
      </c>
      <c r="AW142" s="13" t="s">
        <v>33</v>
      </c>
      <c r="AX142" s="13" t="s">
        <v>72</v>
      </c>
      <c r="AY142" s="212" t="s">
        <v>168</v>
      </c>
    </row>
    <row r="143" spans="1:65" s="14" customFormat="1" ht="11.25">
      <c r="B143" s="213"/>
      <c r="C143" s="214"/>
      <c r="D143" s="195" t="s">
        <v>182</v>
      </c>
      <c r="E143" s="215" t="s">
        <v>19</v>
      </c>
      <c r="F143" s="216" t="s">
        <v>185</v>
      </c>
      <c r="G143" s="214"/>
      <c r="H143" s="217">
        <v>15.211</v>
      </c>
      <c r="I143" s="218"/>
      <c r="J143" s="214"/>
      <c r="K143" s="214"/>
      <c r="L143" s="219"/>
      <c r="M143" s="220"/>
      <c r="N143" s="221"/>
      <c r="O143" s="221"/>
      <c r="P143" s="221"/>
      <c r="Q143" s="221"/>
      <c r="R143" s="221"/>
      <c r="S143" s="221"/>
      <c r="T143" s="222"/>
      <c r="AT143" s="223" t="s">
        <v>182</v>
      </c>
      <c r="AU143" s="223" t="s">
        <v>81</v>
      </c>
      <c r="AV143" s="14" t="s">
        <v>176</v>
      </c>
      <c r="AW143" s="14" t="s">
        <v>33</v>
      </c>
      <c r="AX143" s="14" t="s">
        <v>79</v>
      </c>
      <c r="AY143" s="223" t="s">
        <v>168</v>
      </c>
    </row>
    <row r="144" spans="1:65" s="2" customFormat="1" ht="24.2" customHeight="1">
      <c r="A144" s="38"/>
      <c r="B144" s="39"/>
      <c r="C144" s="182" t="s">
        <v>1711</v>
      </c>
      <c r="D144" s="182" t="s">
        <v>171</v>
      </c>
      <c r="E144" s="183" t="s">
        <v>2642</v>
      </c>
      <c r="F144" s="184" t="s">
        <v>2643</v>
      </c>
      <c r="G144" s="185" t="s">
        <v>174</v>
      </c>
      <c r="H144" s="186">
        <v>95.591999999999999</v>
      </c>
      <c r="I144" s="187"/>
      <c r="J144" s="188">
        <f>ROUND(I144*H144,2)</f>
        <v>0</v>
      </c>
      <c r="K144" s="184" t="s">
        <v>175</v>
      </c>
      <c r="L144" s="43"/>
      <c r="M144" s="189" t="s">
        <v>19</v>
      </c>
      <c r="N144" s="190" t="s">
        <v>43</v>
      </c>
      <c r="O144" s="68"/>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176</v>
      </c>
      <c r="AT144" s="193" t="s">
        <v>171</v>
      </c>
      <c r="AU144" s="193" t="s">
        <v>81</v>
      </c>
      <c r="AY144" s="21" t="s">
        <v>168</v>
      </c>
      <c r="BE144" s="194">
        <f>IF(N144="základní",J144,0)</f>
        <v>0</v>
      </c>
      <c r="BF144" s="194">
        <f>IF(N144="snížená",J144,0)</f>
        <v>0</v>
      </c>
      <c r="BG144" s="194">
        <f>IF(N144="zákl. přenesená",J144,0)</f>
        <v>0</v>
      </c>
      <c r="BH144" s="194">
        <f>IF(N144="sníž. přenesená",J144,0)</f>
        <v>0</v>
      </c>
      <c r="BI144" s="194">
        <f>IF(N144="nulová",J144,0)</f>
        <v>0</v>
      </c>
      <c r="BJ144" s="21" t="s">
        <v>79</v>
      </c>
      <c r="BK144" s="194">
        <f>ROUND(I144*H144,2)</f>
        <v>0</v>
      </c>
      <c r="BL144" s="21" t="s">
        <v>176</v>
      </c>
      <c r="BM144" s="193" t="s">
        <v>2644</v>
      </c>
    </row>
    <row r="145" spans="1:65" s="2" customFormat="1" ht="29.25">
      <c r="A145" s="38"/>
      <c r="B145" s="39"/>
      <c r="C145" s="40"/>
      <c r="D145" s="195" t="s">
        <v>178</v>
      </c>
      <c r="E145" s="40"/>
      <c r="F145" s="196" t="s">
        <v>2645</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1" t="s">
        <v>178</v>
      </c>
      <c r="AU145" s="21" t="s">
        <v>81</v>
      </c>
    </row>
    <row r="146" spans="1:65" s="2" customFormat="1" ht="11.25">
      <c r="A146" s="38"/>
      <c r="B146" s="39"/>
      <c r="C146" s="40"/>
      <c r="D146" s="200" t="s">
        <v>180</v>
      </c>
      <c r="E146" s="40"/>
      <c r="F146" s="201" t="s">
        <v>2646</v>
      </c>
      <c r="G146" s="40"/>
      <c r="H146" s="40"/>
      <c r="I146" s="197"/>
      <c r="J146" s="40"/>
      <c r="K146" s="40"/>
      <c r="L146" s="43"/>
      <c r="M146" s="198"/>
      <c r="N146" s="199"/>
      <c r="O146" s="68"/>
      <c r="P146" s="68"/>
      <c r="Q146" s="68"/>
      <c r="R146" s="68"/>
      <c r="S146" s="68"/>
      <c r="T146" s="69"/>
      <c r="U146" s="38"/>
      <c r="V146" s="38"/>
      <c r="W146" s="38"/>
      <c r="X146" s="38"/>
      <c r="Y146" s="38"/>
      <c r="Z146" s="38"/>
      <c r="AA146" s="38"/>
      <c r="AB146" s="38"/>
      <c r="AC146" s="38"/>
      <c r="AD146" s="38"/>
      <c r="AE146" s="38"/>
      <c r="AT146" s="21" t="s">
        <v>180</v>
      </c>
      <c r="AU146" s="21" t="s">
        <v>81</v>
      </c>
    </row>
    <row r="147" spans="1:65" s="13" customFormat="1" ht="11.25">
      <c r="B147" s="202"/>
      <c r="C147" s="203"/>
      <c r="D147" s="195" t="s">
        <v>182</v>
      </c>
      <c r="E147" s="204" t="s">
        <v>19</v>
      </c>
      <c r="F147" s="205" t="s">
        <v>2647</v>
      </c>
      <c r="G147" s="203"/>
      <c r="H147" s="206">
        <v>95.591999999999999</v>
      </c>
      <c r="I147" s="207"/>
      <c r="J147" s="203"/>
      <c r="K147" s="203"/>
      <c r="L147" s="208"/>
      <c r="M147" s="209"/>
      <c r="N147" s="210"/>
      <c r="O147" s="210"/>
      <c r="P147" s="210"/>
      <c r="Q147" s="210"/>
      <c r="R147" s="210"/>
      <c r="S147" s="210"/>
      <c r="T147" s="211"/>
      <c r="AT147" s="212" t="s">
        <v>182</v>
      </c>
      <c r="AU147" s="212" t="s">
        <v>81</v>
      </c>
      <c r="AV147" s="13" t="s">
        <v>81</v>
      </c>
      <c r="AW147" s="13" t="s">
        <v>33</v>
      </c>
      <c r="AX147" s="13" t="s">
        <v>72</v>
      </c>
      <c r="AY147" s="212" t="s">
        <v>168</v>
      </c>
    </row>
    <row r="148" spans="1:65" s="14" customFormat="1" ht="11.25">
      <c r="B148" s="213"/>
      <c r="C148" s="214"/>
      <c r="D148" s="195" t="s">
        <v>182</v>
      </c>
      <c r="E148" s="215" t="s">
        <v>19</v>
      </c>
      <c r="F148" s="216" t="s">
        <v>185</v>
      </c>
      <c r="G148" s="214"/>
      <c r="H148" s="217">
        <v>95.591999999999999</v>
      </c>
      <c r="I148" s="218"/>
      <c r="J148" s="214"/>
      <c r="K148" s="214"/>
      <c r="L148" s="219"/>
      <c r="M148" s="220"/>
      <c r="N148" s="221"/>
      <c r="O148" s="221"/>
      <c r="P148" s="221"/>
      <c r="Q148" s="221"/>
      <c r="R148" s="221"/>
      <c r="S148" s="221"/>
      <c r="T148" s="222"/>
      <c r="AT148" s="223" t="s">
        <v>182</v>
      </c>
      <c r="AU148" s="223" t="s">
        <v>81</v>
      </c>
      <c r="AV148" s="14" t="s">
        <v>176</v>
      </c>
      <c r="AW148" s="14" t="s">
        <v>33</v>
      </c>
      <c r="AX148" s="14" t="s">
        <v>79</v>
      </c>
      <c r="AY148" s="223" t="s">
        <v>168</v>
      </c>
    </row>
    <row r="149" spans="1:65" s="2" customFormat="1" ht="37.9" customHeight="1">
      <c r="A149" s="38"/>
      <c r="B149" s="39"/>
      <c r="C149" s="182" t="s">
        <v>2648</v>
      </c>
      <c r="D149" s="182" t="s">
        <v>171</v>
      </c>
      <c r="E149" s="183" t="s">
        <v>2649</v>
      </c>
      <c r="F149" s="184" t="s">
        <v>2650</v>
      </c>
      <c r="G149" s="185" t="s">
        <v>174</v>
      </c>
      <c r="H149" s="186">
        <v>62.981000000000002</v>
      </c>
      <c r="I149" s="187"/>
      <c r="J149" s="188">
        <f>ROUND(I149*H149,2)</f>
        <v>0</v>
      </c>
      <c r="K149" s="184" t="s">
        <v>175</v>
      </c>
      <c r="L149" s="43"/>
      <c r="M149" s="189" t="s">
        <v>19</v>
      </c>
      <c r="N149" s="190" t="s">
        <v>43</v>
      </c>
      <c r="O149" s="68"/>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176</v>
      </c>
      <c r="AT149" s="193" t="s">
        <v>171</v>
      </c>
      <c r="AU149" s="193" t="s">
        <v>81</v>
      </c>
      <c r="AY149" s="21" t="s">
        <v>168</v>
      </c>
      <c r="BE149" s="194">
        <f>IF(N149="základní",J149,0)</f>
        <v>0</v>
      </c>
      <c r="BF149" s="194">
        <f>IF(N149="snížená",J149,0)</f>
        <v>0</v>
      </c>
      <c r="BG149" s="194">
        <f>IF(N149="zákl. přenesená",J149,0)</f>
        <v>0</v>
      </c>
      <c r="BH149" s="194">
        <f>IF(N149="sníž. přenesená",J149,0)</f>
        <v>0</v>
      </c>
      <c r="BI149" s="194">
        <f>IF(N149="nulová",J149,0)</f>
        <v>0</v>
      </c>
      <c r="BJ149" s="21" t="s">
        <v>79</v>
      </c>
      <c r="BK149" s="194">
        <f>ROUND(I149*H149,2)</f>
        <v>0</v>
      </c>
      <c r="BL149" s="21" t="s">
        <v>176</v>
      </c>
      <c r="BM149" s="193" t="s">
        <v>2651</v>
      </c>
    </row>
    <row r="150" spans="1:65" s="2" customFormat="1" ht="39">
      <c r="A150" s="38"/>
      <c r="B150" s="39"/>
      <c r="C150" s="40"/>
      <c r="D150" s="195" t="s">
        <v>178</v>
      </c>
      <c r="E150" s="40"/>
      <c r="F150" s="196" t="s">
        <v>2652</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1" t="s">
        <v>178</v>
      </c>
      <c r="AU150" s="21" t="s">
        <v>81</v>
      </c>
    </row>
    <row r="151" spans="1:65" s="2" customFormat="1" ht="11.25">
      <c r="A151" s="38"/>
      <c r="B151" s="39"/>
      <c r="C151" s="40"/>
      <c r="D151" s="200" t="s">
        <v>180</v>
      </c>
      <c r="E151" s="40"/>
      <c r="F151" s="201" t="s">
        <v>2653</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1" t="s">
        <v>180</v>
      </c>
      <c r="AU151" s="21" t="s">
        <v>81</v>
      </c>
    </row>
    <row r="152" spans="1:65" s="2" customFormat="1" ht="37.9" customHeight="1">
      <c r="A152" s="38"/>
      <c r="B152" s="39"/>
      <c r="C152" s="182" t="s">
        <v>1923</v>
      </c>
      <c r="D152" s="182" t="s">
        <v>171</v>
      </c>
      <c r="E152" s="183" t="s">
        <v>2654</v>
      </c>
      <c r="F152" s="184" t="s">
        <v>2655</v>
      </c>
      <c r="G152" s="185" t="s">
        <v>174</v>
      </c>
      <c r="H152" s="186">
        <v>32.610999999999997</v>
      </c>
      <c r="I152" s="187"/>
      <c r="J152" s="188">
        <f>ROUND(I152*H152,2)</f>
        <v>0</v>
      </c>
      <c r="K152" s="184" t="s">
        <v>175</v>
      </c>
      <c r="L152" s="43"/>
      <c r="M152" s="189" t="s">
        <v>19</v>
      </c>
      <c r="N152" s="190" t="s">
        <v>43</v>
      </c>
      <c r="O152" s="68"/>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176</v>
      </c>
      <c r="AT152" s="193" t="s">
        <v>171</v>
      </c>
      <c r="AU152" s="193" t="s">
        <v>81</v>
      </c>
      <c r="AY152" s="21" t="s">
        <v>168</v>
      </c>
      <c r="BE152" s="194">
        <f>IF(N152="základní",J152,0)</f>
        <v>0</v>
      </c>
      <c r="BF152" s="194">
        <f>IF(N152="snížená",J152,0)</f>
        <v>0</v>
      </c>
      <c r="BG152" s="194">
        <f>IF(N152="zákl. přenesená",J152,0)</f>
        <v>0</v>
      </c>
      <c r="BH152" s="194">
        <f>IF(N152="sníž. přenesená",J152,0)</f>
        <v>0</v>
      </c>
      <c r="BI152" s="194">
        <f>IF(N152="nulová",J152,0)</f>
        <v>0</v>
      </c>
      <c r="BJ152" s="21" t="s">
        <v>79</v>
      </c>
      <c r="BK152" s="194">
        <f>ROUND(I152*H152,2)</f>
        <v>0</v>
      </c>
      <c r="BL152" s="21" t="s">
        <v>176</v>
      </c>
      <c r="BM152" s="193" t="s">
        <v>2656</v>
      </c>
    </row>
    <row r="153" spans="1:65" s="2" customFormat="1" ht="39">
      <c r="A153" s="38"/>
      <c r="B153" s="39"/>
      <c r="C153" s="40"/>
      <c r="D153" s="195" t="s">
        <v>178</v>
      </c>
      <c r="E153" s="40"/>
      <c r="F153" s="196" t="s">
        <v>2657</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1" t="s">
        <v>178</v>
      </c>
      <c r="AU153" s="21" t="s">
        <v>81</v>
      </c>
    </row>
    <row r="154" spans="1:65" s="2" customFormat="1" ht="11.25">
      <c r="A154" s="38"/>
      <c r="B154" s="39"/>
      <c r="C154" s="40"/>
      <c r="D154" s="200" t="s">
        <v>180</v>
      </c>
      <c r="E154" s="40"/>
      <c r="F154" s="201" t="s">
        <v>2658</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1" t="s">
        <v>180</v>
      </c>
      <c r="AU154" s="21" t="s">
        <v>81</v>
      </c>
    </row>
    <row r="155" spans="1:65" s="13" customFormat="1" ht="11.25">
      <c r="B155" s="202"/>
      <c r="C155" s="203"/>
      <c r="D155" s="195" t="s">
        <v>182</v>
      </c>
      <c r="E155" s="204" t="s">
        <v>19</v>
      </c>
      <c r="F155" s="205" t="s">
        <v>2647</v>
      </c>
      <c r="G155" s="203"/>
      <c r="H155" s="206">
        <v>95.591999999999999</v>
      </c>
      <c r="I155" s="207"/>
      <c r="J155" s="203"/>
      <c r="K155" s="203"/>
      <c r="L155" s="208"/>
      <c r="M155" s="209"/>
      <c r="N155" s="210"/>
      <c r="O155" s="210"/>
      <c r="P155" s="210"/>
      <c r="Q155" s="210"/>
      <c r="R155" s="210"/>
      <c r="S155" s="210"/>
      <c r="T155" s="211"/>
      <c r="AT155" s="212" t="s">
        <v>182</v>
      </c>
      <c r="AU155" s="212" t="s">
        <v>81</v>
      </c>
      <c r="AV155" s="13" t="s">
        <v>81</v>
      </c>
      <c r="AW155" s="13" t="s">
        <v>33</v>
      </c>
      <c r="AX155" s="13" t="s">
        <v>72</v>
      </c>
      <c r="AY155" s="212" t="s">
        <v>168</v>
      </c>
    </row>
    <row r="156" spans="1:65" s="13" customFormat="1" ht="11.25">
      <c r="B156" s="202"/>
      <c r="C156" s="203"/>
      <c r="D156" s="195" t="s">
        <v>182</v>
      </c>
      <c r="E156" s="204" t="s">
        <v>19</v>
      </c>
      <c r="F156" s="205" t="s">
        <v>2659</v>
      </c>
      <c r="G156" s="203"/>
      <c r="H156" s="206">
        <v>-62.981000000000002</v>
      </c>
      <c r="I156" s="207"/>
      <c r="J156" s="203"/>
      <c r="K156" s="203"/>
      <c r="L156" s="208"/>
      <c r="M156" s="209"/>
      <c r="N156" s="210"/>
      <c r="O156" s="210"/>
      <c r="P156" s="210"/>
      <c r="Q156" s="210"/>
      <c r="R156" s="210"/>
      <c r="S156" s="210"/>
      <c r="T156" s="211"/>
      <c r="AT156" s="212" t="s">
        <v>182</v>
      </c>
      <c r="AU156" s="212" t="s">
        <v>81</v>
      </c>
      <c r="AV156" s="13" t="s">
        <v>81</v>
      </c>
      <c r="AW156" s="13" t="s">
        <v>33</v>
      </c>
      <c r="AX156" s="13" t="s">
        <v>72</v>
      </c>
      <c r="AY156" s="212" t="s">
        <v>168</v>
      </c>
    </row>
    <row r="157" spans="1:65" s="14" customFormat="1" ht="11.25">
      <c r="B157" s="213"/>
      <c r="C157" s="214"/>
      <c r="D157" s="195" t="s">
        <v>182</v>
      </c>
      <c r="E157" s="215" t="s">
        <v>19</v>
      </c>
      <c r="F157" s="216" t="s">
        <v>185</v>
      </c>
      <c r="G157" s="214"/>
      <c r="H157" s="217">
        <v>32.610999999999997</v>
      </c>
      <c r="I157" s="218"/>
      <c r="J157" s="214"/>
      <c r="K157" s="214"/>
      <c r="L157" s="219"/>
      <c r="M157" s="220"/>
      <c r="N157" s="221"/>
      <c r="O157" s="221"/>
      <c r="P157" s="221"/>
      <c r="Q157" s="221"/>
      <c r="R157" s="221"/>
      <c r="S157" s="221"/>
      <c r="T157" s="222"/>
      <c r="AT157" s="223" t="s">
        <v>182</v>
      </c>
      <c r="AU157" s="223" t="s">
        <v>81</v>
      </c>
      <c r="AV157" s="14" t="s">
        <v>176</v>
      </c>
      <c r="AW157" s="14" t="s">
        <v>33</v>
      </c>
      <c r="AX157" s="14" t="s">
        <v>79</v>
      </c>
      <c r="AY157" s="223" t="s">
        <v>168</v>
      </c>
    </row>
    <row r="158" spans="1:65" s="2" customFormat="1" ht="37.9" customHeight="1">
      <c r="A158" s="38"/>
      <c r="B158" s="39"/>
      <c r="C158" s="182" t="s">
        <v>2574</v>
      </c>
      <c r="D158" s="182" t="s">
        <v>171</v>
      </c>
      <c r="E158" s="183" t="s">
        <v>2660</v>
      </c>
      <c r="F158" s="184" t="s">
        <v>2661</v>
      </c>
      <c r="G158" s="185" t="s">
        <v>174</v>
      </c>
      <c r="H158" s="186">
        <v>652.22</v>
      </c>
      <c r="I158" s="187"/>
      <c r="J158" s="188">
        <f>ROUND(I158*H158,2)</f>
        <v>0</v>
      </c>
      <c r="K158" s="184" t="s">
        <v>175</v>
      </c>
      <c r="L158" s="43"/>
      <c r="M158" s="189" t="s">
        <v>19</v>
      </c>
      <c r="N158" s="190" t="s">
        <v>43</v>
      </c>
      <c r="O158" s="68"/>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176</v>
      </c>
      <c r="AT158" s="193" t="s">
        <v>171</v>
      </c>
      <c r="AU158" s="193" t="s">
        <v>81</v>
      </c>
      <c r="AY158" s="21" t="s">
        <v>168</v>
      </c>
      <c r="BE158" s="194">
        <f>IF(N158="základní",J158,0)</f>
        <v>0</v>
      </c>
      <c r="BF158" s="194">
        <f>IF(N158="snížená",J158,0)</f>
        <v>0</v>
      </c>
      <c r="BG158" s="194">
        <f>IF(N158="zákl. přenesená",J158,0)</f>
        <v>0</v>
      </c>
      <c r="BH158" s="194">
        <f>IF(N158="sníž. přenesená",J158,0)</f>
        <v>0</v>
      </c>
      <c r="BI158" s="194">
        <f>IF(N158="nulová",J158,0)</f>
        <v>0</v>
      </c>
      <c r="BJ158" s="21" t="s">
        <v>79</v>
      </c>
      <c r="BK158" s="194">
        <f>ROUND(I158*H158,2)</f>
        <v>0</v>
      </c>
      <c r="BL158" s="21" t="s">
        <v>176</v>
      </c>
      <c r="BM158" s="193" t="s">
        <v>2662</v>
      </c>
    </row>
    <row r="159" spans="1:65" s="2" customFormat="1" ht="48.75">
      <c r="A159" s="38"/>
      <c r="B159" s="39"/>
      <c r="C159" s="40"/>
      <c r="D159" s="195" t="s">
        <v>178</v>
      </c>
      <c r="E159" s="40"/>
      <c r="F159" s="196" t="s">
        <v>2663</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1" t="s">
        <v>178</v>
      </c>
      <c r="AU159" s="21" t="s">
        <v>81</v>
      </c>
    </row>
    <row r="160" spans="1:65" s="2" customFormat="1" ht="11.25">
      <c r="A160" s="38"/>
      <c r="B160" s="39"/>
      <c r="C160" s="40"/>
      <c r="D160" s="200" t="s">
        <v>180</v>
      </c>
      <c r="E160" s="40"/>
      <c r="F160" s="201" t="s">
        <v>2664</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1" t="s">
        <v>180</v>
      </c>
      <c r="AU160" s="21" t="s">
        <v>81</v>
      </c>
    </row>
    <row r="161" spans="1:65" s="13" customFormat="1" ht="11.25">
      <c r="B161" s="202"/>
      <c r="C161" s="203"/>
      <c r="D161" s="195" t="s">
        <v>182</v>
      </c>
      <c r="E161" s="204" t="s">
        <v>19</v>
      </c>
      <c r="F161" s="205" t="s">
        <v>2665</v>
      </c>
      <c r="G161" s="203"/>
      <c r="H161" s="206">
        <v>652.22</v>
      </c>
      <c r="I161" s="207"/>
      <c r="J161" s="203"/>
      <c r="K161" s="203"/>
      <c r="L161" s="208"/>
      <c r="M161" s="209"/>
      <c r="N161" s="210"/>
      <c r="O161" s="210"/>
      <c r="P161" s="210"/>
      <c r="Q161" s="210"/>
      <c r="R161" s="210"/>
      <c r="S161" s="210"/>
      <c r="T161" s="211"/>
      <c r="AT161" s="212" t="s">
        <v>182</v>
      </c>
      <c r="AU161" s="212" t="s">
        <v>81</v>
      </c>
      <c r="AV161" s="13" t="s">
        <v>81</v>
      </c>
      <c r="AW161" s="13" t="s">
        <v>33</v>
      </c>
      <c r="AX161" s="13" t="s">
        <v>72</v>
      </c>
      <c r="AY161" s="212" t="s">
        <v>168</v>
      </c>
    </row>
    <row r="162" spans="1:65" s="14" customFormat="1" ht="11.25">
      <c r="B162" s="213"/>
      <c r="C162" s="214"/>
      <c r="D162" s="195" t="s">
        <v>182</v>
      </c>
      <c r="E162" s="215" t="s">
        <v>19</v>
      </c>
      <c r="F162" s="216" t="s">
        <v>185</v>
      </c>
      <c r="G162" s="214"/>
      <c r="H162" s="217">
        <v>652.22</v>
      </c>
      <c r="I162" s="218"/>
      <c r="J162" s="214"/>
      <c r="K162" s="214"/>
      <c r="L162" s="219"/>
      <c r="M162" s="220"/>
      <c r="N162" s="221"/>
      <c r="O162" s="221"/>
      <c r="P162" s="221"/>
      <c r="Q162" s="221"/>
      <c r="R162" s="221"/>
      <c r="S162" s="221"/>
      <c r="T162" s="222"/>
      <c r="AT162" s="223" t="s">
        <v>182</v>
      </c>
      <c r="AU162" s="223" t="s">
        <v>81</v>
      </c>
      <c r="AV162" s="14" t="s">
        <v>176</v>
      </c>
      <c r="AW162" s="14" t="s">
        <v>33</v>
      </c>
      <c r="AX162" s="14" t="s">
        <v>79</v>
      </c>
      <c r="AY162" s="223" t="s">
        <v>168</v>
      </c>
    </row>
    <row r="163" spans="1:65" s="2" customFormat="1" ht="24.2" customHeight="1">
      <c r="A163" s="38"/>
      <c r="B163" s="39"/>
      <c r="C163" s="182" t="s">
        <v>941</v>
      </c>
      <c r="D163" s="182" t="s">
        <v>171</v>
      </c>
      <c r="E163" s="183" t="s">
        <v>2666</v>
      </c>
      <c r="F163" s="184" t="s">
        <v>2667</v>
      </c>
      <c r="G163" s="185" t="s">
        <v>220</v>
      </c>
      <c r="H163" s="186">
        <v>55.439</v>
      </c>
      <c r="I163" s="187"/>
      <c r="J163" s="188">
        <f>ROUND(I163*H163,2)</f>
        <v>0</v>
      </c>
      <c r="K163" s="184" t="s">
        <v>175</v>
      </c>
      <c r="L163" s="43"/>
      <c r="M163" s="189" t="s">
        <v>19</v>
      </c>
      <c r="N163" s="190" t="s">
        <v>43</v>
      </c>
      <c r="O163" s="68"/>
      <c r="P163" s="191">
        <f>O163*H163</f>
        <v>0</v>
      </c>
      <c r="Q163" s="191">
        <v>0</v>
      </c>
      <c r="R163" s="191">
        <f>Q163*H163</f>
        <v>0</v>
      </c>
      <c r="S163" s="191">
        <v>0</v>
      </c>
      <c r="T163" s="192">
        <f>S163*H163</f>
        <v>0</v>
      </c>
      <c r="U163" s="38"/>
      <c r="V163" s="38"/>
      <c r="W163" s="38"/>
      <c r="X163" s="38"/>
      <c r="Y163" s="38"/>
      <c r="Z163" s="38"/>
      <c r="AA163" s="38"/>
      <c r="AB163" s="38"/>
      <c r="AC163" s="38"/>
      <c r="AD163" s="38"/>
      <c r="AE163" s="38"/>
      <c r="AR163" s="193" t="s">
        <v>176</v>
      </c>
      <c r="AT163" s="193" t="s">
        <v>171</v>
      </c>
      <c r="AU163" s="193" t="s">
        <v>81</v>
      </c>
      <c r="AY163" s="21" t="s">
        <v>168</v>
      </c>
      <c r="BE163" s="194">
        <f>IF(N163="základní",J163,0)</f>
        <v>0</v>
      </c>
      <c r="BF163" s="194">
        <f>IF(N163="snížená",J163,0)</f>
        <v>0</v>
      </c>
      <c r="BG163" s="194">
        <f>IF(N163="zákl. přenesená",J163,0)</f>
        <v>0</v>
      </c>
      <c r="BH163" s="194">
        <f>IF(N163="sníž. přenesená",J163,0)</f>
        <v>0</v>
      </c>
      <c r="BI163" s="194">
        <f>IF(N163="nulová",J163,0)</f>
        <v>0</v>
      </c>
      <c r="BJ163" s="21" t="s">
        <v>79</v>
      </c>
      <c r="BK163" s="194">
        <f>ROUND(I163*H163,2)</f>
        <v>0</v>
      </c>
      <c r="BL163" s="21" t="s">
        <v>176</v>
      </c>
      <c r="BM163" s="193" t="s">
        <v>2668</v>
      </c>
    </row>
    <row r="164" spans="1:65" s="2" customFormat="1" ht="29.25">
      <c r="A164" s="38"/>
      <c r="B164" s="39"/>
      <c r="C164" s="40"/>
      <c r="D164" s="195" t="s">
        <v>178</v>
      </c>
      <c r="E164" s="40"/>
      <c r="F164" s="196" t="s">
        <v>2669</v>
      </c>
      <c r="G164" s="40"/>
      <c r="H164" s="40"/>
      <c r="I164" s="197"/>
      <c r="J164" s="40"/>
      <c r="K164" s="40"/>
      <c r="L164" s="43"/>
      <c r="M164" s="198"/>
      <c r="N164" s="199"/>
      <c r="O164" s="68"/>
      <c r="P164" s="68"/>
      <c r="Q164" s="68"/>
      <c r="R164" s="68"/>
      <c r="S164" s="68"/>
      <c r="T164" s="69"/>
      <c r="U164" s="38"/>
      <c r="V164" s="38"/>
      <c r="W164" s="38"/>
      <c r="X164" s="38"/>
      <c r="Y164" s="38"/>
      <c r="Z164" s="38"/>
      <c r="AA164" s="38"/>
      <c r="AB164" s="38"/>
      <c r="AC164" s="38"/>
      <c r="AD164" s="38"/>
      <c r="AE164" s="38"/>
      <c r="AT164" s="21" t="s">
        <v>178</v>
      </c>
      <c r="AU164" s="21" t="s">
        <v>81</v>
      </c>
    </row>
    <row r="165" spans="1:65" s="2" customFormat="1" ht="11.25">
      <c r="A165" s="38"/>
      <c r="B165" s="39"/>
      <c r="C165" s="40"/>
      <c r="D165" s="200" t="s">
        <v>180</v>
      </c>
      <c r="E165" s="40"/>
      <c r="F165" s="201" t="s">
        <v>2670</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1" t="s">
        <v>180</v>
      </c>
      <c r="AU165" s="21" t="s">
        <v>81</v>
      </c>
    </row>
    <row r="166" spans="1:65" s="13" customFormat="1" ht="11.25">
      <c r="B166" s="202"/>
      <c r="C166" s="203"/>
      <c r="D166" s="195" t="s">
        <v>182</v>
      </c>
      <c r="E166" s="204" t="s">
        <v>19</v>
      </c>
      <c r="F166" s="205" t="s">
        <v>2671</v>
      </c>
      <c r="G166" s="203"/>
      <c r="H166" s="206">
        <v>55.439</v>
      </c>
      <c r="I166" s="207"/>
      <c r="J166" s="203"/>
      <c r="K166" s="203"/>
      <c r="L166" s="208"/>
      <c r="M166" s="209"/>
      <c r="N166" s="210"/>
      <c r="O166" s="210"/>
      <c r="P166" s="210"/>
      <c r="Q166" s="210"/>
      <c r="R166" s="210"/>
      <c r="S166" s="210"/>
      <c r="T166" s="211"/>
      <c r="AT166" s="212" t="s">
        <v>182</v>
      </c>
      <c r="AU166" s="212" t="s">
        <v>81</v>
      </c>
      <c r="AV166" s="13" t="s">
        <v>81</v>
      </c>
      <c r="AW166" s="13" t="s">
        <v>33</v>
      </c>
      <c r="AX166" s="13" t="s">
        <v>72</v>
      </c>
      <c r="AY166" s="212" t="s">
        <v>168</v>
      </c>
    </row>
    <row r="167" spans="1:65" s="14" customFormat="1" ht="11.25">
      <c r="B167" s="213"/>
      <c r="C167" s="214"/>
      <c r="D167" s="195" t="s">
        <v>182</v>
      </c>
      <c r="E167" s="215" t="s">
        <v>19</v>
      </c>
      <c r="F167" s="216" t="s">
        <v>185</v>
      </c>
      <c r="G167" s="214"/>
      <c r="H167" s="217">
        <v>55.439</v>
      </c>
      <c r="I167" s="218"/>
      <c r="J167" s="214"/>
      <c r="K167" s="214"/>
      <c r="L167" s="219"/>
      <c r="M167" s="220"/>
      <c r="N167" s="221"/>
      <c r="O167" s="221"/>
      <c r="P167" s="221"/>
      <c r="Q167" s="221"/>
      <c r="R167" s="221"/>
      <c r="S167" s="221"/>
      <c r="T167" s="222"/>
      <c r="AT167" s="223" t="s">
        <v>182</v>
      </c>
      <c r="AU167" s="223" t="s">
        <v>81</v>
      </c>
      <c r="AV167" s="14" t="s">
        <v>176</v>
      </c>
      <c r="AW167" s="14" t="s">
        <v>33</v>
      </c>
      <c r="AX167" s="14" t="s">
        <v>79</v>
      </c>
      <c r="AY167" s="223" t="s">
        <v>168</v>
      </c>
    </row>
    <row r="168" spans="1:65" s="2" customFormat="1" ht="33" customHeight="1">
      <c r="A168" s="38"/>
      <c r="B168" s="39"/>
      <c r="C168" s="182" t="s">
        <v>1155</v>
      </c>
      <c r="D168" s="182" t="s">
        <v>171</v>
      </c>
      <c r="E168" s="183" t="s">
        <v>2672</v>
      </c>
      <c r="F168" s="184" t="s">
        <v>2673</v>
      </c>
      <c r="G168" s="185" t="s">
        <v>174</v>
      </c>
      <c r="H168" s="186">
        <v>62.981000000000002</v>
      </c>
      <c r="I168" s="187"/>
      <c r="J168" s="188">
        <f>ROUND(I168*H168,2)</f>
        <v>0</v>
      </c>
      <c r="K168" s="184" t="s">
        <v>175</v>
      </c>
      <c r="L168" s="43"/>
      <c r="M168" s="189" t="s">
        <v>19</v>
      </c>
      <c r="N168" s="190" t="s">
        <v>43</v>
      </c>
      <c r="O168" s="68"/>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176</v>
      </c>
      <c r="AT168" s="193" t="s">
        <v>171</v>
      </c>
      <c r="AU168" s="193" t="s">
        <v>81</v>
      </c>
      <c r="AY168" s="21" t="s">
        <v>168</v>
      </c>
      <c r="BE168" s="194">
        <f>IF(N168="základní",J168,0)</f>
        <v>0</v>
      </c>
      <c r="BF168" s="194">
        <f>IF(N168="snížená",J168,0)</f>
        <v>0</v>
      </c>
      <c r="BG168" s="194">
        <f>IF(N168="zákl. přenesená",J168,0)</f>
        <v>0</v>
      </c>
      <c r="BH168" s="194">
        <f>IF(N168="sníž. přenesená",J168,0)</f>
        <v>0</v>
      </c>
      <c r="BI168" s="194">
        <f>IF(N168="nulová",J168,0)</f>
        <v>0</v>
      </c>
      <c r="BJ168" s="21" t="s">
        <v>79</v>
      </c>
      <c r="BK168" s="194">
        <f>ROUND(I168*H168,2)</f>
        <v>0</v>
      </c>
      <c r="BL168" s="21" t="s">
        <v>176</v>
      </c>
      <c r="BM168" s="193" t="s">
        <v>2674</v>
      </c>
    </row>
    <row r="169" spans="1:65" s="2" customFormat="1" ht="39">
      <c r="A169" s="38"/>
      <c r="B169" s="39"/>
      <c r="C169" s="40"/>
      <c r="D169" s="195" t="s">
        <v>178</v>
      </c>
      <c r="E169" s="40"/>
      <c r="F169" s="196" t="s">
        <v>2675</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1" t="s">
        <v>178</v>
      </c>
      <c r="AU169" s="21" t="s">
        <v>81</v>
      </c>
    </row>
    <row r="170" spans="1:65" s="2" customFormat="1" ht="11.25">
      <c r="A170" s="38"/>
      <c r="B170" s="39"/>
      <c r="C170" s="40"/>
      <c r="D170" s="200" t="s">
        <v>180</v>
      </c>
      <c r="E170" s="40"/>
      <c r="F170" s="201" t="s">
        <v>2676</v>
      </c>
      <c r="G170" s="40"/>
      <c r="H170" s="40"/>
      <c r="I170" s="197"/>
      <c r="J170" s="40"/>
      <c r="K170" s="40"/>
      <c r="L170" s="43"/>
      <c r="M170" s="198"/>
      <c r="N170" s="199"/>
      <c r="O170" s="68"/>
      <c r="P170" s="68"/>
      <c r="Q170" s="68"/>
      <c r="R170" s="68"/>
      <c r="S170" s="68"/>
      <c r="T170" s="69"/>
      <c r="U170" s="38"/>
      <c r="V170" s="38"/>
      <c r="W170" s="38"/>
      <c r="X170" s="38"/>
      <c r="Y170" s="38"/>
      <c r="Z170" s="38"/>
      <c r="AA170" s="38"/>
      <c r="AB170" s="38"/>
      <c r="AC170" s="38"/>
      <c r="AD170" s="38"/>
      <c r="AE170" s="38"/>
      <c r="AT170" s="21" t="s">
        <v>180</v>
      </c>
      <c r="AU170" s="21" t="s">
        <v>81</v>
      </c>
    </row>
    <row r="171" spans="1:65" s="13" customFormat="1" ht="22.5">
      <c r="B171" s="202"/>
      <c r="C171" s="203"/>
      <c r="D171" s="195" t="s">
        <v>182</v>
      </c>
      <c r="E171" s="204" t="s">
        <v>19</v>
      </c>
      <c r="F171" s="205" t="s">
        <v>2677</v>
      </c>
      <c r="G171" s="203"/>
      <c r="H171" s="206">
        <v>24.437000000000001</v>
      </c>
      <c r="I171" s="207"/>
      <c r="J171" s="203"/>
      <c r="K171" s="203"/>
      <c r="L171" s="208"/>
      <c r="M171" s="209"/>
      <c r="N171" s="210"/>
      <c r="O171" s="210"/>
      <c r="P171" s="210"/>
      <c r="Q171" s="210"/>
      <c r="R171" s="210"/>
      <c r="S171" s="210"/>
      <c r="T171" s="211"/>
      <c r="AT171" s="212" t="s">
        <v>182</v>
      </c>
      <c r="AU171" s="212" t="s">
        <v>81</v>
      </c>
      <c r="AV171" s="13" t="s">
        <v>81</v>
      </c>
      <c r="AW171" s="13" t="s">
        <v>33</v>
      </c>
      <c r="AX171" s="13" t="s">
        <v>72</v>
      </c>
      <c r="AY171" s="212" t="s">
        <v>168</v>
      </c>
    </row>
    <row r="172" spans="1:65" s="13" customFormat="1" ht="11.25">
      <c r="B172" s="202"/>
      <c r="C172" s="203"/>
      <c r="D172" s="195" t="s">
        <v>182</v>
      </c>
      <c r="E172" s="204" t="s">
        <v>19</v>
      </c>
      <c r="F172" s="205" t="s">
        <v>2611</v>
      </c>
      <c r="G172" s="203"/>
      <c r="H172" s="206">
        <v>38.543999999999997</v>
      </c>
      <c r="I172" s="207"/>
      <c r="J172" s="203"/>
      <c r="K172" s="203"/>
      <c r="L172" s="208"/>
      <c r="M172" s="209"/>
      <c r="N172" s="210"/>
      <c r="O172" s="210"/>
      <c r="P172" s="210"/>
      <c r="Q172" s="210"/>
      <c r="R172" s="210"/>
      <c r="S172" s="210"/>
      <c r="T172" s="211"/>
      <c r="AT172" s="212" t="s">
        <v>182</v>
      </c>
      <c r="AU172" s="212" t="s">
        <v>81</v>
      </c>
      <c r="AV172" s="13" t="s">
        <v>81</v>
      </c>
      <c r="AW172" s="13" t="s">
        <v>33</v>
      </c>
      <c r="AX172" s="13" t="s">
        <v>72</v>
      </c>
      <c r="AY172" s="212" t="s">
        <v>168</v>
      </c>
    </row>
    <row r="173" spans="1:65" s="14" customFormat="1" ht="11.25">
      <c r="B173" s="213"/>
      <c r="C173" s="214"/>
      <c r="D173" s="195" t="s">
        <v>182</v>
      </c>
      <c r="E173" s="215" t="s">
        <v>19</v>
      </c>
      <c r="F173" s="216" t="s">
        <v>185</v>
      </c>
      <c r="G173" s="214"/>
      <c r="H173" s="217">
        <v>62.981000000000002</v>
      </c>
      <c r="I173" s="218"/>
      <c r="J173" s="214"/>
      <c r="K173" s="214"/>
      <c r="L173" s="219"/>
      <c r="M173" s="220"/>
      <c r="N173" s="221"/>
      <c r="O173" s="221"/>
      <c r="P173" s="221"/>
      <c r="Q173" s="221"/>
      <c r="R173" s="221"/>
      <c r="S173" s="221"/>
      <c r="T173" s="222"/>
      <c r="AT173" s="223" t="s">
        <v>182</v>
      </c>
      <c r="AU173" s="223" t="s">
        <v>81</v>
      </c>
      <c r="AV173" s="14" t="s">
        <v>176</v>
      </c>
      <c r="AW173" s="14" t="s">
        <v>33</v>
      </c>
      <c r="AX173" s="14" t="s">
        <v>79</v>
      </c>
      <c r="AY173" s="223" t="s">
        <v>168</v>
      </c>
    </row>
    <row r="174" spans="1:65" s="2" customFormat="1" ht="16.5" customHeight="1">
      <c r="A174" s="38"/>
      <c r="B174" s="39"/>
      <c r="C174" s="225" t="s">
        <v>1342</v>
      </c>
      <c r="D174" s="225" t="s">
        <v>234</v>
      </c>
      <c r="E174" s="226" t="s">
        <v>2678</v>
      </c>
      <c r="F174" s="227" t="s">
        <v>2679</v>
      </c>
      <c r="G174" s="228" t="s">
        <v>220</v>
      </c>
      <c r="H174" s="229">
        <v>138.55799999999999</v>
      </c>
      <c r="I174" s="230"/>
      <c r="J174" s="231">
        <f>ROUND(I174*H174,2)</f>
        <v>0</v>
      </c>
      <c r="K174" s="227" t="s">
        <v>175</v>
      </c>
      <c r="L174" s="232"/>
      <c r="M174" s="233" t="s">
        <v>19</v>
      </c>
      <c r="N174" s="234" t="s">
        <v>43</v>
      </c>
      <c r="O174" s="68"/>
      <c r="P174" s="191">
        <f>O174*H174</f>
        <v>0</v>
      </c>
      <c r="Q174" s="191">
        <v>1</v>
      </c>
      <c r="R174" s="191">
        <f>Q174*H174</f>
        <v>138.55799999999999</v>
      </c>
      <c r="S174" s="191">
        <v>0</v>
      </c>
      <c r="T174" s="192">
        <f>S174*H174</f>
        <v>0</v>
      </c>
      <c r="U174" s="38"/>
      <c r="V174" s="38"/>
      <c r="W174" s="38"/>
      <c r="X174" s="38"/>
      <c r="Y174" s="38"/>
      <c r="Z174" s="38"/>
      <c r="AA174" s="38"/>
      <c r="AB174" s="38"/>
      <c r="AC174" s="38"/>
      <c r="AD174" s="38"/>
      <c r="AE174" s="38"/>
      <c r="AR174" s="193" t="s">
        <v>238</v>
      </c>
      <c r="AT174" s="193" t="s">
        <v>234</v>
      </c>
      <c r="AU174" s="193" t="s">
        <v>81</v>
      </c>
      <c r="AY174" s="21" t="s">
        <v>168</v>
      </c>
      <c r="BE174" s="194">
        <f>IF(N174="základní",J174,0)</f>
        <v>0</v>
      </c>
      <c r="BF174" s="194">
        <f>IF(N174="snížená",J174,0)</f>
        <v>0</v>
      </c>
      <c r="BG174" s="194">
        <f>IF(N174="zákl. přenesená",J174,0)</f>
        <v>0</v>
      </c>
      <c r="BH174" s="194">
        <f>IF(N174="sníž. přenesená",J174,0)</f>
        <v>0</v>
      </c>
      <c r="BI174" s="194">
        <f>IF(N174="nulová",J174,0)</f>
        <v>0</v>
      </c>
      <c r="BJ174" s="21" t="s">
        <v>79</v>
      </c>
      <c r="BK174" s="194">
        <f>ROUND(I174*H174,2)</f>
        <v>0</v>
      </c>
      <c r="BL174" s="21" t="s">
        <v>176</v>
      </c>
      <c r="BM174" s="193" t="s">
        <v>2680</v>
      </c>
    </row>
    <row r="175" spans="1:65" s="2" customFormat="1" ht="11.25">
      <c r="A175" s="38"/>
      <c r="B175" s="39"/>
      <c r="C175" s="40"/>
      <c r="D175" s="195" t="s">
        <v>178</v>
      </c>
      <c r="E175" s="40"/>
      <c r="F175" s="196" t="s">
        <v>2679</v>
      </c>
      <c r="G175" s="40"/>
      <c r="H175" s="40"/>
      <c r="I175" s="197"/>
      <c r="J175" s="40"/>
      <c r="K175" s="40"/>
      <c r="L175" s="43"/>
      <c r="M175" s="198"/>
      <c r="N175" s="199"/>
      <c r="O175" s="68"/>
      <c r="P175" s="68"/>
      <c r="Q175" s="68"/>
      <c r="R175" s="68"/>
      <c r="S175" s="68"/>
      <c r="T175" s="69"/>
      <c r="U175" s="38"/>
      <c r="V175" s="38"/>
      <c r="W175" s="38"/>
      <c r="X175" s="38"/>
      <c r="Y175" s="38"/>
      <c r="Z175" s="38"/>
      <c r="AA175" s="38"/>
      <c r="AB175" s="38"/>
      <c r="AC175" s="38"/>
      <c r="AD175" s="38"/>
      <c r="AE175" s="38"/>
      <c r="AT175" s="21" t="s">
        <v>178</v>
      </c>
      <c r="AU175" s="21" t="s">
        <v>81</v>
      </c>
    </row>
    <row r="176" spans="1:65" s="13" customFormat="1" ht="11.25">
      <c r="B176" s="202"/>
      <c r="C176" s="203"/>
      <c r="D176" s="195" t="s">
        <v>182</v>
      </c>
      <c r="E176" s="204" t="s">
        <v>19</v>
      </c>
      <c r="F176" s="205" t="s">
        <v>2681</v>
      </c>
      <c r="G176" s="203"/>
      <c r="H176" s="206">
        <v>69.278999999999996</v>
      </c>
      <c r="I176" s="207"/>
      <c r="J176" s="203"/>
      <c r="K176" s="203"/>
      <c r="L176" s="208"/>
      <c r="M176" s="209"/>
      <c r="N176" s="210"/>
      <c r="O176" s="210"/>
      <c r="P176" s="210"/>
      <c r="Q176" s="210"/>
      <c r="R176" s="210"/>
      <c r="S176" s="210"/>
      <c r="T176" s="211"/>
      <c r="AT176" s="212" t="s">
        <v>182</v>
      </c>
      <c r="AU176" s="212" t="s">
        <v>81</v>
      </c>
      <c r="AV176" s="13" t="s">
        <v>81</v>
      </c>
      <c r="AW176" s="13" t="s">
        <v>33</v>
      </c>
      <c r="AX176" s="13" t="s">
        <v>72</v>
      </c>
      <c r="AY176" s="212" t="s">
        <v>168</v>
      </c>
    </row>
    <row r="177" spans="1:65" s="14" customFormat="1" ht="11.25">
      <c r="B177" s="213"/>
      <c r="C177" s="214"/>
      <c r="D177" s="195" t="s">
        <v>182</v>
      </c>
      <c r="E177" s="215" t="s">
        <v>19</v>
      </c>
      <c r="F177" s="216" t="s">
        <v>185</v>
      </c>
      <c r="G177" s="214"/>
      <c r="H177" s="217">
        <v>69.278999999999996</v>
      </c>
      <c r="I177" s="218"/>
      <c r="J177" s="214"/>
      <c r="K177" s="214"/>
      <c r="L177" s="219"/>
      <c r="M177" s="220"/>
      <c r="N177" s="221"/>
      <c r="O177" s="221"/>
      <c r="P177" s="221"/>
      <c r="Q177" s="221"/>
      <c r="R177" s="221"/>
      <c r="S177" s="221"/>
      <c r="T177" s="222"/>
      <c r="AT177" s="223" t="s">
        <v>182</v>
      </c>
      <c r="AU177" s="223" t="s">
        <v>81</v>
      </c>
      <c r="AV177" s="14" t="s">
        <v>176</v>
      </c>
      <c r="AW177" s="14" t="s">
        <v>33</v>
      </c>
      <c r="AX177" s="14" t="s">
        <v>79</v>
      </c>
      <c r="AY177" s="223" t="s">
        <v>168</v>
      </c>
    </row>
    <row r="178" spans="1:65" s="13" customFormat="1" ht="11.25">
      <c r="B178" s="202"/>
      <c r="C178" s="203"/>
      <c r="D178" s="195" t="s">
        <v>182</v>
      </c>
      <c r="E178" s="203"/>
      <c r="F178" s="205" t="s">
        <v>2682</v>
      </c>
      <c r="G178" s="203"/>
      <c r="H178" s="206">
        <v>138.55799999999999</v>
      </c>
      <c r="I178" s="207"/>
      <c r="J178" s="203"/>
      <c r="K178" s="203"/>
      <c r="L178" s="208"/>
      <c r="M178" s="209"/>
      <c r="N178" s="210"/>
      <c r="O178" s="210"/>
      <c r="P178" s="210"/>
      <c r="Q178" s="210"/>
      <c r="R178" s="210"/>
      <c r="S178" s="210"/>
      <c r="T178" s="211"/>
      <c r="AT178" s="212" t="s">
        <v>182</v>
      </c>
      <c r="AU178" s="212" t="s">
        <v>81</v>
      </c>
      <c r="AV178" s="13" t="s">
        <v>81</v>
      </c>
      <c r="AW178" s="13" t="s">
        <v>4</v>
      </c>
      <c r="AX178" s="13" t="s">
        <v>79</v>
      </c>
      <c r="AY178" s="212" t="s">
        <v>168</v>
      </c>
    </row>
    <row r="179" spans="1:65" s="12" customFormat="1" ht="22.9" customHeight="1">
      <c r="B179" s="166"/>
      <c r="C179" s="167"/>
      <c r="D179" s="168" t="s">
        <v>71</v>
      </c>
      <c r="E179" s="180" t="s">
        <v>81</v>
      </c>
      <c r="F179" s="180" t="s">
        <v>199</v>
      </c>
      <c r="G179" s="167"/>
      <c r="H179" s="167"/>
      <c r="I179" s="170"/>
      <c r="J179" s="181">
        <f>BK179</f>
        <v>0</v>
      </c>
      <c r="K179" s="167"/>
      <c r="L179" s="172"/>
      <c r="M179" s="173"/>
      <c r="N179" s="174"/>
      <c r="O179" s="174"/>
      <c r="P179" s="175">
        <f>SUM(P180:P191)</f>
        <v>0</v>
      </c>
      <c r="Q179" s="174"/>
      <c r="R179" s="175">
        <f>SUM(R180:R191)</f>
        <v>23.299887499999997</v>
      </c>
      <c r="S179" s="174"/>
      <c r="T179" s="176">
        <f>SUM(T180:T191)</f>
        <v>0</v>
      </c>
      <c r="AR179" s="177" t="s">
        <v>79</v>
      </c>
      <c r="AT179" s="178" t="s">
        <v>71</v>
      </c>
      <c r="AU179" s="178" t="s">
        <v>79</v>
      </c>
      <c r="AY179" s="177" t="s">
        <v>168</v>
      </c>
      <c r="BK179" s="179">
        <f>SUM(BK180:BK191)</f>
        <v>0</v>
      </c>
    </row>
    <row r="180" spans="1:65" s="2" customFormat="1" ht="16.5" customHeight="1">
      <c r="A180" s="38"/>
      <c r="B180" s="39"/>
      <c r="C180" s="182" t="s">
        <v>2683</v>
      </c>
      <c r="D180" s="182" t="s">
        <v>171</v>
      </c>
      <c r="E180" s="183" t="s">
        <v>254</v>
      </c>
      <c r="F180" s="184" t="s">
        <v>255</v>
      </c>
      <c r="G180" s="185" t="s">
        <v>174</v>
      </c>
      <c r="H180" s="186">
        <v>0.89700000000000002</v>
      </c>
      <c r="I180" s="187"/>
      <c r="J180" s="188">
        <f>ROUND(I180*H180,2)</f>
        <v>0</v>
      </c>
      <c r="K180" s="184" t="s">
        <v>175</v>
      </c>
      <c r="L180" s="43"/>
      <c r="M180" s="189" t="s">
        <v>19</v>
      </c>
      <c r="N180" s="190" t="s">
        <v>43</v>
      </c>
      <c r="O180" s="68"/>
      <c r="P180" s="191">
        <f>O180*H180</f>
        <v>0</v>
      </c>
      <c r="Q180" s="191">
        <v>2.3010199999999998</v>
      </c>
      <c r="R180" s="191">
        <f>Q180*H180</f>
        <v>2.0640149399999999</v>
      </c>
      <c r="S180" s="191">
        <v>0</v>
      </c>
      <c r="T180" s="192">
        <f>S180*H180</f>
        <v>0</v>
      </c>
      <c r="U180" s="38"/>
      <c r="V180" s="38"/>
      <c r="W180" s="38"/>
      <c r="X180" s="38"/>
      <c r="Y180" s="38"/>
      <c r="Z180" s="38"/>
      <c r="AA180" s="38"/>
      <c r="AB180" s="38"/>
      <c r="AC180" s="38"/>
      <c r="AD180" s="38"/>
      <c r="AE180" s="38"/>
      <c r="AR180" s="193" t="s">
        <v>176</v>
      </c>
      <c r="AT180" s="193" t="s">
        <v>171</v>
      </c>
      <c r="AU180" s="193" t="s">
        <v>81</v>
      </c>
      <c r="AY180" s="21" t="s">
        <v>168</v>
      </c>
      <c r="BE180" s="194">
        <f>IF(N180="základní",J180,0)</f>
        <v>0</v>
      </c>
      <c r="BF180" s="194">
        <f>IF(N180="snížená",J180,0)</f>
        <v>0</v>
      </c>
      <c r="BG180" s="194">
        <f>IF(N180="zákl. přenesená",J180,0)</f>
        <v>0</v>
      </c>
      <c r="BH180" s="194">
        <f>IF(N180="sníž. přenesená",J180,0)</f>
        <v>0</v>
      </c>
      <c r="BI180" s="194">
        <f>IF(N180="nulová",J180,0)</f>
        <v>0</v>
      </c>
      <c r="BJ180" s="21" t="s">
        <v>79</v>
      </c>
      <c r="BK180" s="194">
        <f>ROUND(I180*H180,2)</f>
        <v>0</v>
      </c>
      <c r="BL180" s="21" t="s">
        <v>176</v>
      </c>
      <c r="BM180" s="193" t="s">
        <v>2684</v>
      </c>
    </row>
    <row r="181" spans="1:65" s="2" customFormat="1" ht="19.5">
      <c r="A181" s="38"/>
      <c r="B181" s="39"/>
      <c r="C181" s="40"/>
      <c r="D181" s="195" t="s">
        <v>178</v>
      </c>
      <c r="E181" s="40"/>
      <c r="F181" s="196" t="s">
        <v>257</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1" t="s">
        <v>178</v>
      </c>
      <c r="AU181" s="21" t="s">
        <v>81</v>
      </c>
    </row>
    <row r="182" spans="1:65" s="2" customFormat="1" ht="11.25">
      <c r="A182" s="38"/>
      <c r="B182" s="39"/>
      <c r="C182" s="40"/>
      <c r="D182" s="200" t="s">
        <v>180</v>
      </c>
      <c r="E182" s="40"/>
      <c r="F182" s="201" t="s">
        <v>258</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1" t="s">
        <v>180</v>
      </c>
      <c r="AU182" s="21" t="s">
        <v>81</v>
      </c>
    </row>
    <row r="183" spans="1:65" s="13" customFormat="1" ht="22.5">
      <c r="B183" s="202"/>
      <c r="C183" s="203"/>
      <c r="D183" s="195" t="s">
        <v>182</v>
      </c>
      <c r="E183" s="204" t="s">
        <v>19</v>
      </c>
      <c r="F183" s="205" t="s">
        <v>2685</v>
      </c>
      <c r="G183" s="203"/>
      <c r="H183" s="206">
        <v>0.26300000000000001</v>
      </c>
      <c r="I183" s="207"/>
      <c r="J183" s="203"/>
      <c r="K183" s="203"/>
      <c r="L183" s="208"/>
      <c r="M183" s="209"/>
      <c r="N183" s="210"/>
      <c r="O183" s="210"/>
      <c r="P183" s="210"/>
      <c r="Q183" s="210"/>
      <c r="R183" s="210"/>
      <c r="S183" s="210"/>
      <c r="T183" s="211"/>
      <c r="AT183" s="212" t="s">
        <v>182</v>
      </c>
      <c r="AU183" s="212" t="s">
        <v>81</v>
      </c>
      <c r="AV183" s="13" t="s">
        <v>81</v>
      </c>
      <c r="AW183" s="13" t="s">
        <v>33</v>
      </c>
      <c r="AX183" s="13" t="s">
        <v>72</v>
      </c>
      <c r="AY183" s="212" t="s">
        <v>168</v>
      </c>
    </row>
    <row r="184" spans="1:65" s="13" customFormat="1" ht="22.5">
      <c r="B184" s="202"/>
      <c r="C184" s="203"/>
      <c r="D184" s="195" t="s">
        <v>182</v>
      </c>
      <c r="E184" s="204" t="s">
        <v>19</v>
      </c>
      <c r="F184" s="205" t="s">
        <v>2686</v>
      </c>
      <c r="G184" s="203"/>
      <c r="H184" s="206">
        <v>0.63400000000000001</v>
      </c>
      <c r="I184" s="207"/>
      <c r="J184" s="203"/>
      <c r="K184" s="203"/>
      <c r="L184" s="208"/>
      <c r="M184" s="209"/>
      <c r="N184" s="210"/>
      <c r="O184" s="210"/>
      <c r="P184" s="210"/>
      <c r="Q184" s="210"/>
      <c r="R184" s="210"/>
      <c r="S184" s="210"/>
      <c r="T184" s="211"/>
      <c r="AT184" s="212" t="s">
        <v>182</v>
      </c>
      <c r="AU184" s="212" t="s">
        <v>81</v>
      </c>
      <c r="AV184" s="13" t="s">
        <v>81</v>
      </c>
      <c r="AW184" s="13" t="s">
        <v>33</v>
      </c>
      <c r="AX184" s="13" t="s">
        <v>72</v>
      </c>
      <c r="AY184" s="212" t="s">
        <v>168</v>
      </c>
    </row>
    <row r="185" spans="1:65" s="14" customFormat="1" ht="11.25">
      <c r="B185" s="213"/>
      <c r="C185" s="214"/>
      <c r="D185" s="195" t="s">
        <v>182</v>
      </c>
      <c r="E185" s="215" t="s">
        <v>19</v>
      </c>
      <c r="F185" s="216" t="s">
        <v>185</v>
      </c>
      <c r="G185" s="214"/>
      <c r="H185" s="217">
        <v>0.89700000000000002</v>
      </c>
      <c r="I185" s="218"/>
      <c r="J185" s="214"/>
      <c r="K185" s="214"/>
      <c r="L185" s="219"/>
      <c r="M185" s="220"/>
      <c r="N185" s="221"/>
      <c r="O185" s="221"/>
      <c r="P185" s="221"/>
      <c r="Q185" s="221"/>
      <c r="R185" s="221"/>
      <c r="S185" s="221"/>
      <c r="T185" s="222"/>
      <c r="AT185" s="223" t="s">
        <v>182</v>
      </c>
      <c r="AU185" s="223" t="s">
        <v>81</v>
      </c>
      <c r="AV185" s="14" t="s">
        <v>176</v>
      </c>
      <c r="AW185" s="14" t="s">
        <v>33</v>
      </c>
      <c r="AX185" s="14" t="s">
        <v>79</v>
      </c>
      <c r="AY185" s="223" t="s">
        <v>168</v>
      </c>
    </row>
    <row r="186" spans="1:65" s="2" customFormat="1" ht="16.5" customHeight="1">
      <c r="A186" s="38"/>
      <c r="B186" s="39"/>
      <c r="C186" s="182" t="s">
        <v>687</v>
      </c>
      <c r="D186" s="182" t="s">
        <v>171</v>
      </c>
      <c r="E186" s="183" t="s">
        <v>263</v>
      </c>
      <c r="F186" s="184" t="s">
        <v>264</v>
      </c>
      <c r="G186" s="185" t="s">
        <v>174</v>
      </c>
      <c r="H186" s="186">
        <v>8.4879999999999995</v>
      </c>
      <c r="I186" s="187"/>
      <c r="J186" s="188">
        <f>ROUND(I186*H186,2)</f>
        <v>0</v>
      </c>
      <c r="K186" s="184" t="s">
        <v>175</v>
      </c>
      <c r="L186" s="43"/>
      <c r="M186" s="189" t="s">
        <v>19</v>
      </c>
      <c r="N186" s="190" t="s">
        <v>43</v>
      </c>
      <c r="O186" s="68"/>
      <c r="P186" s="191">
        <f>O186*H186</f>
        <v>0</v>
      </c>
      <c r="Q186" s="191">
        <v>2.5018699999999998</v>
      </c>
      <c r="R186" s="191">
        <f>Q186*H186</f>
        <v>21.235872559999997</v>
      </c>
      <c r="S186" s="191">
        <v>0</v>
      </c>
      <c r="T186" s="192">
        <f>S186*H186</f>
        <v>0</v>
      </c>
      <c r="U186" s="38"/>
      <c r="V186" s="38"/>
      <c r="W186" s="38"/>
      <c r="X186" s="38"/>
      <c r="Y186" s="38"/>
      <c r="Z186" s="38"/>
      <c r="AA186" s="38"/>
      <c r="AB186" s="38"/>
      <c r="AC186" s="38"/>
      <c r="AD186" s="38"/>
      <c r="AE186" s="38"/>
      <c r="AR186" s="193" t="s">
        <v>176</v>
      </c>
      <c r="AT186" s="193" t="s">
        <v>171</v>
      </c>
      <c r="AU186" s="193" t="s">
        <v>81</v>
      </c>
      <c r="AY186" s="21" t="s">
        <v>168</v>
      </c>
      <c r="BE186" s="194">
        <f>IF(N186="základní",J186,0)</f>
        <v>0</v>
      </c>
      <c r="BF186" s="194">
        <f>IF(N186="snížená",J186,0)</f>
        <v>0</v>
      </c>
      <c r="BG186" s="194">
        <f>IF(N186="zákl. přenesená",J186,0)</f>
        <v>0</v>
      </c>
      <c r="BH186" s="194">
        <f>IF(N186="sníž. přenesená",J186,0)</f>
        <v>0</v>
      </c>
      <c r="BI186" s="194">
        <f>IF(N186="nulová",J186,0)</f>
        <v>0</v>
      </c>
      <c r="BJ186" s="21" t="s">
        <v>79</v>
      </c>
      <c r="BK186" s="194">
        <f>ROUND(I186*H186,2)</f>
        <v>0</v>
      </c>
      <c r="BL186" s="21" t="s">
        <v>176</v>
      </c>
      <c r="BM186" s="193" t="s">
        <v>2687</v>
      </c>
    </row>
    <row r="187" spans="1:65" s="2" customFormat="1" ht="19.5">
      <c r="A187" s="38"/>
      <c r="B187" s="39"/>
      <c r="C187" s="40"/>
      <c r="D187" s="195" t="s">
        <v>178</v>
      </c>
      <c r="E187" s="40"/>
      <c r="F187" s="196" t="s">
        <v>266</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1" t="s">
        <v>178</v>
      </c>
      <c r="AU187" s="21" t="s">
        <v>81</v>
      </c>
    </row>
    <row r="188" spans="1:65" s="2" customFormat="1" ht="11.25">
      <c r="A188" s="38"/>
      <c r="B188" s="39"/>
      <c r="C188" s="40"/>
      <c r="D188" s="200" t="s">
        <v>180</v>
      </c>
      <c r="E188" s="40"/>
      <c r="F188" s="201" t="s">
        <v>267</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1" t="s">
        <v>180</v>
      </c>
      <c r="AU188" s="21" t="s">
        <v>81</v>
      </c>
    </row>
    <row r="189" spans="1:65" s="13" customFormat="1" ht="22.5">
      <c r="B189" s="202"/>
      <c r="C189" s="203"/>
      <c r="D189" s="195" t="s">
        <v>182</v>
      </c>
      <c r="E189" s="204" t="s">
        <v>19</v>
      </c>
      <c r="F189" s="205" t="s">
        <v>2688</v>
      </c>
      <c r="G189" s="203"/>
      <c r="H189" s="206">
        <v>3.4180000000000001</v>
      </c>
      <c r="I189" s="207"/>
      <c r="J189" s="203"/>
      <c r="K189" s="203"/>
      <c r="L189" s="208"/>
      <c r="M189" s="209"/>
      <c r="N189" s="210"/>
      <c r="O189" s="210"/>
      <c r="P189" s="210"/>
      <c r="Q189" s="210"/>
      <c r="R189" s="210"/>
      <c r="S189" s="210"/>
      <c r="T189" s="211"/>
      <c r="AT189" s="212" t="s">
        <v>182</v>
      </c>
      <c r="AU189" s="212" t="s">
        <v>81</v>
      </c>
      <c r="AV189" s="13" t="s">
        <v>81</v>
      </c>
      <c r="AW189" s="13" t="s">
        <v>33</v>
      </c>
      <c r="AX189" s="13" t="s">
        <v>72</v>
      </c>
      <c r="AY189" s="212" t="s">
        <v>168</v>
      </c>
    </row>
    <row r="190" spans="1:65" s="13" customFormat="1" ht="11.25">
      <c r="B190" s="202"/>
      <c r="C190" s="203"/>
      <c r="D190" s="195" t="s">
        <v>182</v>
      </c>
      <c r="E190" s="204" t="s">
        <v>19</v>
      </c>
      <c r="F190" s="205" t="s">
        <v>2689</v>
      </c>
      <c r="G190" s="203"/>
      <c r="H190" s="206">
        <v>5.07</v>
      </c>
      <c r="I190" s="207"/>
      <c r="J190" s="203"/>
      <c r="K190" s="203"/>
      <c r="L190" s="208"/>
      <c r="M190" s="209"/>
      <c r="N190" s="210"/>
      <c r="O190" s="210"/>
      <c r="P190" s="210"/>
      <c r="Q190" s="210"/>
      <c r="R190" s="210"/>
      <c r="S190" s="210"/>
      <c r="T190" s="211"/>
      <c r="AT190" s="212" t="s">
        <v>182</v>
      </c>
      <c r="AU190" s="212" t="s">
        <v>81</v>
      </c>
      <c r="AV190" s="13" t="s">
        <v>81</v>
      </c>
      <c r="AW190" s="13" t="s">
        <v>33</v>
      </c>
      <c r="AX190" s="13" t="s">
        <v>72</v>
      </c>
      <c r="AY190" s="212" t="s">
        <v>168</v>
      </c>
    </row>
    <row r="191" spans="1:65" s="14" customFormat="1" ht="11.25">
      <c r="B191" s="213"/>
      <c r="C191" s="214"/>
      <c r="D191" s="195" t="s">
        <v>182</v>
      </c>
      <c r="E191" s="215" t="s">
        <v>19</v>
      </c>
      <c r="F191" s="216" t="s">
        <v>185</v>
      </c>
      <c r="G191" s="214"/>
      <c r="H191" s="217">
        <v>8.4879999999999995</v>
      </c>
      <c r="I191" s="218"/>
      <c r="J191" s="214"/>
      <c r="K191" s="214"/>
      <c r="L191" s="219"/>
      <c r="M191" s="220"/>
      <c r="N191" s="221"/>
      <c r="O191" s="221"/>
      <c r="P191" s="221"/>
      <c r="Q191" s="221"/>
      <c r="R191" s="221"/>
      <c r="S191" s="221"/>
      <c r="T191" s="222"/>
      <c r="AT191" s="223" t="s">
        <v>182</v>
      </c>
      <c r="AU191" s="223" t="s">
        <v>81</v>
      </c>
      <c r="AV191" s="14" t="s">
        <v>176</v>
      </c>
      <c r="AW191" s="14" t="s">
        <v>33</v>
      </c>
      <c r="AX191" s="14" t="s">
        <v>79</v>
      </c>
      <c r="AY191" s="223" t="s">
        <v>168</v>
      </c>
    </row>
    <row r="192" spans="1:65" s="12" customFormat="1" ht="22.9" customHeight="1">
      <c r="B192" s="166"/>
      <c r="C192" s="167"/>
      <c r="D192" s="168" t="s">
        <v>71</v>
      </c>
      <c r="E192" s="180" t="s">
        <v>268</v>
      </c>
      <c r="F192" s="180" t="s">
        <v>269</v>
      </c>
      <c r="G192" s="167"/>
      <c r="H192" s="167"/>
      <c r="I192" s="170"/>
      <c r="J192" s="181">
        <f>BK192</f>
        <v>0</v>
      </c>
      <c r="K192" s="167"/>
      <c r="L192" s="172"/>
      <c r="M192" s="173"/>
      <c r="N192" s="174"/>
      <c r="O192" s="174"/>
      <c r="P192" s="175">
        <f>SUM(P193:P208)</f>
        <v>0</v>
      </c>
      <c r="Q192" s="174"/>
      <c r="R192" s="175">
        <f>SUM(R193:R208)</f>
        <v>48.542343339999995</v>
      </c>
      <c r="S192" s="174"/>
      <c r="T192" s="176">
        <f>SUM(T193:T208)</f>
        <v>0</v>
      </c>
      <c r="AR192" s="177" t="s">
        <v>79</v>
      </c>
      <c r="AT192" s="178" t="s">
        <v>71</v>
      </c>
      <c r="AU192" s="178" t="s">
        <v>79</v>
      </c>
      <c r="AY192" s="177" t="s">
        <v>168</v>
      </c>
      <c r="BK192" s="179">
        <f>SUM(BK193:BK208)</f>
        <v>0</v>
      </c>
    </row>
    <row r="193" spans="1:65" s="2" customFormat="1" ht="37.9" customHeight="1">
      <c r="A193" s="38"/>
      <c r="B193" s="39"/>
      <c r="C193" s="182" t="s">
        <v>2483</v>
      </c>
      <c r="D193" s="182" t="s">
        <v>171</v>
      </c>
      <c r="E193" s="183" t="s">
        <v>2690</v>
      </c>
      <c r="F193" s="184" t="s">
        <v>2691</v>
      </c>
      <c r="G193" s="185" t="s">
        <v>281</v>
      </c>
      <c r="H193" s="186">
        <v>21.236999999999998</v>
      </c>
      <c r="I193" s="187"/>
      <c r="J193" s="188">
        <f>ROUND(I193*H193,2)</f>
        <v>0</v>
      </c>
      <c r="K193" s="184" t="s">
        <v>175</v>
      </c>
      <c r="L193" s="43"/>
      <c r="M193" s="189" t="s">
        <v>19</v>
      </c>
      <c r="N193" s="190" t="s">
        <v>43</v>
      </c>
      <c r="O193" s="68"/>
      <c r="P193" s="191">
        <f>O193*H193</f>
        <v>0</v>
      </c>
      <c r="Q193" s="191">
        <v>0.73558000000000001</v>
      </c>
      <c r="R193" s="191">
        <f>Q193*H193</f>
        <v>15.621512459999998</v>
      </c>
      <c r="S193" s="191">
        <v>0</v>
      </c>
      <c r="T193" s="192">
        <f>S193*H193</f>
        <v>0</v>
      </c>
      <c r="U193" s="38"/>
      <c r="V193" s="38"/>
      <c r="W193" s="38"/>
      <c r="X193" s="38"/>
      <c r="Y193" s="38"/>
      <c r="Z193" s="38"/>
      <c r="AA193" s="38"/>
      <c r="AB193" s="38"/>
      <c r="AC193" s="38"/>
      <c r="AD193" s="38"/>
      <c r="AE193" s="38"/>
      <c r="AR193" s="193" t="s">
        <v>176</v>
      </c>
      <c r="AT193" s="193" t="s">
        <v>171</v>
      </c>
      <c r="AU193" s="193" t="s">
        <v>81</v>
      </c>
      <c r="AY193" s="21" t="s">
        <v>168</v>
      </c>
      <c r="BE193" s="194">
        <f>IF(N193="základní",J193,0)</f>
        <v>0</v>
      </c>
      <c r="BF193" s="194">
        <f>IF(N193="snížená",J193,0)</f>
        <v>0</v>
      </c>
      <c r="BG193" s="194">
        <f>IF(N193="zákl. přenesená",J193,0)</f>
        <v>0</v>
      </c>
      <c r="BH193" s="194">
        <f>IF(N193="sníž. přenesená",J193,0)</f>
        <v>0</v>
      </c>
      <c r="BI193" s="194">
        <f>IF(N193="nulová",J193,0)</f>
        <v>0</v>
      </c>
      <c r="BJ193" s="21" t="s">
        <v>79</v>
      </c>
      <c r="BK193" s="194">
        <f>ROUND(I193*H193,2)</f>
        <v>0</v>
      </c>
      <c r="BL193" s="21" t="s">
        <v>176</v>
      </c>
      <c r="BM193" s="193" t="s">
        <v>2692</v>
      </c>
    </row>
    <row r="194" spans="1:65" s="2" customFormat="1" ht="29.25">
      <c r="A194" s="38"/>
      <c r="B194" s="39"/>
      <c r="C194" s="40"/>
      <c r="D194" s="195" t="s">
        <v>178</v>
      </c>
      <c r="E194" s="40"/>
      <c r="F194" s="196" t="s">
        <v>2693</v>
      </c>
      <c r="G194" s="40"/>
      <c r="H194" s="40"/>
      <c r="I194" s="197"/>
      <c r="J194" s="40"/>
      <c r="K194" s="40"/>
      <c r="L194" s="43"/>
      <c r="M194" s="198"/>
      <c r="N194" s="199"/>
      <c r="O194" s="68"/>
      <c r="P194" s="68"/>
      <c r="Q194" s="68"/>
      <c r="R194" s="68"/>
      <c r="S194" s="68"/>
      <c r="T194" s="69"/>
      <c r="U194" s="38"/>
      <c r="V194" s="38"/>
      <c r="W194" s="38"/>
      <c r="X194" s="38"/>
      <c r="Y194" s="38"/>
      <c r="Z194" s="38"/>
      <c r="AA194" s="38"/>
      <c r="AB194" s="38"/>
      <c r="AC194" s="38"/>
      <c r="AD194" s="38"/>
      <c r="AE194" s="38"/>
      <c r="AT194" s="21" t="s">
        <v>178</v>
      </c>
      <c r="AU194" s="21" t="s">
        <v>81</v>
      </c>
    </row>
    <row r="195" spans="1:65" s="2" customFormat="1" ht="11.25">
      <c r="A195" s="38"/>
      <c r="B195" s="39"/>
      <c r="C195" s="40"/>
      <c r="D195" s="200" t="s">
        <v>180</v>
      </c>
      <c r="E195" s="40"/>
      <c r="F195" s="201" t="s">
        <v>2694</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1" t="s">
        <v>180</v>
      </c>
      <c r="AU195" s="21" t="s">
        <v>81</v>
      </c>
    </row>
    <row r="196" spans="1:65" s="13" customFormat="1" ht="11.25">
      <c r="B196" s="202"/>
      <c r="C196" s="203"/>
      <c r="D196" s="195" t="s">
        <v>182</v>
      </c>
      <c r="E196" s="204" t="s">
        <v>19</v>
      </c>
      <c r="F196" s="205" t="s">
        <v>2695</v>
      </c>
      <c r="G196" s="203"/>
      <c r="H196" s="206">
        <v>12.887</v>
      </c>
      <c r="I196" s="207"/>
      <c r="J196" s="203"/>
      <c r="K196" s="203"/>
      <c r="L196" s="208"/>
      <c r="M196" s="209"/>
      <c r="N196" s="210"/>
      <c r="O196" s="210"/>
      <c r="P196" s="210"/>
      <c r="Q196" s="210"/>
      <c r="R196" s="210"/>
      <c r="S196" s="210"/>
      <c r="T196" s="211"/>
      <c r="AT196" s="212" t="s">
        <v>182</v>
      </c>
      <c r="AU196" s="212" t="s">
        <v>81</v>
      </c>
      <c r="AV196" s="13" t="s">
        <v>81</v>
      </c>
      <c r="AW196" s="13" t="s">
        <v>33</v>
      </c>
      <c r="AX196" s="13" t="s">
        <v>72</v>
      </c>
      <c r="AY196" s="212" t="s">
        <v>168</v>
      </c>
    </row>
    <row r="197" spans="1:65" s="13" customFormat="1" ht="11.25">
      <c r="B197" s="202"/>
      <c r="C197" s="203"/>
      <c r="D197" s="195" t="s">
        <v>182</v>
      </c>
      <c r="E197" s="204" t="s">
        <v>19</v>
      </c>
      <c r="F197" s="205" t="s">
        <v>2696</v>
      </c>
      <c r="G197" s="203"/>
      <c r="H197" s="206">
        <v>8.35</v>
      </c>
      <c r="I197" s="207"/>
      <c r="J197" s="203"/>
      <c r="K197" s="203"/>
      <c r="L197" s="208"/>
      <c r="M197" s="209"/>
      <c r="N197" s="210"/>
      <c r="O197" s="210"/>
      <c r="P197" s="210"/>
      <c r="Q197" s="210"/>
      <c r="R197" s="210"/>
      <c r="S197" s="210"/>
      <c r="T197" s="211"/>
      <c r="AT197" s="212" t="s">
        <v>182</v>
      </c>
      <c r="AU197" s="212" t="s">
        <v>81</v>
      </c>
      <c r="AV197" s="13" t="s">
        <v>81</v>
      </c>
      <c r="AW197" s="13" t="s">
        <v>33</v>
      </c>
      <c r="AX197" s="13" t="s">
        <v>72</v>
      </c>
      <c r="AY197" s="212" t="s">
        <v>168</v>
      </c>
    </row>
    <row r="198" spans="1:65" s="14" customFormat="1" ht="11.25">
      <c r="B198" s="213"/>
      <c r="C198" s="214"/>
      <c r="D198" s="195" t="s">
        <v>182</v>
      </c>
      <c r="E198" s="215" t="s">
        <v>19</v>
      </c>
      <c r="F198" s="216" t="s">
        <v>185</v>
      </c>
      <c r="G198" s="214"/>
      <c r="H198" s="217">
        <v>21.236999999999998</v>
      </c>
      <c r="I198" s="218"/>
      <c r="J198" s="214"/>
      <c r="K198" s="214"/>
      <c r="L198" s="219"/>
      <c r="M198" s="220"/>
      <c r="N198" s="221"/>
      <c r="O198" s="221"/>
      <c r="P198" s="221"/>
      <c r="Q198" s="221"/>
      <c r="R198" s="221"/>
      <c r="S198" s="221"/>
      <c r="T198" s="222"/>
      <c r="AT198" s="223" t="s">
        <v>182</v>
      </c>
      <c r="AU198" s="223" t="s">
        <v>81</v>
      </c>
      <c r="AV198" s="14" t="s">
        <v>176</v>
      </c>
      <c r="AW198" s="14" t="s">
        <v>33</v>
      </c>
      <c r="AX198" s="14" t="s">
        <v>79</v>
      </c>
      <c r="AY198" s="223" t="s">
        <v>168</v>
      </c>
    </row>
    <row r="199" spans="1:65" s="2" customFormat="1" ht="37.9" customHeight="1">
      <c r="A199" s="38"/>
      <c r="B199" s="39"/>
      <c r="C199" s="182" t="s">
        <v>1121</v>
      </c>
      <c r="D199" s="182" t="s">
        <v>171</v>
      </c>
      <c r="E199" s="183" t="s">
        <v>2697</v>
      </c>
      <c r="F199" s="184" t="s">
        <v>2698</v>
      </c>
      <c r="G199" s="185" t="s">
        <v>281</v>
      </c>
      <c r="H199" s="186">
        <v>31.690999999999999</v>
      </c>
      <c r="I199" s="187"/>
      <c r="J199" s="188">
        <f>ROUND(I199*H199,2)</f>
        <v>0</v>
      </c>
      <c r="K199" s="184" t="s">
        <v>175</v>
      </c>
      <c r="L199" s="43"/>
      <c r="M199" s="189" t="s">
        <v>19</v>
      </c>
      <c r="N199" s="190" t="s">
        <v>43</v>
      </c>
      <c r="O199" s="68"/>
      <c r="P199" s="191">
        <f>O199*H199</f>
        <v>0</v>
      </c>
      <c r="Q199" s="191">
        <v>0.99007999999999996</v>
      </c>
      <c r="R199" s="191">
        <f>Q199*H199</f>
        <v>31.376625279999999</v>
      </c>
      <c r="S199" s="191">
        <v>0</v>
      </c>
      <c r="T199" s="192">
        <f>S199*H199</f>
        <v>0</v>
      </c>
      <c r="U199" s="38"/>
      <c r="V199" s="38"/>
      <c r="W199" s="38"/>
      <c r="X199" s="38"/>
      <c r="Y199" s="38"/>
      <c r="Z199" s="38"/>
      <c r="AA199" s="38"/>
      <c r="AB199" s="38"/>
      <c r="AC199" s="38"/>
      <c r="AD199" s="38"/>
      <c r="AE199" s="38"/>
      <c r="AR199" s="193" t="s">
        <v>176</v>
      </c>
      <c r="AT199" s="193" t="s">
        <v>171</v>
      </c>
      <c r="AU199" s="193" t="s">
        <v>81</v>
      </c>
      <c r="AY199" s="21" t="s">
        <v>168</v>
      </c>
      <c r="BE199" s="194">
        <f>IF(N199="základní",J199,0)</f>
        <v>0</v>
      </c>
      <c r="BF199" s="194">
        <f>IF(N199="snížená",J199,0)</f>
        <v>0</v>
      </c>
      <c r="BG199" s="194">
        <f>IF(N199="zákl. přenesená",J199,0)</f>
        <v>0</v>
      </c>
      <c r="BH199" s="194">
        <f>IF(N199="sníž. přenesená",J199,0)</f>
        <v>0</v>
      </c>
      <c r="BI199" s="194">
        <f>IF(N199="nulová",J199,0)</f>
        <v>0</v>
      </c>
      <c r="BJ199" s="21" t="s">
        <v>79</v>
      </c>
      <c r="BK199" s="194">
        <f>ROUND(I199*H199,2)</f>
        <v>0</v>
      </c>
      <c r="BL199" s="21" t="s">
        <v>176</v>
      </c>
      <c r="BM199" s="193" t="s">
        <v>2699</v>
      </c>
    </row>
    <row r="200" spans="1:65" s="2" customFormat="1" ht="29.25">
      <c r="A200" s="38"/>
      <c r="B200" s="39"/>
      <c r="C200" s="40"/>
      <c r="D200" s="195" t="s">
        <v>178</v>
      </c>
      <c r="E200" s="40"/>
      <c r="F200" s="196" t="s">
        <v>2700</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1" t="s">
        <v>178</v>
      </c>
      <c r="AU200" s="21" t="s">
        <v>81</v>
      </c>
    </row>
    <row r="201" spans="1:65" s="2" customFormat="1" ht="11.25">
      <c r="A201" s="38"/>
      <c r="B201" s="39"/>
      <c r="C201" s="40"/>
      <c r="D201" s="200" t="s">
        <v>180</v>
      </c>
      <c r="E201" s="40"/>
      <c r="F201" s="201" t="s">
        <v>2701</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1" t="s">
        <v>180</v>
      </c>
      <c r="AU201" s="21" t="s">
        <v>81</v>
      </c>
    </row>
    <row r="202" spans="1:65" s="13" customFormat="1" ht="11.25">
      <c r="B202" s="202"/>
      <c r="C202" s="203"/>
      <c r="D202" s="195" t="s">
        <v>182</v>
      </c>
      <c r="E202" s="204" t="s">
        <v>19</v>
      </c>
      <c r="F202" s="205" t="s">
        <v>2702</v>
      </c>
      <c r="G202" s="203"/>
      <c r="H202" s="206">
        <v>31.690999999999999</v>
      </c>
      <c r="I202" s="207"/>
      <c r="J202" s="203"/>
      <c r="K202" s="203"/>
      <c r="L202" s="208"/>
      <c r="M202" s="209"/>
      <c r="N202" s="210"/>
      <c r="O202" s="210"/>
      <c r="P202" s="210"/>
      <c r="Q202" s="210"/>
      <c r="R202" s="210"/>
      <c r="S202" s="210"/>
      <c r="T202" s="211"/>
      <c r="AT202" s="212" t="s">
        <v>182</v>
      </c>
      <c r="AU202" s="212" t="s">
        <v>81</v>
      </c>
      <c r="AV202" s="13" t="s">
        <v>81</v>
      </c>
      <c r="AW202" s="13" t="s">
        <v>33</v>
      </c>
      <c r="AX202" s="13" t="s">
        <v>72</v>
      </c>
      <c r="AY202" s="212" t="s">
        <v>168</v>
      </c>
    </row>
    <row r="203" spans="1:65" s="14" customFormat="1" ht="11.25">
      <c r="B203" s="213"/>
      <c r="C203" s="214"/>
      <c r="D203" s="195" t="s">
        <v>182</v>
      </c>
      <c r="E203" s="215" t="s">
        <v>19</v>
      </c>
      <c r="F203" s="216" t="s">
        <v>185</v>
      </c>
      <c r="G203" s="214"/>
      <c r="H203" s="217">
        <v>31.690999999999999</v>
      </c>
      <c r="I203" s="218"/>
      <c r="J203" s="214"/>
      <c r="K203" s="214"/>
      <c r="L203" s="219"/>
      <c r="M203" s="220"/>
      <c r="N203" s="221"/>
      <c r="O203" s="221"/>
      <c r="P203" s="221"/>
      <c r="Q203" s="221"/>
      <c r="R203" s="221"/>
      <c r="S203" s="221"/>
      <c r="T203" s="222"/>
      <c r="AT203" s="223" t="s">
        <v>182</v>
      </c>
      <c r="AU203" s="223" t="s">
        <v>81</v>
      </c>
      <c r="AV203" s="14" t="s">
        <v>176</v>
      </c>
      <c r="AW203" s="14" t="s">
        <v>33</v>
      </c>
      <c r="AX203" s="14" t="s">
        <v>79</v>
      </c>
      <c r="AY203" s="223" t="s">
        <v>168</v>
      </c>
    </row>
    <row r="204" spans="1:65" s="2" customFormat="1" ht="24.2" customHeight="1">
      <c r="A204" s="38"/>
      <c r="B204" s="39"/>
      <c r="C204" s="182" t="s">
        <v>8</v>
      </c>
      <c r="D204" s="182" t="s">
        <v>171</v>
      </c>
      <c r="E204" s="183" t="s">
        <v>2703</v>
      </c>
      <c r="F204" s="184" t="s">
        <v>2704</v>
      </c>
      <c r="G204" s="185" t="s">
        <v>220</v>
      </c>
      <c r="H204" s="186">
        <v>1.4590000000000001</v>
      </c>
      <c r="I204" s="187"/>
      <c r="J204" s="188">
        <f>ROUND(I204*H204,2)</f>
        <v>0</v>
      </c>
      <c r="K204" s="184" t="s">
        <v>175</v>
      </c>
      <c r="L204" s="43"/>
      <c r="M204" s="189" t="s">
        <v>19</v>
      </c>
      <c r="N204" s="190" t="s">
        <v>43</v>
      </c>
      <c r="O204" s="68"/>
      <c r="P204" s="191">
        <f>O204*H204</f>
        <v>0</v>
      </c>
      <c r="Q204" s="191">
        <v>1.0584</v>
      </c>
      <c r="R204" s="191">
        <f>Q204*H204</f>
        <v>1.5442056000000002</v>
      </c>
      <c r="S204" s="191">
        <v>0</v>
      </c>
      <c r="T204" s="192">
        <f>S204*H204</f>
        <v>0</v>
      </c>
      <c r="U204" s="38"/>
      <c r="V204" s="38"/>
      <c r="W204" s="38"/>
      <c r="X204" s="38"/>
      <c r="Y204" s="38"/>
      <c r="Z204" s="38"/>
      <c r="AA204" s="38"/>
      <c r="AB204" s="38"/>
      <c r="AC204" s="38"/>
      <c r="AD204" s="38"/>
      <c r="AE204" s="38"/>
      <c r="AR204" s="193" t="s">
        <v>176</v>
      </c>
      <c r="AT204" s="193" t="s">
        <v>171</v>
      </c>
      <c r="AU204" s="193" t="s">
        <v>81</v>
      </c>
      <c r="AY204" s="21" t="s">
        <v>168</v>
      </c>
      <c r="BE204" s="194">
        <f>IF(N204="základní",J204,0)</f>
        <v>0</v>
      </c>
      <c r="BF204" s="194">
        <f>IF(N204="snížená",J204,0)</f>
        <v>0</v>
      </c>
      <c r="BG204" s="194">
        <f>IF(N204="zákl. přenesená",J204,0)</f>
        <v>0</v>
      </c>
      <c r="BH204" s="194">
        <f>IF(N204="sníž. přenesená",J204,0)</f>
        <v>0</v>
      </c>
      <c r="BI204" s="194">
        <f>IF(N204="nulová",J204,0)</f>
        <v>0</v>
      </c>
      <c r="BJ204" s="21" t="s">
        <v>79</v>
      </c>
      <c r="BK204" s="194">
        <f>ROUND(I204*H204,2)</f>
        <v>0</v>
      </c>
      <c r="BL204" s="21" t="s">
        <v>176</v>
      </c>
      <c r="BM204" s="193" t="s">
        <v>2705</v>
      </c>
    </row>
    <row r="205" spans="1:65" s="2" customFormat="1" ht="29.25">
      <c r="A205" s="38"/>
      <c r="B205" s="39"/>
      <c r="C205" s="40"/>
      <c r="D205" s="195" t="s">
        <v>178</v>
      </c>
      <c r="E205" s="40"/>
      <c r="F205" s="196" t="s">
        <v>2706</v>
      </c>
      <c r="G205" s="40"/>
      <c r="H205" s="40"/>
      <c r="I205" s="197"/>
      <c r="J205" s="40"/>
      <c r="K205" s="40"/>
      <c r="L205" s="43"/>
      <c r="M205" s="198"/>
      <c r="N205" s="199"/>
      <c r="O205" s="68"/>
      <c r="P205" s="68"/>
      <c r="Q205" s="68"/>
      <c r="R205" s="68"/>
      <c r="S205" s="68"/>
      <c r="T205" s="69"/>
      <c r="U205" s="38"/>
      <c r="V205" s="38"/>
      <c r="W205" s="38"/>
      <c r="X205" s="38"/>
      <c r="Y205" s="38"/>
      <c r="Z205" s="38"/>
      <c r="AA205" s="38"/>
      <c r="AB205" s="38"/>
      <c r="AC205" s="38"/>
      <c r="AD205" s="38"/>
      <c r="AE205" s="38"/>
      <c r="AT205" s="21" t="s">
        <v>178</v>
      </c>
      <c r="AU205" s="21" t="s">
        <v>81</v>
      </c>
    </row>
    <row r="206" spans="1:65" s="2" customFormat="1" ht="11.25">
      <c r="A206" s="38"/>
      <c r="B206" s="39"/>
      <c r="C206" s="40"/>
      <c r="D206" s="200" t="s">
        <v>180</v>
      </c>
      <c r="E206" s="40"/>
      <c r="F206" s="201" t="s">
        <v>2707</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1" t="s">
        <v>180</v>
      </c>
      <c r="AU206" s="21" t="s">
        <v>81</v>
      </c>
    </row>
    <row r="207" spans="1:65" s="13" customFormat="1" ht="11.25">
      <c r="B207" s="202"/>
      <c r="C207" s="203"/>
      <c r="D207" s="195" t="s">
        <v>182</v>
      </c>
      <c r="E207" s="204" t="s">
        <v>19</v>
      </c>
      <c r="F207" s="205" t="s">
        <v>2708</v>
      </c>
      <c r="G207" s="203"/>
      <c r="H207" s="206">
        <v>1.4590000000000001</v>
      </c>
      <c r="I207" s="207"/>
      <c r="J207" s="203"/>
      <c r="K207" s="203"/>
      <c r="L207" s="208"/>
      <c r="M207" s="209"/>
      <c r="N207" s="210"/>
      <c r="O207" s="210"/>
      <c r="P207" s="210"/>
      <c r="Q207" s="210"/>
      <c r="R207" s="210"/>
      <c r="S207" s="210"/>
      <c r="T207" s="211"/>
      <c r="AT207" s="212" t="s">
        <v>182</v>
      </c>
      <c r="AU207" s="212" t="s">
        <v>81</v>
      </c>
      <c r="AV207" s="13" t="s">
        <v>81</v>
      </c>
      <c r="AW207" s="13" t="s">
        <v>33</v>
      </c>
      <c r="AX207" s="13" t="s">
        <v>72</v>
      </c>
      <c r="AY207" s="212" t="s">
        <v>168</v>
      </c>
    </row>
    <row r="208" spans="1:65" s="14" customFormat="1" ht="11.25">
      <c r="B208" s="213"/>
      <c r="C208" s="214"/>
      <c r="D208" s="195" t="s">
        <v>182</v>
      </c>
      <c r="E208" s="215" t="s">
        <v>19</v>
      </c>
      <c r="F208" s="216" t="s">
        <v>185</v>
      </c>
      <c r="G208" s="214"/>
      <c r="H208" s="217">
        <v>1.4590000000000001</v>
      </c>
      <c r="I208" s="218"/>
      <c r="J208" s="214"/>
      <c r="K208" s="214"/>
      <c r="L208" s="219"/>
      <c r="M208" s="220"/>
      <c r="N208" s="221"/>
      <c r="O208" s="221"/>
      <c r="P208" s="221"/>
      <c r="Q208" s="221"/>
      <c r="R208" s="221"/>
      <c r="S208" s="221"/>
      <c r="T208" s="222"/>
      <c r="AT208" s="223" t="s">
        <v>182</v>
      </c>
      <c r="AU208" s="223" t="s">
        <v>81</v>
      </c>
      <c r="AV208" s="14" t="s">
        <v>176</v>
      </c>
      <c r="AW208" s="14" t="s">
        <v>33</v>
      </c>
      <c r="AX208" s="14" t="s">
        <v>79</v>
      </c>
      <c r="AY208" s="223" t="s">
        <v>168</v>
      </c>
    </row>
    <row r="209" spans="1:65" s="12" customFormat="1" ht="22.9" customHeight="1">
      <c r="B209" s="166"/>
      <c r="C209" s="167"/>
      <c r="D209" s="168" t="s">
        <v>71</v>
      </c>
      <c r="E209" s="180" t="s">
        <v>635</v>
      </c>
      <c r="F209" s="180" t="s">
        <v>2709</v>
      </c>
      <c r="G209" s="167"/>
      <c r="H209" s="167"/>
      <c r="I209" s="170"/>
      <c r="J209" s="181">
        <f>BK209</f>
        <v>0</v>
      </c>
      <c r="K209" s="167"/>
      <c r="L209" s="172"/>
      <c r="M209" s="173"/>
      <c r="N209" s="174"/>
      <c r="O209" s="174"/>
      <c r="P209" s="175">
        <f>SUM(P210:P237)</f>
        <v>0</v>
      </c>
      <c r="Q209" s="174"/>
      <c r="R209" s="175">
        <f>SUM(R210:R237)</f>
        <v>24.724781479999997</v>
      </c>
      <c r="S209" s="174"/>
      <c r="T209" s="176">
        <f>SUM(T210:T237)</f>
        <v>0</v>
      </c>
      <c r="AR209" s="177" t="s">
        <v>79</v>
      </c>
      <c r="AT209" s="178" t="s">
        <v>71</v>
      </c>
      <c r="AU209" s="178" t="s">
        <v>79</v>
      </c>
      <c r="AY209" s="177" t="s">
        <v>168</v>
      </c>
      <c r="BK209" s="179">
        <f>SUM(BK210:BK237)</f>
        <v>0</v>
      </c>
    </row>
    <row r="210" spans="1:65" s="2" customFormat="1" ht="21.75" customHeight="1">
      <c r="A210" s="38"/>
      <c r="B210" s="39"/>
      <c r="C210" s="182" t="s">
        <v>1944</v>
      </c>
      <c r="D210" s="182" t="s">
        <v>171</v>
      </c>
      <c r="E210" s="183" t="s">
        <v>2710</v>
      </c>
      <c r="F210" s="184" t="s">
        <v>2711</v>
      </c>
      <c r="G210" s="185" t="s">
        <v>281</v>
      </c>
      <c r="H210" s="186">
        <v>81.91</v>
      </c>
      <c r="I210" s="187"/>
      <c r="J210" s="188">
        <f>ROUND(I210*H210,2)</f>
        <v>0</v>
      </c>
      <c r="K210" s="184" t="s">
        <v>175</v>
      </c>
      <c r="L210" s="43"/>
      <c r="M210" s="189" t="s">
        <v>19</v>
      </c>
      <c r="N210" s="190" t="s">
        <v>43</v>
      </c>
      <c r="O210" s="68"/>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176</v>
      </c>
      <c r="AT210" s="193" t="s">
        <v>171</v>
      </c>
      <c r="AU210" s="193" t="s">
        <v>81</v>
      </c>
      <c r="AY210" s="21" t="s">
        <v>168</v>
      </c>
      <c r="BE210" s="194">
        <f>IF(N210="základní",J210,0)</f>
        <v>0</v>
      </c>
      <c r="BF210" s="194">
        <f>IF(N210="snížená",J210,0)</f>
        <v>0</v>
      </c>
      <c r="BG210" s="194">
        <f>IF(N210="zákl. přenesená",J210,0)</f>
        <v>0</v>
      </c>
      <c r="BH210" s="194">
        <f>IF(N210="sníž. přenesená",J210,0)</f>
        <v>0</v>
      </c>
      <c r="BI210" s="194">
        <f>IF(N210="nulová",J210,0)</f>
        <v>0</v>
      </c>
      <c r="BJ210" s="21" t="s">
        <v>79</v>
      </c>
      <c r="BK210" s="194">
        <f>ROUND(I210*H210,2)</f>
        <v>0</v>
      </c>
      <c r="BL210" s="21" t="s">
        <v>176</v>
      </c>
      <c r="BM210" s="193" t="s">
        <v>2712</v>
      </c>
    </row>
    <row r="211" spans="1:65" s="2" customFormat="1" ht="19.5">
      <c r="A211" s="38"/>
      <c r="B211" s="39"/>
      <c r="C211" s="40"/>
      <c r="D211" s="195" t="s">
        <v>178</v>
      </c>
      <c r="E211" s="40"/>
      <c r="F211" s="196" t="s">
        <v>2713</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1" t="s">
        <v>178</v>
      </c>
      <c r="AU211" s="21" t="s">
        <v>81</v>
      </c>
    </row>
    <row r="212" spans="1:65" s="2" customFormat="1" ht="11.25">
      <c r="A212" s="38"/>
      <c r="B212" s="39"/>
      <c r="C212" s="40"/>
      <c r="D212" s="200" t="s">
        <v>180</v>
      </c>
      <c r="E212" s="40"/>
      <c r="F212" s="201" t="s">
        <v>2714</v>
      </c>
      <c r="G212" s="40"/>
      <c r="H212" s="40"/>
      <c r="I212" s="197"/>
      <c r="J212" s="40"/>
      <c r="K212" s="40"/>
      <c r="L212" s="43"/>
      <c r="M212" s="198"/>
      <c r="N212" s="199"/>
      <c r="O212" s="68"/>
      <c r="P212" s="68"/>
      <c r="Q212" s="68"/>
      <c r="R212" s="68"/>
      <c r="S212" s="68"/>
      <c r="T212" s="69"/>
      <c r="U212" s="38"/>
      <c r="V212" s="38"/>
      <c r="W212" s="38"/>
      <c r="X212" s="38"/>
      <c r="Y212" s="38"/>
      <c r="Z212" s="38"/>
      <c r="AA212" s="38"/>
      <c r="AB212" s="38"/>
      <c r="AC212" s="38"/>
      <c r="AD212" s="38"/>
      <c r="AE212" s="38"/>
      <c r="AT212" s="21" t="s">
        <v>180</v>
      </c>
      <c r="AU212" s="21" t="s">
        <v>81</v>
      </c>
    </row>
    <row r="213" spans="1:65" s="13" customFormat="1" ht="11.25">
      <c r="B213" s="202"/>
      <c r="C213" s="203"/>
      <c r="D213" s="195" t="s">
        <v>182</v>
      </c>
      <c r="E213" s="204" t="s">
        <v>19</v>
      </c>
      <c r="F213" s="205" t="s">
        <v>2715</v>
      </c>
      <c r="G213" s="203"/>
      <c r="H213" s="206">
        <v>81.91</v>
      </c>
      <c r="I213" s="207"/>
      <c r="J213" s="203"/>
      <c r="K213" s="203"/>
      <c r="L213" s="208"/>
      <c r="M213" s="209"/>
      <c r="N213" s="210"/>
      <c r="O213" s="210"/>
      <c r="P213" s="210"/>
      <c r="Q213" s="210"/>
      <c r="R213" s="210"/>
      <c r="S213" s="210"/>
      <c r="T213" s="211"/>
      <c r="AT213" s="212" t="s">
        <v>182</v>
      </c>
      <c r="AU213" s="212" t="s">
        <v>81</v>
      </c>
      <c r="AV213" s="13" t="s">
        <v>81</v>
      </c>
      <c r="AW213" s="13" t="s">
        <v>33</v>
      </c>
      <c r="AX213" s="13" t="s">
        <v>72</v>
      </c>
      <c r="AY213" s="212" t="s">
        <v>168</v>
      </c>
    </row>
    <row r="214" spans="1:65" s="14" customFormat="1" ht="11.25">
      <c r="B214" s="213"/>
      <c r="C214" s="214"/>
      <c r="D214" s="195" t="s">
        <v>182</v>
      </c>
      <c r="E214" s="215" t="s">
        <v>19</v>
      </c>
      <c r="F214" s="216" t="s">
        <v>185</v>
      </c>
      <c r="G214" s="214"/>
      <c r="H214" s="217">
        <v>81.91</v>
      </c>
      <c r="I214" s="218"/>
      <c r="J214" s="214"/>
      <c r="K214" s="214"/>
      <c r="L214" s="219"/>
      <c r="M214" s="220"/>
      <c r="N214" s="221"/>
      <c r="O214" s="221"/>
      <c r="P214" s="221"/>
      <c r="Q214" s="221"/>
      <c r="R214" s="221"/>
      <c r="S214" s="221"/>
      <c r="T214" s="222"/>
      <c r="AT214" s="223" t="s">
        <v>182</v>
      </c>
      <c r="AU214" s="223" t="s">
        <v>81</v>
      </c>
      <c r="AV214" s="14" t="s">
        <v>176</v>
      </c>
      <c r="AW214" s="14" t="s">
        <v>33</v>
      </c>
      <c r="AX214" s="14" t="s">
        <v>79</v>
      </c>
      <c r="AY214" s="223" t="s">
        <v>168</v>
      </c>
    </row>
    <row r="215" spans="1:65" s="2" customFormat="1" ht="21.75" customHeight="1">
      <c r="A215" s="38"/>
      <c r="B215" s="39"/>
      <c r="C215" s="182" t="s">
        <v>1926</v>
      </c>
      <c r="D215" s="182" t="s">
        <v>171</v>
      </c>
      <c r="E215" s="183" t="s">
        <v>2716</v>
      </c>
      <c r="F215" s="184" t="s">
        <v>2717</v>
      </c>
      <c r="G215" s="185" t="s">
        <v>281</v>
      </c>
      <c r="H215" s="186">
        <v>81.91</v>
      </c>
      <c r="I215" s="187"/>
      <c r="J215" s="188">
        <f>ROUND(I215*H215,2)</f>
        <v>0</v>
      </c>
      <c r="K215" s="184" t="s">
        <v>175</v>
      </c>
      <c r="L215" s="43"/>
      <c r="M215" s="189" t="s">
        <v>19</v>
      </c>
      <c r="N215" s="190" t="s">
        <v>43</v>
      </c>
      <c r="O215" s="68"/>
      <c r="P215" s="191">
        <f>O215*H215</f>
        <v>0</v>
      </c>
      <c r="Q215" s="191">
        <v>0</v>
      </c>
      <c r="R215" s="191">
        <f>Q215*H215</f>
        <v>0</v>
      </c>
      <c r="S215" s="191">
        <v>0</v>
      </c>
      <c r="T215" s="192">
        <f>S215*H215</f>
        <v>0</v>
      </c>
      <c r="U215" s="38"/>
      <c r="V215" s="38"/>
      <c r="W215" s="38"/>
      <c r="X215" s="38"/>
      <c r="Y215" s="38"/>
      <c r="Z215" s="38"/>
      <c r="AA215" s="38"/>
      <c r="AB215" s="38"/>
      <c r="AC215" s="38"/>
      <c r="AD215" s="38"/>
      <c r="AE215" s="38"/>
      <c r="AR215" s="193" t="s">
        <v>176</v>
      </c>
      <c r="AT215" s="193" t="s">
        <v>171</v>
      </c>
      <c r="AU215" s="193" t="s">
        <v>81</v>
      </c>
      <c r="AY215" s="21" t="s">
        <v>168</v>
      </c>
      <c r="BE215" s="194">
        <f>IF(N215="základní",J215,0)</f>
        <v>0</v>
      </c>
      <c r="BF215" s="194">
        <f>IF(N215="snížená",J215,0)</f>
        <v>0</v>
      </c>
      <c r="BG215" s="194">
        <f>IF(N215="zákl. přenesená",J215,0)</f>
        <v>0</v>
      </c>
      <c r="BH215" s="194">
        <f>IF(N215="sníž. přenesená",J215,0)</f>
        <v>0</v>
      </c>
      <c r="BI215" s="194">
        <f>IF(N215="nulová",J215,0)</f>
        <v>0</v>
      </c>
      <c r="BJ215" s="21" t="s">
        <v>79</v>
      </c>
      <c r="BK215" s="194">
        <f>ROUND(I215*H215,2)</f>
        <v>0</v>
      </c>
      <c r="BL215" s="21" t="s">
        <v>176</v>
      </c>
      <c r="BM215" s="193" t="s">
        <v>2718</v>
      </c>
    </row>
    <row r="216" spans="1:65" s="2" customFormat="1" ht="19.5">
      <c r="A216" s="38"/>
      <c r="B216" s="39"/>
      <c r="C216" s="40"/>
      <c r="D216" s="195" t="s">
        <v>178</v>
      </c>
      <c r="E216" s="40"/>
      <c r="F216" s="196" t="s">
        <v>2719</v>
      </c>
      <c r="G216" s="40"/>
      <c r="H216" s="40"/>
      <c r="I216" s="197"/>
      <c r="J216" s="40"/>
      <c r="K216" s="40"/>
      <c r="L216" s="43"/>
      <c r="M216" s="198"/>
      <c r="N216" s="199"/>
      <c r="O216" s="68"/>
      <c r="P216" s="68"/>
      <c r="Q216" s="68"/>
      <c r="R216" s="68"/>
      <c r="S216" s="68"/>
      <c r="T216" s="69"/>
      <c r="U216" s="38"/>
      <c r="V216" s="38"/>
      <c r="W216" s="38"/>
      <c r="X216" s="38"/>
      <c r="Y216" s="38"/>
      <c r="Z216" s="38"/>
      <c r="AA216" s="38"/>
      <c r="AB216" s="38"/>
      <c r="AC216" s="38"/>
      <c r="AD216" s="38"/>
      <c r="AE216" s="38"/>
      <c r="AT216" s="21" t="s">
        <v>178</v>
      </c>
      <c r="AU216" s="21" t="s">
        <v>81</v>
      </c>
    </row>
    <row r="217" spans="1:65" s="2" customFormat="1" ht="11.25">
      <c r="A217" s="38"/>
      <c r="B217" s="39"/>
      <c r="C217" s="40"/>
      <c r="D217" s="200" t="s">
        <v>180</v>
      </c>
      <c r="E217" s="40"/>
      <c r="F217" s="201" t="s">
        <v>2720</v>
      </c>
      <c r="G217" s="40"/>
      <c r="H217" s="40"/>
      <c r="I217" s="197"/>
      <c r="J217" s="40"/>
      <c r="K217" s="40"/>
      <c r="L217" s="43"/>
      <c r="M217" s="198"/>
      <c r="N217" s="199"/>
      <c r="O217" s="68"/>
      <c r="P217" s="68"/>
      <c r="Q217" s="68"/>
      <c r="R217" s="68"/>
      <c r="S217" s="68"/>
      <c r="T217" s="69"/>
      <c r="U217" s="38"/>
      <c r="V217" s="38"/>
      <c r="W217" s="38"/>
      <c r="X217" s="38"/>
      <c r="Y217" s="38"/>
      <c r="Z217" s="38"/>
      <c r="AA217" s="38"/>
      <c r="AB217" s="38"/>
      <c r="AC217" s="38"/>
      <c r="AD217" s="38"/>
      <c r="AE217" s="38"/>
      <c r="AT217" s="21" t="s">
        <v>180</v>
      </c>
      <c r="AU217" s="21" t="s">
        <v>81</v>
      </c>
    </row>
    <row r="218" spans="1:65" s="13" customFormat="1" ht="11.25">
      <c r="B218" s="202"/>
      <c r="C218" s="203"/>
      <c r="D218" s="195" t="s">
        <v>182</v>
      </c>
      <c r="E218" s="204" t="s">
        <v>19</v>
      </c>
      <c r="F218" s="205" t="s">
        <v>2721</v>
      </c>
      <c r="G218" s="203"/>
      <c r="H218" s="206">
        <v>81.91</v>
      </c>
      <c r="I218" s="207"/>
      <c r="J218" s="203"/>
      <c r="K218" s="203"/>
      <c r="L218" s="208"/>
      <c r="M218" s="209"/>
      <c r="N218" s="210"/>
      <c r="O218" s="210"/>
      <c r="P218" s="210"/>
      <c r="Q218" s="210"/>
      <c r="R218" s="210"/>
      <c r="S218" s="210"/>
      <c r="T218" s="211"/>
      <c r="AT218" s="212" t="s">
        <v>182</v>
      </c>
      <c r="AU218" s="212" t="s">
        <v>81</v>
      </c>
      <c r="AV218" s="13" t="s">
        <v>81</v>
      </c>
      <c r="AW218" s="13" t="s">
        <v>33</v>
      </c>
      <c r="AX218" s="13" t="s">
        <v>72</v>
      </c>
      <c r="AY218" s="212" t="s">
        <v>168</v>
      </c>
    </row>
    <row r="219" spans="1:65" s="14" customFormat="1" ht="11.25">
      <c r="B219" s="213"/>
      <c r="C219" s="214"/>
      <c r="D219" s="195" t="s">
        <v>182</v>
      </c>
      <c r="E219" s="215" t="s">
        <v>19</v>
      </c>
      <c r="F219" s="216" t="s">
        <v>185</v>
      </c>
      <c r="G219" s="214"/>
      <c r="H219" s="217">
        <v>81.91</v>
      </c>
      <c r="I219" s="218"/>
      <c r="J219" s="214"/>
      <c r="K219" s="214"/>
      <c r="L219" s="219"/>
      <c r="M219" s="220"/>
      <c r="N219" s="221"/>
      <c r="O219" s="221"/>
      <c r="P219" s="221"/>
      <c r="Q219" s="221"/>
      <c r="R219" s="221"/>
      <c r="S219" s="221"/>
      <c r="T219" s="222"/>
      <c r="AT219" s="223" t="s">
        <v>182</v>
      </c>
      <c r="AU219" s="223" t="s">
        <v>81</v>
      </c>
      <c r="AV219" s="14" t="s">
        <v>176</v>
      </c>
      <c r="AW219" s="14" t="s">
        <v>33</v>
      </c>
      <c r="AX219" s="14" t="s">
        <v>79</v>
      </c>
      <c r="AY219" s="223" t="s">
        <v>168</v>
      </c>
    </row>
    <row r="220" spans="1:65" s="2" customFormat="1" ht="16.5" customHeight="1">
      <c r="A220" s="38"/>
      <c r="B220" s="39"/>
      <c r="C220" s="182" t="s">
        <v>739</v>
      </c>
      <c r="D220" s="182" t="s">
        <v>171</v>
      </c>
      <c r="E220" s="183" t="s">
        <v>2722</v>
      </c>
      <c r="F220" s="184" t="s">
        <v>2723</v>
      </c>
      <c r="G220" s="185" t="s">
        <v>281</v>
      </c>
      <c r="H220" s="186">
        <v>81.91</v>
      </c>
      <c r="I220" s="187"/>
      <c r="J220" s="188">
        <f>ROUND(I220*H220,2)</f>
        <v>0</v>
      </c>
      <c r="K220" s="184" t="s">
        <v>19</v>
      </c>
      <c r="L220" s="43"/>
      <c r="M220" s="189" t="s">
        <v>19</v>
      </c>
      <c r="N220" s="190" t="s">
        <v>43</v>
      </c>
      <c r="O220" s="68"/>
      <c r="P220" s="191">
        <f>O220*H220</f>
        <v>0</v>
      </c>
      <c r="Q220" s="191">
        <v>0.24793999999999999</v>
      </c>
      <c r="R220" s="191">
        <f>Q220*H220</f>
        <v>20.308765399999999</v>
      </c>
      <c r="S220" s="191">
        <v>0</v>
      </c>
      <c r="T220" s="192">
        <f>S220*H220</f>
        <v>0</v>
      </c>
      <c r="U220" s="38"/>
      <c r="V220" s="38"/>
      <c r="W220" s="38"/>
      <c r="X220" s="38"/>
      <c r="Y220" s="38"/>
      <c r="Z220" s="38"/>
      <c r="AA220" s="38"/>
      <c r="AB220" s="38"/>
      <c r="AC220" s="38"/>
      <c r="AD220" s="38"/>
      <c r="AE220" s="38"/>
      <c r="AR220" s="193" t="s">
        <v>176</v>
      </c>
      <c r="AT220" s="193" t="s">
        <v>171</v>
      </c>
      <c r="AU220" s="193" t="s">
        <v>81</v>
      </c>
      <c r="AY220" s="21" t="s">
        <v>168</v>
      </c>
      <c r="BE220" s="194">
        <f>IF(N220="základní",J220,0)</f>
        <v>0</v>
      </c>
      <c r="BF220" s="194">
        <f>IF(N220="snížená",J220,0)</f>
        <v>0</v>
      </c>
      <c r="BG220" s="194">
        <f>IF(N220="zákl. přenesená",J220,0)</f>
        <v>0</v>
      </c>
      <c r="BH220" s="194">
        <f>IF(N220="sníž. přenesená",J220,0)</f>
        <v>0</v>
      </c>
      <c r="BI220" s="194">
        <f>IF(N220="nulová",J220,0)</f>
        <v>0</v>
      </c>
      <c r="BJ220" s="21" t="s">
        <v>79</v>
      </c>
      <c r="BK220" s="194">
        <f>ROUND(I220*H220,2)</f>
        <v>0</v>
      </c>
      <c r="BL220" s="21" t="s">
        <v>176</v>
      </c>
      <c r="BM220" s="193" t="s">
        <v>2724</v>
      </c>
    </row>
    <row r="221" spans="1:65" s="2" customFormat="1" ht="11.25">
      <c r="A221" s="38"/>
      <c r="B221" s="39"/>
      <c r="C221" s="40"/>
      <c r="D221" s="195" t="s">
        <v>178</v>
      </c>
      <c r="E221" s="40"/>
      <c r="F221" s="196" t="s">
        <v>2723</v>
      </c>
      <c r="G221" s="40"/>
      <c r="H221" s="40"/>
      <c r="I221" s="197"/>
      <c r="J221" s="40"/>
      <c r="K221" s="40"/>
      <c r="L221" s="43"/>
      <c r="M221" s="198"/>
      <c r="N221" s="199"/>
      <c r="O221" s="68"/>
      <c r="P221" s="68"/>
      <c r="Q221" s="68"/>
      <c r="R221" s="68"/>
      <c r="S221" s="68"/>
      <c r="T221" s="69"/>
      <c r="U221" s="38"/>
      <c r="V221" s="38"/>
      <c r="W221" s="38"/>
      <c r="X221" s="38"/>
      <c r="Y221" s="38"/>
      <c r="Z221" s="38"/>
      <c r="AA221" s="38"/>
      <c r="AB221" s="38"/>
      <c r="AC221" s="38"/>
      <c r="AD221" s="38"/>
      <c r="AE221" s="38"/>
      <c r="AT221" s="21" t="s">
        <v>178</v>
      </c>
      <c r="AU221" s="21" t="s">
        <v>81</v>
      </c>
    </row>
    <row r="222" spans="1:65" s="2" customFormat="1" ht="39">
      <c r="A222" s="38"/>
      <c r="B222" s="39"/>
      <c r="C222" s="40"/>
      <c r="D222" s="195" t="s">
        <v>206</v>
      </c>
      <c r="E222" s="40"/>
      <c r="F222" s="224" t="s">
        <v>2725</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1" t="s">
        <v>206</v>
      </c>
      <c r="AU222" s="21" t="s">
        <v>81</v>
      </c>
    </row>
    <row r="223" spans="1:65" s="13" customFormat="1" ht="11.25">
      <c r="B223" s="202"/>
      <c r="C223" s="203"/>
      <c r="D223" s="195" t="s">
        <v>182</v>
      </c>
      <c r="E223" s="204" t="s">
        <v>19</v>
      </c>
      <c r="F223" s="205" t="s">
        <v>2726</v>
      </c>
      <c r="G223" s="203"/>
      <c r="H223" s="206">
        <v>81.91</v>
      </c>
      <c r="I223" s="207"/>
      <c r="J223" s="203"/>
      <c r="K223" s="203"/>
      <c r="L223" s="208"/>
      <c r="M223" s="209"/>
      <c r="N223" s="210"/>
      <c r="O223" s="210"/>
      <c r="P223" s="210"/>
      <c r="Q223" s="210"/>
      <c r="R223" s="210"/>
      <c r="S223" s="210"/>
      <c r="T223" s="211"/>
      <c r="AT223" s="212" t="s">
        <v>182</v>
      </c>
      <c r="AU223" s="212" t="s">
        <v>81</v>
      </c>
      <c r="AV223" s="13" t="s">
        <v>81</v>
      </c>
      <c r="AW223" s="13" t="s">
        <v>33</v>
      </c>
      <c r="AX223" s="13" t="s">
        <v>72</v>
      </c>
      <c r="AY223" s="212" t="s">
        <v>168</v>
      </c>
    </row>
    <row r="224" spans="1:65" s="14" customFormat="1" ht="11.25">
      <c r="B224" s="213"/>
      <c r="C224" s="214"/>
      <c r="D224" s="195" t="s">
        <v>182</v>
      </c>
      <c r="E224" s="215" t="s">
        <v>19</v>
      </c>
      <c r="F224" s="216" t="s">
        <v>185</v>
      </c>
      <c r="G224" s="214"/>
      <c r="H224" s="217">
        <v>81.91</v>
      </c>
      <c r="I224" s="218"/>
      <c r="J224" s="214"/>
      <c r="K224" s="214"/>
      <c r="L224" s="219"/>
      <c r="M224" s="220"/>
      <c r="N224" s="221"/>
      <c r="O224" s="221"/>
      <c r="P224" s="221"/>
      <c r="Q224" s="221"/>
      <c r="R224" s="221"/>
      <c r="S224" s="221"/>
      <c r="T224" s="222"/>
      <c r="AT224" s="223" t="s">
        <v>182</v>
      </c>
      <c r="AU224" s="223" t="s">
        <v>81</v>
      </c>
      <c r="AV224" s="14" t="s">
        <v>176</v>
      </c>
      <c r="AW224" s="14" t="s">
        <v>33</v>
      </c>
      <c r="AX224" s="14" t="s">
        <v>79</v>
      </c>
      <c r="AY224" s="223" t="s">
        <v>168</v>
      </c>
    </row>
    <row r="225" spans="1:65" s="2" customFormat="1" ht="33" customHeight="1">
      <c r="A225" s="38"/>
      <c r="B225" s="39"/>
      <c r="C225" s="182" t="s">
        <v>1306</v>
      </c>
      <c r="D225" s="182" t="s">
        <v>171</v>
      </c>
      <c r="E225" s="183" t="s">
        <v>2727</v>
      </c>
      <c r="F225" s="184" t="s">
        <v>2728</v>
      </c>
      <c r="G225" s="185" t="s">
        <v>281</v>
      </c>
      <c r="H225" s="186">
        <v>11.673999999999999</v>
      </c>
      <c r="I225" s="187"/>
      <c r="J225" s="188">
        <f>ROUND(I225*H225,2)</f>
        <v>0</v>
      </c>
      <c r="K225" s="184" t="s">
        <v>175</v>
      </c>
      <c r="L225" s="43"/>
      <c r="M225" s="189" t="s">
        <v>19</v>
      </c>
      <c r="N225" s="190" t="s">
        <v>43</v>
      </c>
      <c r="O225" s="68"/>
      <c r="P225" s="191">
        <f>O225*H225</f>
        <v>0</v>
      </c>
      <c r="Q225" s="191">
        <v>0.16192000000000001</v>
      </c>
      <c r="R225" s="191">
        <f>Q225*H225</f>
        <v>1.8902540800000001</v>
      </c>
      <c r="S225" s="191">
        <v>0</v>
      </c>
      <c r="T225" s="192">
        <f>S225*H225</f>
        <v>0</v>
      </c>
      <c r="U225" s="38"/>
      <c r="V225" s="38"/>
      <c r="W225" s="38"/>
      <c r="X225" s="38"/>
      <c r="Y225" s="38"/>
      <c r="Z225" s="38"/>
      <c r="AA225" s="38"/>
      <c r="AB225" s="38"/>
      <c r="AC225" s="38"/>
      <c r="AD225" s="38"/>
      <c r="AE225" s="38"/>
      <c r="AR225" s="193" t="s">
        <v>176</v>
      </c>
      <c r="AT225" s="193" t="s">
        <v>171</v>
      </c>
      <c r="AU225" s="193" t="s">
        <v>81</v>
      </c>
      <c r="AY225" s="21" t="s">
        <v>168</v>
      </c>
      <c r="BE225" s="194">
        <f>IF(N225="základní",J225,0)</f>
        <v>0</v>
      </c>
      <c r="BF225" s="194">
        <f>IF(N225="snížená",J225,0)</f>
        <v>0</v>
      </c>
      <c r="BG225" s="194">
        <f>IF(N225="zákl. přenesená",J225,0)</f>
        <v>0</v>
      </c>
      <c r="BH225" s="194">
        <f>IF(N225="sníž. přenesená",J225,0)</f>
        <v>0</v>
      </c>
      <c r="BI225" s="194">
        <f>IF(N225="nulová",J225,0)</f>
        <v>0</v>
      </c>
      <c r="BJ225" s="21" t="s">
        <v>79</v>
      </c>
      <c r="BK225" s="194">
        <f>ROUND(I225*H225,2)</f>
        <v>0</v>
      </c>
      <c r="BL225" s="21" t="s">
        <v>176</v>
      </c>
      <c r="BM225" s="193" t="s">
        <v>2729</v>
      </c>
    </row>
    <row r="226" spans="1:65" s="2" customFormat="1" ht="19.5">
      <c r="A226" s="38"/>
      <c r="B226" s="39"/>
      <c r="C226" s="40"/>
      <c r="D226" s="195" t="s">
        <v>178</v>
      </c>
      <c r="E226" s="40"/>
      <c r="F226" s="196" t="s">
        <v>2730</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1" t="s">
        <v>178</v>
      </c>
      <c r="AU226" s="21" t="s">
        <v>81</v>
      </c>
    </row>
    <row r="227" spans="1:65" s="2" customFormat="1" ht="11.25">
      <c r="A227" s="38"/>
      <c r="B227" s="39"/>
      <c r="C227" s="40"/>
      <c r="D227" s="200" t="s">
        <v>180</v>
      </c>
      <c r="E227" s="40"/>
      <c r="F227" s="201" t="s">
        <v>2731</v>
      </c>
      <c r="G227" s="40"/>
      <c r="H227" s="40"/>
      <c r="I227" s="197"/>
      <c r="J227" s="40"/>
      <c r="K227" s="40"/>
      <c r="L227" s="43"/>
      <c r="M227" s="198"/>
      <c r="N227" s="199"/>
      <c r="O227" s="68"/>
      <c r="P227" s="68"/>
      <c r="Q227" s="68"/>
      <c r="R227" s="68"/>
      <c r="S227" s="68"/>
      <c r="T227" s="69"/>
      <c r="U227" s="38"/>
      <c r="V227" s="38"/>
      <c r="W227" s="38"/>
      <c r="X227" s="38"/>
      <c r="Y227" s="38"/>
      <c r="Z227" s="38"/>
      <c r="AA227" s="38"/>
      <c r="AB227" s="38"/>
      <c r="AC227" s="38"/>
      <c r="AD227" s="38"/>
      <c r="AE227" s="38"/>
      <c r="AT227" s="21" t="s">
        <v>180</v>
      </c>
      <c r="AU227" s="21" t="s">
        <v>81</v>
      </c>
    </row>
    <row r="228" spans="1:65" s="13" customFormat="1" ht="22.5">
      <c r="B228" s="202"/>
      <c r="C228" s="203"/>
      <c r="D228" s="195" t="s">
        <v>182</v>
      </c>
      <c r="E228" s="204" t="s">
        <v>19</v>
      </c>
      <c r="F228" s="205" t="s">
        <v>2732</v>
      </c>
      <c r="G228" s="203"/>
      <c r="H228" s="206">
        <v>11.673999999999999</v>
      </c>
      <c r="I228" s="207"/>
      <c r="J228" s="203"/>
      <c r="K228" s="203"/>
      <c r="L228" s="208"/>
      <c r="M228" s="209"/>
      <c r="N228" s="210"/>
      <c r="O228" s="210"/>
      <c r="P228" s="210"/>
      <c r="Q228" s="210"/>
      <c r="R228" s="210"/>
      <c r="S228" s="210"/>
      <c r="T228" s="211"/>
      <c r="AT228" s="212" t="s">
        <v>182</v>
      </c>
      <c r="AU228" s="212" t="s">
        <v>81</v>
      </c>
      <c r="AV228" s="13" t="s">
        <v>81</v>
      </c>
      <c r="AW228" s="13" t="s">
        <v>33</v>
      </c>
      <c r="AX228" s="13" t="s">
        <v>72</v>
      </c>
      <c r="AY228" s="212" t="s">
        <v>168</v>
      </c>
    </row>
    <row r="229" spans="1:65" s="14" customFormat="1" ht="11.25">
      <c r="B229" s="213"/>
      <c r="C229" s="214"/>
      <c r="D229" s="195" t="s">
        <v>182</v>
      </c>
      <c r="E229" s="215" t="s">
        <v>19</v>
      </c>
      <c r="F229" s="216" t="s">
        <v>185</v>
      </c>
      <c r="G229" s="214"/>
      <c r="H229" s="217">
        <v>11.673999999999999</v>
      </c>
      <c r="I229" s="218"/>
      <c r="J229" s="214"/>
      <c r="K229" s="214"/>
      <c r="L229" s="219"/>
      <c r="M229" s="220"/>
      <c r="N229" s="221"/>
      <c r="O229" s="221"/>
      <c r="P229" s="221"/>
      <c r="Q229" s="221"/>
      <c r="R229" s="221"/>
      <c r="S229" s="221"/>
      <c r="T229" s="222"/>
      <c r="AT229" s="223" t="s">
        <v>182</v>
      </c>
      <c r="AU229" s="223" t="s">
        <v>81</v>
      </c>
      <c r="AV229" s="14" t="s">
        <v>176</v>
      </c>
      <c r="AW229" s="14" t="s">
        <v>33</v>
      </c>
      <c r="AX229" s="14" t="s">
        <v>79</v>
      </c>
      <c r="AY229" s="223" t="s">
        <v>168</v>
      </c>
    </row>
    <row r="230" spans="1:65" s="2" customFormat="1" ht="33" customHeight="1">
      <c r="A230" s="38"/>
      <c r="B230" s="39"/>
      <c r="C230" s="182" t="s">
        <v>1948</v>
      </c>
      <c r="D230" s="182" t="s">
        <v>171</v>
      </c>
      <c r="E230" s="183" t="s">
        <v>2733</v>
      </c>
      <c r="F230" s="184" t="s">
        <v>2734</v>
      </c>
      <c r="G230" s="185" t="s">
        <v>281</v>
      </c>
      <c r="H230" s="186">
        <v>11.673999999999999</v>
      </c>
      <c r="I230" s="187"/>
      <c r="J230" s="188">
        <f>ROUND(I230*H230,2)</f>
        <v>0</v>
      </c>
      <c r="K230" s="184" t="s">
        <v>175</v>
      </c>
      <c r="L230" s="43"/>
      <c r="M230" s="189" t="s">
        <v>19</v>
      </c>
      <c r="N230" s="190" t="s">
        <v>43</v>
      </c>
      <c r="O230" s="68"/>
      <c r="P230" s="191">
        <f>O230*H230</f>
        <v>0</v>
      </c>
      <c r="Q230" s="191">
        <v>0.10100000000000001</v>
      </c>
      <c r="R230" s="191">
        <f>Q230*H230</f>
        <v>1.179074</v>
      </c>
      <c r="S230" s="191">
        <v>0</v>
      </c>
      <c r="T230" s="192">
        <f>S230*H230</f>
        <v>0</v>
      </c>
      <c r="U230" s="38"/>
      <c r="V230" s="38"/>
      <c r="W230" s="38"/>
      <c r="X230" s="38"/>
      <c r="Y230" s="38"/>
      <c r="Z230" s="38"/>
      <c r="AA230" s="38"/>
      <c r="AB230" s="38"/>
      <c r="AC230" s="38"/>
      <c r="AD230" s="38"/>
      <c r="AE230" s="38"/>
      <c r="AR230" s="193" t="s">
        <v>176</v>
      </c>
      <c r="AT230" s="193" t="s">
        <v>171</v>
      </c>
      <c r="AU230" s="193" t="s">
        <v>81</v>
      </c>
      <c r="AY230" s="21" t="s">
        <v>168</v>
      </c>
      <c r="BE230" s="194">
        <f>IF(N230="základní",J230,0)</f>
        <v>0</v>
      </c>
      <c r="BF230" s="194">
        <f>IF(N230="snížená",J230,0)</f>
        <v>0</v>
      </c>
      <c r="BG230" s="194">
        <f>IF(N230="zákl. přenesená",J230,0)</f>
        <v>0</v>
      </c>
      <c r="BH230" s="194">
        <f>IF(N230="sníž. přenesená",J230,0)</f>
        <v>0</v>
      </c>
      <c r="BI230" s="194">
        <f>IF(N230="nulová",J230,0)</f>
        <v>0</v>
      </c>
      <c r="BJ230" s="21" t="s">
        <v>79</v>
      </c>
      <c r="BK230" s="194">
        <f>ROUND(I230*H230,2)</f>
        <v>0</v>
      </c>
      <c r="BL230" s="21" t="s">
        <v>176</v>
      </c>
      <c r="BM230" s="193" t="s">
        <v>2735</v>
      </c>
    </row>
    <row r="231" spans="1:65" s="2" customFormat="1" ht="48.75">
      <c r="A231" s="38"/>
      <c r="B231" s="39"/>
      <c r="C231" s="40"/>
      <c r="D231" s="195" t="s">
        <v>178</v>
      </c>
      <c r="E231" s="40"/>
      <c r="F231" s="196" t="s">
        <v>2736</v>
      </c>
      <c r="G231" s="40"/>
      <c r="H231" s="40"/>
      <c r="I231" s="197"/>
      <c r="J231" s="40"/>
      <c r="K231" s="40"/>
      <c r="L231" s="43"/>
      <c r="M231" s="198"/>
      <c r="N231" s="199"/>
      <c r="O231" s="68"/>
      <c r="P231" s="68"/>
      <c r="Q231" s="68"/>
      <c r="R231" s="68"/>
      <c r="S231" s="68"/>
      <c r="T231" s="69"/>
      <c r="U231" s="38"/>
      <c r="V231" s="38"/>
      <c r="W231" s="38"/>
      <c r="X231" s="38"/>
      <c r="Y231" s="38"/>
      <c r="Z231" s="38"/>
      <c r="AA231" s="38"/>
      <c r="AB231" s="38"/>
      <c r="AC231" s="38"/>
      <c r="AD231" s="38"/>
      <c r="AE231" s="38"/>
      <c r="AT231" s="21" t="s">
        <v>178</v>
      </c>
      <c r="AU231" s="21" t="s">
        <v>81</v>
      </c>
    </row>
    <row r="232" spans="1:65" s="2" customFormat="1" ht="11.25">
      <c r="A232" s="38"/>
      <c r="B232" s="39"/>
      <c r="C232" s="40"/>
      <c r="D232" s="200" t="s">
        <v>180</v>
      </c>
      <c r="E232" s="40"/>
      <c r="F232" s="201" t="s">
        <v>2737</v>
      </c>
      <c r="G232" s="40"/>
      <c r="H232" s="40"/>
      <c r="I232" s="197"/>
      <c r="J232" s="40"/>
      <c r="K232" s="40"/>
      <c r="L232" s="43"/>
      <c r="M232" s="198"/>
      <c r="N232" s="199"/>
      <c r="O232" s="68"/>
      <c r="P232" s="68"/>
      <c r="Q232" s="68"/>
      <c r="R232" s="68"/>
      <c r="S232" s="68"/>
      <c r="T232" s="69"/>
      <c r="U232" s="38"/>
      <c r="V232" s="38"/>
      <c r="W232" s="38"/>
      <c r="X232" s="38"/>
      <c r="Y232" s="38"/>
      <c r="Z232" s="38"/>
      <c r="AA232" s="38"/>
      <c r="AB232" s="38"/>
      <c r="AC232" s="38"/>
      <c r="AD232" s="38"/>
      <c r="AE232" s="38"/>
      <c r="AT232" s="21" t="s">
        <v>180</v>
      </c>
      <c r="AU232" s="21" t="s">
        <v>81</v>
      </c>
    </row>
    <row r="233" spans="1:65" s="13" customFormat="1" ht="22.5">
      <c r="B233" s="202"/>
      <c r="C233" s="203"/>
      <c r="D233" s="195" t="s">
        <v>182</v>
      </c>
      <c r="E233" s="204" t="s">
        <v>19</v>
      </c>
      <c r="F233" s="205" t="s">
        <v>2732</v>
      </c>
      <c r="G233" s="203"/>
      <c r="H233" s="206">
        <v>11.673999999999999</v>
      </c>
      <c r="I233" s="207"/>
      <c r="J233" s="203"/>
      <c r="K233" s="203"/>
      <c r="L233" s="208"/>
      <c r="M233" s="209"/>
      <c r="N233" s="210"/>
      <c r="O233" s="210"/>
      <c r="P233" s="210"/>
      <c r="Q233" s="210"/>
      <c r="R233" s="210"/>
      <c r="S233" s="210"/>
      <c r="T233" s="211"/>
      <c r="AT233" s="212" t="s">
        <v>182</v>
      </c>
      <c r="AU233" s="212" t="s">
        <v>81</v>
      </c>
      <c r="AV233" s="13" t="s">
        <v>81</v>
      </c>
      <c r="AW233" s="13" t="s">
        <v>33</v>
      </c>
      <c r="AX233" s="13" t="s">
        <v>72</v>
      </c>
      <c r="AY233" s="212" t="s">
        <v>168</v>
      </c>
    </row>
    <row r="234" spans="1:65" s="14" customFormat="1" ht="11.25">
      <c r="B234" s="213"/>
      <c r="C234" s="214"/>
      <c r="D234" s="195" t="s">
        <v>182</v>
      </c>
      <c r="E234" s="215" t="s">
        <v>19</v>
      </c>
      <c r="F234" s="216" t="s">
        <v>185</v>
      </c>
      <c r="G234" s="214"/>
      <c r="H234" s="217">
        <v>11.673999999999999</v>
      </c>
      <c r="I234" s="218"/>
      <c r="J234" s="214"/>
      <c r="K234" s="214"/>
      <c r="L234" s="219"/>
      <c r="M234" s="220"/>
      <c r="N234" s="221"/>
      <c r="O234" s="221"/>
      <c r="P234" s="221"/>
      <c r="Q234" s="221"/>
      <c r="R234" s="221"/>
      <c r="S234" s="221"/>
      <c r="T234" s="222"/>
      <c r="AT234" s="223" t="s">
        <v>182</v>
      </c>
      <c r="AU234" s="223" t="s">
        <v>81</v>
      </c>
      <c r="AV234" s="14" t="s">
        <v>176</v>
      </c>
      <c r="AW234" s="14" t="s">
        <v>33</v>
      </c>
      <c r="AX234" s="14" t="s">
        <v>79</v>
      </c>
      <c r="AY234" s="223" t="s">
        <v>168</v>
      </c>
    </row>
    <row r="235" spans="1:65" s="2" customFormat="1" ht="24.2" customHeight="1">
      <c r="A235" s="38"/>
      <c r="B235" s="39"/>
      <c r="C235" s="225" t="s">
        <v>1328</v>
      </c>
      <c r="D235" s="225" t="s">
        <v>234</v>
      </c>
      <c r="E235" s="226" t="s">
        <v>2738</v>
      </c>
      <c r="F235" s="227" t="s">
        <v>2739</v>
      </c>
      <c r="G235" s="228" t="s">
        <v>281</v>
      </c>
      <c r="H235" s="229">
        <v>12.023999999999999</v>
      </c>
      <c r="I235" s="230"/>
      <c r="J235" s="231">
        <f>ROUND(I235*H235,2)</f>
        <v>0</v>
      </c>
      <c r="K235" s="227" t="s">
        <v>175</v>
      </c>
      <c r="L235" s="232"/>
      <c r="M235" s="233" t="s">
        <v>19</v>
      </c>
      <c r="N235" s="234" t="s">
        <v>43</v>
      </c>
      <c r="O235" s="68"/>
      <c r="P235" s="191">
        <f>O235*H235</f>
        <v>0</v>
      </c>
      <c r="Q235" s="191">
        <v>0.112</v>
      </c>
      <c r="R235" s="191">
        <f>Q235*H235</f>
        <v>1.3466879999999999</v>
      </c>
      <c r="S235" s="191">
        <v>0</v>
      </c>
      <c r="T235" s="192">
        <f>S235*H235</f>
        <v>0</v>
      </c>
      <c r="U235" s="38"/>
      <c r="V235" s="38"/>
      <c r="W235" s="38"/>
      <c r="X235" s="38"/>
      <c r="Y235" s="38"/>
      <c r="Z235" s="38"/>
      <c r="AA235" s="38"/>
      <c r="AB235" s="38"/>
      <c r="AC235" s="38"/>
      <c r="AD235" s="38"/>
      <c r="AE235" s="38"/>
      <c r="AR235" s="193" t="s">
        <v>238</v>
      </c>
      <c r="AT235" s="193" t="s">
        <v>234</v>
      </c>
      <c r="AU235" s="193" t="s">
        <v>81</v>
      </c>
      <c r="AY235" s="21" t="s">
        <v>168</v>
      </c>
      <c r="BE235" s="194">
        <f>IF(N235="základní",J235,0)</f>
        <v>0</v>
      </c>
      <c r="BF235" s="194">
        <f>IF(N235="snížená",J235,0)</f>
        <v>0</v>
      </c>
      <c r="BG235" s="194">
        <f>IF(N235="zákl. přenesená",J235,0)</f>
        <v>0</v>
      </c>
      <c r="BH235" s="194">
        <f>IF(N235="sníž. přenesená",J235,0)</f>
        <v>0</v>
      </c>
      <c r="BI235" s="194">
        <f>IF(N235="nulová",J235,0)</f>
        <v>0</v>
      </c>
      <c r="BJ235" s="21" t="s">
        <v>79</v>
      </c>
      <c r="BK235" s="194">
        <f>ROUND(I235*H235,2)</f>
        <v>0</v>
      </c>
      <c r="BL235" s="21" t="s">
        <v>176</v>
      </c>
      <c r="BM235" s="193" t="s">
        <v>2740</v>
      </c>
    </row>
    <row r="236" spans="1:65" s="2" customFormat="1" ht="11.25">
      <c r="A236" s="38"/>
      <c r="B236" s="39"/>
      <c r="C236" s="40"/>
      <c r="D236" s="195" t="s">
        <v>178</v>
      </c>
      <c r="E236" s="40"/>
      <c r="F236" s="196" t="s">
        <v>2739</v>
      </c>
      <c r="G236" s="40"/>
      <c r="H236" s="40"/>
      <c r="I236" s="197"/>
      <c r="J236" s="40"/>
      <c r="K236" s="40"/>
      <c r="L236" s="43"/>
      <c r="M236" s="198"/>
      <c r="N236" s="199"/>
      <c r="O236" s="68"/>
      <c r="P236" s="68"/>
      <c r="Q236" s="68"/>
      <c r="R236" s="68"/>
      <c r="S236" s="68"/>
      <c r="T236" s="69"/>
      <c r="U236" s="38"/>
      <c r="V236" s="38"/>
      <c r="W236" s="38"/>
      <c r="X236" s="38"/>
      <c r="Y236" s="38"/>
      <c r="Z236" s="38"/>
      <c r="AA236" s="38"/>
      <c r="AB236" s="38"/>
      <c r="AC236" s="38"/>
      <c r="AD236" s="38"/>
      <c r="AE236" s="38"/>
      <c r="AT236" s="21" t="s">
        <v>178</v>
      </c>
      <c r="AU236" s="21" t="s">
        <v>81</v>
      </c>
    </row>
    <row r="237" spans="1:65" s="13" customFormat="1" ht="11.25">
      <c r="B237" s="202"/>
      <c r="C237" s="203"/>
      <c r="D237" s="195" t="s">
        <v>182</v>
      </c>
      <c r="E237" s="203"/>
      <c r="F237" s="205" t="s">
        <v>2741</v>
      </c>
      <c r="G237" s="203"/>
      <c r="H237" s="206">
        <v>12.023999999999999</v>
      </c>
      <c r="I237" s="207"/>
      <c r="J237" s="203"/>
      <c r="K237" s="203"/>
      <c r="L237" s="208"/>
      <c r="M237" s="209"/>
      <c r="N237" s="210"/>
      <c r="O237" s="210"/>
      <c r="P237" s="210"/>
      <c r="Q237" s="210"/>
      <c r="R237" s="210"/>
      <c r="S237" s="210"/>
      <c r="T237" s="211"/>
      <c r="AT237" s="212" t="s">
        <v>182</v>
      </c>
      <c r="AU237" s="212" t="s">
        <v>81</v>
      </c>
      <c r="AV237" s="13" t="s">
        <v>81</v>
      </c>
      <c r="AW237" s="13" t="s">
        <v>4</v>
      </c>
      <c r="AX237" s="13" t="s">
        <v>79</v>
      </c>
      <c r="AY237" s="212" t="s">
        <v>168</v>
      </c>
    </row>
    <row r="238" spans="1:65" s="12" customFormat="1" ht="22.9" customHeight="1">
      <c r="B238" s="166"/>
      <c r="C238" s="167"/>
      <c r="D238" s="168" t="s">
        <v>71</v>
      </c>
      <c r="E238" s="180" t="s">
        <v>318</v>
      </c>
      <c r="F238" s="180" t="s">
        <v>319</v>
      </c>
      <c r="G238" s="167"/>
      <c r="H238" s="167"/>
      <c r="I238" s="170"/>
      <c r="J238" s="181">
        <f>BK238</f>
        <v>0</v>
      </c>
      <c r="K238" s="167"/>
      <c r="L238" s="172"/>
      <c r="M238" s="173"/>
      <c r="N238" s="174"/>
      <c r="O238" s="174"/>
      <c r="P238" s="175">
        <f>SUM(P239:P259)</f>
        <v>0</v>
      </c>
      <c r="Q238" s="174"/>
      <c r="R238" s="175">
        <f>SUM(R239:R259)</f>
        <v>0.46244000000000002</v>
      </c>
      <c r="S238" s="174"/>
      <c r="T238" s="176">
        <f>SUM(T239:T259)</f>
        <v>0</v>
      </c>
      <c r="AR238" s="177" t="s">
        <v>79</v>
      </c>
      <c r="AT238" s="178" t="s">
        <v>71</v>
      </c>
      <c r="AU238" s="178" t="s">
        <v>79</v>
      </c>
      <c r="AY238" s="177" t="s">
        <v>168</v>
      </c>
      <c r="BK238" s="179">
        <f>SUM(BK239:BK259)</f>
        <v>0</v>
      </c>
    </row>
    <row r="239" spans="1:65" s="2" customFormat="1" ht="24.2" customHeight="1">
      <c r="A239" s="38"/>
      <c r="B239" s="39"/>
      <c r="C239" s="182" t="s">
        <v>270</v>
      </c>
      <c r="D239" s="182" t="s">
        <v>171</v>
      </c>
      <c r="E239" s="183" t="s">
        <v>2742</v>
      </c>
      <c r="F239" s="184" t="s">
        <v>2743</v>
      </c>
      <c r="G239" s="185" t="s">
        <v>281</v>
      </c>
      <c r="H239" s="186">
        <v>22</v>
      </c>
      <c r="I239" s="187"/>
      <c r="J239" s="188">
        <f>ROUND(I239*H239,2)</f>
        <v>0</v>
      </c>
      <c r="K239" s="184" t="s">
        <v>175</v>
      </c>
      <c r="L239" s="43"/>
      <c r="M239" s="189" t="s">
        <v>19</v>
      </c>
      <c r="N239" s="190" t="s">
        <v>43</v>
      </c>
      <c r="O239" s="68"/>
      <c r="P239" s="191">
        <f>O239*H239</f>
        <v>0</v>
      </c>
      <c r="Q239" s="191">
        <v>6.3E-3</v>
      </c>
      <c r="R239" s="191">
        <f>Q239*H239</f>
        <v>0.1386</v>
      </c>
      <c r="S239" s="191">
        <v>0</v>
      </c>
      <c r="T239" s="192">
        <f>S239*H239</f>
        <v>0</v>
      </c>
      <c r="U239" s="38"/>
      <c r="V239" s="38"/>
      <c r="W239" s="38"/>
      <c r="X239" s="38"/>
      <c r="Y239" s="38"/>
      <c r="Z239" s="38"/>
      <c r="AA239" s="38"/>
      <c r="AB239" s="38"/>
      <c r="AC239" s="38"/>
      <c r="AD239" s="38"/>
      <c r="AE239" s="38"/>
      <c r="AR239" s="193" t="s">
        <v>176</v>
      </c>
      <c r="AT239" s="193" t="s">
        <v>171</v>
      </c>
      <c r="AU239" s="193" t="s">
        <v>81</v>
      </c>
      <c r="AY239" s="21" t="s">
        <v>168</v>
      </c>
      <c r="BE239" s="194">
        <f>IF(N239="základní",J239,0)</f>
        <v>0</v>
      </c>
      <c r="BF239" s="194">
        <f>IF(N239="snížená",J239,0)</f>
        <v>0</v>
      </c>
      <c r="BG239" s="194">
        <f>IF(N239="zákl. přenesená",J239,0)</f>
        <v>0</v>
      </c>
      <c r="BH239" s="194">
        <f>IF(N239="sníž. přenesená",J239,0)</f>
        <v>0</v>
      </c>
      <c r="BI239" s="194">
        <f>IF(N239="nulová",J239,0)</f>
        <v>0</v>
      </c>
      <c r="BJ239" s="21" t="s">
        <v>79</v>
      </c>
      <c r="BK239" s="194">
        <f>ROUND(I239*H239,2)</f>
        <v>0</v>
      </c>
      <c r="BL239" s="21" t="s">
        <v>176</v>
      </c>
      <c r="BM239" s="193" t="s">
        <v>2744</v>
      </c>
    </row>
    <row r="240" spans="1:65" s="2" customFormat="1" ht="29.25">
      <c r="A240" s="38"/>
      <c r="B240" s="39"/>
      <c r="C240" s="40"/>
      <c r="D240" s="195" t="s">
        <v>178</v>
      </c>
      <c r="E240" s="40"/>
      <c r="F240" s="196" t="s">
        <v>2745</v>
      </c>
      <c r="G240" s="40"/>
      <c r="H240" s="40"/>
      <c r="I240" s="197"/>
      <c r="J240" s="40"/>
      <c r="K240" s="40"/>
      <c r="L240" s="43"/>
      <c r="M240" s="198"/>
      <c r="N240" s="199"/>
      <c r="O240" s="68"/>
      <c r="P240" s="68"/>
      <c r="Q240" s="68"/>
      <c r="R240" s="68"/>
      <c r="S240" s="68"/>
      <c r="T240" s="69"/>
      <c r="U240" s="38"/>
      <c r="V240" s="38"/>
      <c r="W240" s="38"/>
      <c r="X240" s="38"/>
      <c r="Y240" s="38"/>
      <c r="Z240" s="38"/>
      <c r="AA240" s="38"/>
      <c r="AB240" s="38"/>
      <c r="AC240" s="38"/>
      <c r="AD240" s="38"/>
      <c r="AE240" s="38"/>
      <c r="AT240" s="21" t="s">
        <v>178</v>
      </c>
      <c r="AU240" s="21" t="s">
        <v>81</v>
      </c>
    </row>
    <row r="241" spans="1:65" s="2" customFormat="1" ht="11.25">
      <c r="A241" s="38"/>
      <c r="B241" s="39"/>
      <c r="C241" s="40"/>
      <c r="D241" s="200" t="s">
        <v>180</v>
      </c>
      <c r="E241" s="40"/>
      <c r="F241" s="201" t="s">
        <v>2746</v>
      </c>
      <c r="G241" s="40"/>
      <c r="H241" s="40"/>
      <c r="I241" s="197"/>
      <c r="J241" s="40"/>
      <c r="K241" s="40"/>
      <c r="L241" s="43"/>
      <c r="M241" s="198"/>
      <c r="N241" s="199"/>
      <c r="O241" s="68"/>
      <c r="P241" s="68"/>
      <c r="Q241" s="68"/>
      <c r="R241" s="68"/>
      <c r="S241" s="68"/>
      <c r="T241" s="69"/>
      <c r="U241" s="38"/>
      <c r="V241" s="38"/>
      <c r="W241" s="38"/>
      <c r="X241" s="38"/>
      <c r="Y241" s="38"/>
      <c r="Z241" s="38"/>
      <c r="AA241" s="38"/>
      <c r="AB241" s="38"/>
      <c r="AC241" s="38"/>
      <c r="AD241" s="38"/>
      <c r="AE241" s="38"/>
      <c r="AT241" s="21" t="s">
        <v>180</v>
      </c>
      <c r="AU241" s="21" t="s">
        <v>81</v>
      </c>
    </row>
    <row r="242" spans="1:65" s="13" customFormat="1" ht="11.25">
      <c r="B242" s="202"/>
      <c r="C242" s="203"/>
      <c r="D242" s="195" t="s">
        <v>182</v>
      </c>
      <c r="E242" s="204" t="s">
        <v>19</v>
      </c>
      <c r="F242" s="205" t="s">
        <v>2747</v>
      </c>
      <c r="G242" s="203"/>
      <c r="H242" s="206">
        <v>6</v>
      </c>
      <c r="I242" s="207"/>
      <c r="J242" s="203"/>
      <c r="K242" s="203"/>
      <c r="L242" s="208"/>
      <c r="M242" s="209"/>
      <c r="N242" s="210"/>
      <c r="O242" s="210"/>
      <c r="P242" s="210"/>
      <c r="Q242" s="210"/>
      <c r="R242" s="210"/>
      <c r="S242" s="210"/>
      <c r="T242" s="211"/>
      <c r="AT242" s="212" t="s">
        <v>182</v>
      </c>
      <c r="AU242" s="212" t="s">
        <v>81</v>
      </c>
      <c r="AV242" s="13" t="s">
        <v>81</v>
      </c>
      <c r="AW242" s="13" t="s">
        <v>33</v>
      </c>
      <c r="AX242" s="13" t="s">
        <v>72</v>
      </c>
      <c r="AY242" s="212" t="s">
        <v>168</v>
      </c>
    </row>
    <row r="243" spans="1:65" s="13" customFormat="1" ht="11.25">
      <c r="B243" s="202"/>
      <c r="C243" s="203"/>
      <c r="D243" s="195" t="s">
        <v>182</v>
      </c>
      <c r="E243" s="204" t="s">
        <v>19</v>
      </c>
      <c r="F243" s="205" t="s">
        <v>2748</v>
      </c>
      <c r="G243" s="203"/>
      <c r="H243" s="206">
        <v>2.5</v>
      </c>
      <c r="I243" s="207"/>
      <c r="J243" s="203"/>
      <c r="K243" s="203"/>
      <c r="L243" s="208"/>
      <c r="M243" s="209"/>
      <c r="N243" s="210"/>
      <c r="O243" s="210"/>
      <c r="P243" s="210"/>
      <c r="Q243" s="210"/>
      <c r="R243" s="210"/>
      <c r="S243" s="210"/>
      <c r="T243" s="211"/>
      <c r="AT243" s="212" t="s">
        <v>182</v>
      </c>
      <c r="AU243" s="212" t="s">
        <v>81</v>
      </c>
      <c r="AV243" s="13" t="s">
        <v>81</v>
      </c>
      <c r="AW243" s="13" t="s">
        <v>33</v>
      </c>
      <c r="AX243" s="13" t="s">
        <v>72</v>
      </c>
      <c r="AY243" s="212" t="s">
        <v>168</v>
      </c>
    </row>
    <row r="244" spans="1:65" s="13" customFormat="1" ht="11.25">
      <c r="B244" s="202"/>
      <c r="C244" s="203"/>
      <c r="D244" s="195" t="s">
        <v>182</v>
      </c>
      <c r="E244" s="204" t="s">
        <v>19</v>
      </c>
      <c r="F244" s="205" t="s">
        <v>2749</v>
      </c>
      <c r="G244" s="203"/>
      <c r="H244" s="206">
        <v>3</v>
      </c>
      <c r="I244" s="207"/>
      <c r="J244" s="203"/>
      <c r="K244" s="203"/>
      <c r="L244" s="208"/>
      <c r="M244" s="209"/>
      <c r="N244" s="210"/>
      <c r="O244" s="210"/>
      <c r="P244" s="210"/>
      <c r="Q244" s="210"/>
      <c r="R244" s="210"/>
      <c r="S244" s="210"/>
      <c r="T244" s="211"/>
      <c r="AT244" s="212" t="s">
        <v>182</v>
      </c>
      <c r="AU244" s="212" t="s">
        <v>81</v>
      </c>
      <c r="AV244" s="13" t="s">
        <v>81</v>
      </c>
      <c r="AW244" s="13" t="s">
        <v>33</v>
      </c>
      <c r="AX244" s="13" t="s">
        <v>72</v>
      </c>
      <c r="AY244" s="212" t="s">
        <v>168</v>
      </c>
    </row>
    <row r="245" spans="1:65" s="13" customFormat="1" ht="11.25">
      <c r="B245" s="202"/>
      <c r="C245" s="203"/>
      <c r="D245" s="195" t="s">
        <v>182</v>
      </c>
      <c r="E245" s="204" t="s">
        <v>19</v>
      </c>
      <c r="F245" s="205" t="s">
        <v>2750</v>
      </c>
      <c r="G245" s="203"/>
      <c r="H245" s="206">
        <v>2.8</v>
      </c>
      <c r="I245" s="207"/>
      <c r="J245" s="203"/>
      <c r="K245" s="203"/>
      <c r="L245" s="208"/>
      <c r="M245" s="209"/>
      <c r="N245" s="210"/>
      <c r="O245" s="210"/>
      <c r="P245" s="210"/>
      <c r="Q245" s="210"/>
      <c r="R245" s="210"/>
      <c r="S245" s="210"/>
      <c r="T245" s="211"/>
      <c r="AT245" s="212" t="s">
        <v>182</v>
      </c>
      <c r="AU245" s="212" t="s">
        <v>81</v>
      </c>
      <c r="AV245" s="13" t="s">
        <v>81</v>
      </c>
      <c r="AW245" s="13" t="s">
        <v>33</v>
      </c>
      <c r="AX245" s="13" t="s">
        <v>72</v>
      </c>
      <c r="AY245" s="212" t="s">
        <v>168</v>
      </c>
    </row>
    <row r="246" spans="1:65" s="13" customFormat="1" ht="11.25">
      <c r="B246" s="202"/>
      <c r="C246" s="203"/>
      <c r="D246" s="195" t="s">
        <v>182</v>
      </c>
      <c r="E246" s="204" t="s">
        <v>19</v>
      </c>
      <c r="F246" s="205" t="s">
        <v>2751</v>
      </c>
      <c r="G246" s="203"/>
      <c r="H246" s="206">
        <v>7.7</v>
      </c>
      <c r="I246" s="207"/>
      <c r="J246" s="203"/>
      <c r="K246" s="203"/>
      <c r="L246" s="208"/>
      <c r="M246" s="209"/>
      <c r="N246" s="210"/>
      <c r="O246" s="210"/>
      <c r="P246" s="210"/>
      <c r="Q246" s="210"/>
      <c r="R246" s="210"/>
      <c r="S246" s="210"/>
      <c r="T246" s="211"/>
      <c r="AT246" s="212" t="s">
        <v>182</v>
      </c>
      <c r="AU246" s="212" t="s">
        <v>81</v>
      </c>
      <c r="AV246" s="13" t="s">
        <v>81</v>
      </c>
      <c r="AW246" s="13" t="s">
        <v>33</v>
      </c>
      <c r="AX246" s="13" t="s">
        <v>72</v>
      </c>
      <c r="AY246" s="212" t="s">
        <v>168</v>
      </c>
    </row>
    <row r="247" spans="1:65" s="14" customFormat="1" ht="11.25">
      <c r="B247" s="213"/>
      <c r="C247" s="214"/>
      <c r="D247" s="195" t="s">
        <v>182</v>
      </c>
      <c r="E247" s="215" t="s">
        <v>19</v>
      </c>
      <c r="F247" s="216" t="s">
        <v>185</v>
      </c>
      <c r="G247" s="214"/>
      <c r="H247" s="217">
        <v>22</v>
      </c>
      <c r="I247" s="218"/>
      <c r="J247" s="214"/>
      <c r="K247" s="214"/>
      <c r="L247" s="219"/>
      <c r="M247" s="220"/>
      <c r="N247" s="221"/>
      <c r="O247" s="221"/>
      <c r="P247" s="221"/>
      <c r="Q247" s="221"/>
      <c r="R247" s="221"/>
      <c r="S247" s="221"/>
      <c r="T247" s="222"/>
      <c r="AT247" s="223" t="s">
        <v>182</v>
      </c>
      <c r="AU247" s="223" t="s">
        <v>81</v>
      </c>
      <c r="AV247" s="14" t="s">
        <v>176</v>
      </c>
      <c r="AW247" s="14" t="s">
        <v>33</v>
      </c>
      <c r="AX247" s="14" t="s">
        <v>79</v>
      </c>
      <c r="AY247" s="223" t="s">
        <v>168</v>
      </c>
    </row>
    <row r="248" spans="1:65" s="2" customFormat="1" ht="24.2" customHeight="1">
      <c r="A248" s="38"/>
      <c r="B248" s="39"/>
      <c r="C248" s="182" t="s">
        <v>676</v>
      </c>
      <c r="D248" s="182" t="s">
        <v>171</v>
      </c>
      <c r="E248" s="183" t="s">
        <v>2752</v>
      </c>
      <c r="F248" s="184" t="s">
        <v>2753</v>
      </c>
      <c r="G248" s="185" t="s">
        <v>281</v>
      </c>
      <c r="H248" s="186">
        <v>22</v>
      </c>
      <c r="I248" s="187"/>
      <c r="J248" s="188">
        <f>ROUND(I248*H248,2)</f>
        <v>0</v>
      </c>
      <c r="K248" s="184" t="s">
        <v>175</v>
      </c>
      <c r="L248" s="43"/>
      <c r="M248" s="189" t="s">
        <v>19</v>
      </c>
      <c r="N248" s="190" t="s">
        <v>43</v>
      </c>
      <c r="O248" s="68"/>
      <c r="P248" s="191">
        <f>O248*H248</f>
        <v>0</v>
      </c>
      <c r="Q248" s="191">
        <v>7.3499999999999998E-3</v>
      </c>
      <c r="R248" s="191">
        <f>Q248*H248</f>
        <v>0.16169999999999998</v>
      </c>
      <c r="S248" s="191">
        <v>0</v>
      </c>
      <c r="T248" s="192">
        <f>S248*H248</f>
        <v>0</v>
      </c>
      <c r="U248" s="38"/>
      <c r="V248" s="38"/>
      <c r="W248" s="38"/>
      <c r="X248" s="38"/>
      <c r="Y248" s="38"/>
      <c r="Z248" s="38"/>
      <c r="AA248" s="38"/>
      <c r="AB248" s="38"/>
      <c r="AC248" s="38"/>
      <c r="AD248" s="38"/>
      <c r="AE248" s="38"/>
      <c r="AR248" s="193" t="s">
        <v>176</v>
      </c>
      <c r="AT248" s="193" t="s">
        <v>171</v>
      </c>
      <c r="AU248" s="193" t="s">
        <v>81</v>
      </c>
      <c r="AY248" s="21" t="s">
        <v>168</v>
      </c>
      <c r="BE248" s="194">
        <f>IF(N248="základní",J248,0)</f>
        <v>0</v>
      </c>
      <c r="BF248" s="194">
        <f>IF(N248="snížená",J248,0)</f>
        <v>0</v>
      </c>
      <c r="BG248" s="194">
        <f>IF(N248="zákl. přenesená",J248,0)</f>
        <v>0</v>
      </c>
      <c r="BH248" s="194">
        <f>IF(N248="sníž. přenesená",J248,0)</f>
        <v>0</v>
      </c>
      <c r="BI248" s="194">
        <f>IF(N248="nulová",J248,0)</f>
        <v>0</v>
      </c>
      <c r="BJ248" s="21" t="s">
        <v>79</v>
      </c>
      <c r="BK248" s="194">
        <f>ROUND(I248*H248,2)</f>
        <v>0</v>
      </c>
      <c r="BL248" s="21" t="s">
        <v>176</v>
      </c>
      <c r="BM248" s="193" t="s">
        <v>2754</v>
      </c>
    </row>
    <row r="249" spans="1:65" s="2" customFormat="1" ht="19.5">
      <c r="A249" s="38"/>
      <c r="B249" s="39"/>
      <c r="C249" s="40"/>
      <c r="D249" s="195" t="s">
        <v>178</v>
      </c>
      <c r="E249" s="40"/>
      <c r="F249" s="196" t="s">
        <v>2755</v>
      </c>
      <c r="G249" s="40"/>
      <c r="H249" s="40"/>
      <c r="I249" s="197"/>
      <c r="J249" s="40"/>
      <c r="K249" s="40"/>
      <c r="L249" s="43"/>
      <c r="M249" s="198"/>
      <c r="N249" s="199"/>
      <c r="O249" s="68"/>
      <c r="P249" s="68"/>
      <c r="Q249" s="68"/>
      <c r="R249" s="68"/>
      <c r="S249" s="68"/>
      <c r="T249" s="69"/>
      <c r="U249" s="38"/>
      <c r="V249" s="38"/>
      <c r="W249" s="38"/>
      <c r="X249" s="38"/>
      <c r="Y249" s="38"/>
      <c r="Z249" s="38"/>
      <c r="AA249" s="38"/>
      <c r="AB249" s="38"/>
      <c r="AC249" s="38"/>
      <c r="AD249" s="38"/>
      <c r="AE249" s="38"/>
      <c r="AT249" s="21" t="s">
        <v>178</v>
      </c>
      <c r="AU249" s="21" t="s">
        <v>81</v>
      </c>
    </row>
    <row r="250" spans="1:65" s="2" customFormat="1" ht="11.25">
      <c r="A250" s="38"/>
      <c r="B250" s="39"/>
      <c r="C250" s="40"/>
      <c r="D250" s="200" t="s">
        <v>180</v>
      </c>
      <c r="E250" s="40"/>
      <c r="F250" s="201" t="s">
        <v>2756</v>
      </c>
      <c r="G250" s="40"/>
      <c r="H250" s="40"/>
      <c r="I250" s="197"/>
      <c r="J250" s="40"/>
      <c r="K250" s="40"/>
      <c r="L250" s="43"/>
      <c r="M250" s="198"/>
      <c r="N250" s="199"/>
      <c r="O250" s="68"/>
      <c r="P250" s="68"/>
      <c r="Q250" s="68"/>
      <c r="R250" s="68"/>
      <c r="S250" s="68"/>
      <c r="T250" s="69"/>
      <c r="U250" s="38"/>
      <c r="V250" s="38"/>
      <c r="W250" s="38"/>
      <c r="X250" s="38"/>
      <c r="Y250" s="38"/>
      <c r="Z250" s="38"/>
      <c r="AA250" s="38"/>
      <c r="AB250" s="38"/>
      <c r="AC250" s="38"/>
      <c r="AD250" s="38"/>
      <c r="AE250" s="38"/>
      <c r="AT250" s="21" t="s">
        <v>180</v>
      </c>
      <c r="AU250" s="21" t="s">
        <v>81</v>
      </c>
    </row>
    <row r="251" spans="1:65" s="2" customFormat="1" ht="16.5" customHeight="1">
      <c r="A251" s="38"/>
      <c r="B251" s="39"/>
      <c r="C251" s="182" t="s">
        <v>1424</v>
      </c>
      <c r="D251" s="182" t="s">
        <v>171</v>
      </c>
      <c r="E251" s="183" t="s">
        <v>406</v>
      </c>
      <c r="F251" s="184" t="s">
        <v>407</v>
      </c>
      <c r="G251" s="185" t="s">
        <v>281</v>
      </c>
      <c r="H251" s="186">
        <v>22</v>
      </c>
      <c r="I251" s="187"/>
      <c r="J251" s="188">
        <f>ROUND(I251*H251,2)</f>
        <v>0</v>
      </c>
      <c r="K251" s="184" t="s">
        <v>175</v>
      </c>
      <c r="L251" s="43"/>
      <c r="M251" s="189" t="s">
        <v>19</v>
      </c>
      <c r="N251" s="190" t="s">
        <v>43</v>
      </c>
      <c r="O251" s="68"/>
      <c r="P251" s="191">
        <f>O251*H251</f>
        <v>0</v>
      </c>
      <c r="Q251" s="191">
        <v>2.5999999999999998E-4</v>
      </c>
      <c r="R251" s="191">
        <f>Q251*H251</f>
        <v>5.7199999999999994E-3</v>
      </c>
      <c r="S251" s="191">
        <v>0</v>
      </c>
      <c r="T251" s="192">
        <f>S251*H251</f>
        <v>0</v>
      </c>
      <c r="U251" s="38"/>
      <c r="V251" s="38"/>
      <c r="W251" s="38"/>
      <c r="X251" s="38"/>
      <c r="Y251" s="38"/>
      <c r="Z251" s="38"/>
      <c r="AA251" s="38"/>
      <c r="AB251" s="38"/>
      <c r="AC251" s="38"/>
      <c r="AD251" s="38"/>
      <c r="AE251" s="38"/>
      <c r="AR251" s="193" t="s">
        <v>176</v>
      </c>
      <c r="AT251" s="193" t="s">
        <v>171</v>
      </c>
      <c r="AU251" s="193" t="s">
        <v>81</v>
      </c>
      <c r="AY251" s="21" t="s">
        <v>168</v>
      </c>
      <c r="BE251" s="194">
        <f>IF(N251="základní",J251,0)</f>
        <v>0</v>
      </c>
      <c r="BF251" s="194">
        <f>IF(N251="snížená",J251,0)</f>
        <v>0</v>
      </c>
      <c r="BG251" s="194">
        <f>IF(N251="zákl. přenesená",J251,0)</f>
        <v>0</v>
      </c>
      <c r="BH251" s="194">
        <f>IF(N251="sníž. přenesená",J251,0)</f>
        <v>0</v>
      </c>
      <c r="BI251" s="194">
        <f>IF(N251="nulová",J251,0)</f>
        <v>0</v>
      </c>
      <c r="BJ251" s="21" t="s">
        <v>79</v>
      </c>
      <c r="BK251" s="194">
        <f>ROUND(I251*H251,2)</f>
        <v>0</v>
      </c>
      <c r="BL251" s="21" t="s">
        <v>176</v>
      </c>
      <c r="BM251" s="193" t="s">
        <v>2757</v>
      </c>
    </row>
    <row r="252" spans="1:65" s="2" customFormat="1" ht="19.5">
      <c r="A252" s="38"/>
      <c r="B252" s="39"/>
      <c r="C252" s="40"/>
      <c r="D252" s="195" t="s">
        <v>178</v>
      </c>
      <c r="E252" s="40"/>
      <c r="F252" s="196" t="s">
        <v>409</v>
      </c>
      <c r="G252" s="40"/>
      <c r="H252" s="40"/>
      <c r="I252" s="197"/>
      <c r="J252" s="40"/>
      <c r="K252" s="40"/>
      <c r="L252" s="43"/>
      <c r="M252" s="198"/>
      <c r="N252" s="199"/>
      <c r="O252" s="68"/>
      <c r="P252" s="68"/>
      <c r="Q252" s="68"/>
      <c r="R252" s="68"/>
      <c r="S252" s="68"/>
      <c r="T252" s="69"/>
      <c r="U252" s="38"/>
      <c r="V252" s="38"/>
      <c r="W252" s="38"/>
      <c r="X252" s="38"/>
      <c r="Y252" s="38"/>
      <c r="Z252" s="38"/>
      <c r="AA252" s="38"/>
      <c r="AB252" s="38"/>
      <c r="AC252" s="38"/>
      <c r="AD252" s="38"/>
      <c r="AE252" s="38"/>
      <c r="AT252" s="21" t="s">
        <v>178</v>
      </c>
      <c r="AU252" s="21" t="s">
        <v>81</v>
      </c>
    </row>
    <row r="253" spans="1:65" s="2" customFormat="1" ht="11.25">
      <c r="A253" s="38"/>
      <c r="B253" s="39"/>
      <c r="C253" s="40"/>
      <c r="D253" s="200" t="s">
        <v>180</v>
      </c>
      <c r="E253" s="40"/>
      <c r="F253" s="201" t="s">
        <v>410</v>
      </c>
      <c r="G253" s="40"/>
      <c r="H253" s="40"/>
      <c r="I253" s="197"/>
      <c r="J253" s="40"/>
      <c r="K253" s="40"/>
      <c r="L253" s="43"/>
      <c r="M253" s="198"/>
      <c r="N253" s="199"/>
      <c r="O253" s="68"/>
      <c r="P253" s="68"/>
      <c r="Q253" s="68"/>
      <c r="R253" s="68"/>
      <c r="S253" s="68"/>
      <c r="T253" s="69"/>
      <c r="U253" s="38"/>
      <c r="V253" s="38"/>
      <c r="W253" s="38"/>
      <c r="X253" s="38"/>
      <c r="Y253" s="38"/>
      <c r="Z253" s="38"/>
      <c r="AA253" s="38"/>
      <c r="AB253" s="38"/>
      <c r="AC253" s="38"/>
      <c r="AD253" s="38"/>
      <c r="AE253" s="38"/>
      <c r="AT253" s="21" t="s">
        <v>180</v>
      </c>
      <c r="AU253" s="21" t="s">
        <v>81</v>
      </c>
    </row>
    <row r="254" spans="1:65" s="2" customFormat="1" ht="21.75" customHeight="1">
      <c r="A254" s="38"/>
      <c r="B254" s="39"/>
      <c r="C254" s="182" t="s">
        <v>669</v>
      </c>
      <c r="D254" s="182" t="s">
        <v>171</v>
      </c>
      <c r="E254" s="183" t="s">
        <v>491</v>
      </c>
      <c r="F254" s="184" t="s">
        <v>492</v>
      </c>
      <c r="G254" s="185" t="s">
        <v>281</v>
      </c>
      <c r="H254" s="186">
        <v>22</v>
      </c>
      <c r="I254" s="187"/>
      <c r="J254" s="188">
        <f>ROUND(I254*H254,2)</f>
        <v>0</v>
      </c>
      <c r="K254" s="184" t="s">
        <v>175</v>
      </c>
      <c r="L254" s="43"/>
      <c r="M254" s="189" t="s">
        <v>19</v>
      </c>
      <c r="N254" s="190" t="s">
        <v>43</v>
      </c>
      <c r="O254" s="68"/>
      <c r="P254" s="191">
        <f>O254*H254</f>
        <v>0</v>
      </c>
      <c r="Q254" s="191">
        <v>4.3800000000000002E-3</v>
      </c>
      <c r="R254" s="191">
        <f>Q254*H254</f>
        <v>9.6360000000000001E-2</v>
      </c>
      <c r="S254" s="191">
        <v>0</v>
      </c>
      <c r="T254" s="192">
        <f>S254*H254</f>
        <v>0</v>
      </c>
      <c r="U254" s="38"/>
      <c r="V254" s="38"/>
      <c r="W254" s="38"/>
      <c r="X254" s="38"/>
      <c r="Y254" s="38"/>
      <c r="Z254" s="38"/>
      <c r="AA254" s="38"/>
      <c r="AB254" s="38"/>
      <c r="AC254" s="38"/>
      <c r="AD254" s="38"/>
      <c r="AE254" s="38"/>
      <c r="AR254" s="193" t="s">
        <v>176</v>
      </c>
      <c r="AT254" s="193" t="s">
        <v>171</v>
      </c>
      <c r="AU254" s="193" t="s">
        <v>81</v>
      </c>
      <c r="AY254" s="21" t="s">
        <v>168</v>
      </c>
      <c r="BE254" s="194">
        <f>IF(N254="základní",J254,0)</f>
        <v>0</v>
      </c>
      <c r="BF254" s="194">
        <f>IF(N254="snížená",J254,0)</f>
        <v>0</v>
      </c>
      <c r="BG254" s="194">
        <f>IF(N254="zákl. přenesená",J254,0)</f>
        <v>0</v>
      </c>
      <c r="BH254" s="194">
        <f>IF(N254="sníž. přenesená",J254,0)</f>
        <v>0</v>
      </c>
      <c r="BI254" s="194">
        <f>IF(N254="nulová",J254,0)</f>
        <v>0</v>
      </c>
      <c r="BJ254" s="21" t="s">
        <v>79</v>
      </c>
      <c r="BK254" s="194">
        <f>ROUND(I254*H254,2)</f>
        <v>0</v>
      </c>
      <c r="BL254" s="21" t="s">
        <v>176</v>
      </c>
      <c r="BM254" s="193" t="s">
        <v>2758</v>
      </c>
    </row>
    <row r="255" spans="1:65" s="2" customFormat="1" ht="19.5">
      <c r="A255" s="38"/>
      <c r="B255" s="39"/>
      <c r="C255" s="40"/>
      <c r="D255" s="195" t="s">
        <v>178</v>
      </c>
      <c r="E255" s="40"/>
      <c r="F255" s="196" t="s">
        <v>494</v>
      </c>
      <c r="G255" s="40"/>
      <c r="H255" s="40"/>
      <c r="I255" s="197"/>
      <c r="J255" s="40"/>
      <c r="K255" s="40"/>
      <c r="L255" s="43"/>
      <c r="M255" s="198"/>
      <c r="N255" s="199"/>
      <c r="O255" s="68"/>
      <c r="P255" s="68"/>
      <c r="Q255" s="68"/>
      <c r="R255" s="68"/>
      <c r="S255" s="68"/>
      <c r="T255" s="69"/>
      <c r="U255" s="38"/>
      <c r="V255" s="38"/>
      <c r="W255" s="38"/>
      <c r="X255" s="38"/>
      <c r="Y255" s="38"/>
      <c r="Z255" s="38"/>
      <c r="AA255" s="38"/>
      <c r="AB255" s="38"/>
      <c r="AC255" s="38"/>
      <c r="AD255" s="38"/>
      <c r="AE255" s="38"/>
      <c r="AT255" s="21" t="s">
        <v>178</v>
      </c>
      <c r="AU255" s="21" t="s">
        <v>81</v>
      </c>
    </row>
    <row r="256" spans="1:65" s="2" customFormat="1" ht="11.25">
      <c r="A256" s="38"/>
      <c r="B256" s="39"/>
      <c r="C256" s="40"/>
      <c r="D256" s="200" t="s">
        <v>180</v>
      </c>
      <c r="E256" s="40"/>
      <c r="F256" s="201" t="s">
        <v>495</v>
      </c>
      <c r="G256" s="40"/>
      <c r="H256" s="40"/>
      <c r="I256" s="197"/>
      <c r="J256" s="40"/>
      <c r="K256" s="40"/>
      <c r="L256" s="43"/>
      <c r="M256" s="198"/>
      <c r="N256" s="199"/>
      <c r="O256" s="68"/>
      <c r="P256" s="68"/>
      <c r="Q256" s="68"/>
      <c r="R256" s="68"/>
      <c r="S256" s="68"/>
      <c r="T256" s="69"/>
      <c r="U256" s="38"/>
      <c r="V256" s="38"/>
      <c r="W256" s="38"/>
      <c r="X256" s="38"/>
      <c r="Y256" s="38"/>
      <c r="Z256" s="38"/>
      <c r="AA256" s="38"/>
      <c r="AB256" s="38"/>
      <c r="AC256" s="38"/>
      <c r="AD256" s="38"/>
      <c r="AE256" s="38"/>
      <c r="AT256" s="21" t="s">
        <v>180</v>
      </c>
      <c r="AU256" s="21" t="s">
        <v>81</v>
      </c>
    </row>
    <row r="257" spans="1:65" s="2" customFormat="1" ht="21.75" customHeight="1">
      <c r="A257" s="38"/>
      <c r="B257" s="39"/>
      <c r="C257" s="182" t="s">
        <v>7</v>
      </c>
      <c r="D257" s="182" t="s">
        <v>171</v>
      </c>
      <c r="E257" s="183" t="s">
        <v>2759</v>
      </c>
      <c r="F257" s="184" t="s">
        <v>2760</v>
      </c>
      <c r="G257" s="185" t="s">
        <v>281</v>
      </c>
      <c r="H257" s="186">
        <v>22</v>
      </c>
      <c r="I257" s="187"/>
      <c r="J257" s="188">
        <f>ROUND(I257*H257,2)</f>
        <v>0</v>
      </c>
      <c r="K257" s="184" t="s">
        <v>175</v>
      </c>
      <c r="L257" s="43"/>
      <c r="M257" s="189" t="s">
        <v>19</v>
      </c>
      <c r="N257" s="190" t="s">
        <v>43</v>
      </c>
      <c r="O257" s="68"/>
      <c r="P257" s="191">
        <f>O257*H257</f>
        <v>0</v>
      </c>
      <c r="Q257" s="191">
        <v>2.7299999999999998E-3</v>
      </c>
      <c r="R257" s="191">
        <f>Q257*H257</f>
        <v>6.0059999999999995E-2</v>
      </c>
      <c r="S257" s="191">
        <v>0</v>
      </c>
      <c r="T257" s="192">
        <f>S257*H257</f>
        <v>0</v>
      </c>
      <c r="U257" s="38"/>
      <c r="V257" s="38"/>
      <c r="W257" s="38"/>
      <c r="X257" s="38"/>
      <c r="Y257" s="38"/>
      <c r="Z257" s="38"/>
      <c r="AA257" s="38"/>
      <c r="AB257" s="38"/>
      <c r="AC257" s="38"/>
      <c r="AD257" s="38"/>
      <c r="AE257" s="38"/>
      <c r="AR257" s="193" t="s">
        <v>176</v>
      </c>
      <c r="AT257" s="193" t="s">
        <v>171</v>
      </c>
      <c r="AU257" s="193" t="s">
        <v>81</v>
      </c>
      <c r="AY257" s="21" t="s">
        <v>168</v>
      </c>
      <c r="BE257" s="194">
        <f>IF(N257="základní",J257,0)</f>
        <v>0</v>
      </c>
      <c r="BF257" s="194">
        <f>IF(N257="snížená",J257,0)</f>
        <v>0</v>
      </c>
      <c r="BG257" s="194">
        <f>IF(N257="zákl. přenesená",J257,0)</f>
        <v>0</v>
      </c>
      <c r="BH257" s="194">
        <f>IF(N257="sníž. přenesená",J257,0)</f>
        <v>0</v>
      </c>
      <c r="BI257" s="194">
        <f>IF(N257="nulová",J257,0)</f>
        <v>0</v>
      </c>
      <c r="BJ257" s="21" t="s">
        <v>79</v>
      </c>
      <c r="BK257" s="194">
        <f>ROUND(I257*H257,2)</f>
        <v>0</v>
      </c>
      <c r="BL257" s="21" t="s">
        <v>176</v>
      </c>
      <c r="BM257" s="193" t="s">
        <v>2761</v>
      </c>
    </row>
    <row r="258" spans="1:65" s="2" customFormat="1" ht="11.25">
      <c r="A258" s="38"/>
      <c r="B258" s="39"/>
      <c r="C258" s="40"/>
      <c r="D258" s="195" t="s">
        <v>178</v>
      </c>
      <c r="E258" s="40"/>
      <c r="F258" s="196" t="s">
        <v>2762</v>
      </c>
      <c r="G258" s="40"/>
      <c r="H258" s="40"/>
      <c r="I258" s="197"/>
      <c r="J258" s="40"/>
      <c r="K258" s="40"/>
      <c r="L258" s="43"/>
      <c r="M258" s="198"/>
      <c r="N258" s="199"/>
      <c r="O258" s="68"/>
      <c r="P258" s="68"/>
      <c r="Q258" s="68"/>
      <c r="R258" s="68"/>
      <c r="S258" s="68"/>
      <c r="T258" s="69"/>
      <c r="U258" s="38"/>
      <c r="V258" s="38"/>
      <c r="W258" s="38"/>
      <c r="X258" s="38"/>
      <c r="Y258" s="38"/>
      <c r="Z258" s="38"/>
      <c r="AA258" s="38"/>
      <c r="AB258" s="38"/>
      <c r="AC258" s="38"/>
      <c r="AD258" s="38"/>
      <c r="AE258" s="38"/>
      <c r="AT258" s="21" t="s">
        <v>178</v>
      </c>
      <c r="AU258" s="21" t="s">
        <v>81</v>
      </c>
    </row>
    <row r="259" spans="1:65" s="2" customFormat="1" ht="11.25">
      <c r="A259" s="38"/>
      <c r="B259" s="39"/>
      <c r="C259" s="40"/>
      <c r="D259" s="200" t="s">
        <v>180</v>
      </c>
      <c r="E259" s="40"/>
      <c r="F259" s="201" t="s">
        <v>2763</v>
      </c>
      <c r="G259" s="40"/>
      <c r="H259" s="40"/>
      <c r="I259" s="197"/>
      <c r="J259" s="40"/>
      <c r="K259" s="40"/>
      <c r="L259" s="43"/>
      <c r="M259" s="198"/>
      <c r="N259" s="199"/>
      <c r="O259" s="68"/>
      <c r="P259" s="68"/>
      <c r="Q259" s="68"/>
      <c r="R259" s="68"/>
      <c r="S259" s="68"/>
      <c r="T259" s="69"/>
      <c r="U259" s="38"/>
      <c r="V259" s="38"/>
      <c r="W259" s="38"/>
      <c r="X259" s="38"/>
      <c r="Y259" s="38"/>
      <c r="Z259" s="38"/>
      <c r="AA259" s="38"/>
      <c r="AB259" s="38"/>
      <c r="AC259" s="38"/>
      <c r="AD259" s="38"/>
      <c r="AE259" s="38"/>
      <c r="AT259" s="21" t="s">
        <v>180</v>
      </c>
      <c r="AU259" s="21" t="s">
        <v>81</v>
      </c>
    </row>
    <row r="260" spans="1:65" s="12" customFormat="1" ht="22.9" customHeight="1">
      <c r="B260" s="166"/>
      <c r="C260" s="167"/>
      <c r="D260" s="168" t="s">
        <v>71</v>
      </c>
      <c r="E260" s="180" t="s">
        <v>547</v>
      </c>
      <c r="F260" s="180" t="s">
        <v>548</v>
      </c>
      <c r="G260" s="167"/>
      <c r="H260" s="167"/>
      <c r="I260" s="170"/>
      <c r="J260" s="181">
        <f>BK260</f>
        <v>0</v>
      </c>
      <c r="K260" s="167"/>
      <c r="L260" s="172"/>
      <c r="M260" s="173"/>
      <c r="N260" s="174"/>
      <c r="O260" s="174"/>
      <c r="P260" s="175">
        <f>SUM(P261:P271)</f>
        <v>0</v>
      </c>
      <c r="Q260" s="174"/>
      <c r="R260" s="175">
        <f>SUM(R261:R271)</f>
        <v>4.3893657800000012</v>
      </c>
      <c r="S260" s="174"/>
      <c r="T260" s="176">
        <f>SUM(T261:T271)</f>
        <v>0</v>
      </c>
      <c r="AR260" s="177" t="s">
        <v>79</v>
      </c>
      <c r="AT260" s="178" t="s">
        <v>71</v>
      </c>
      <c r="AU260" s="178" t="s">
        <v>79</v>
      </c>
      <c r="AY260" s="177" t="s">
        <v>168</v>
      </c>
      <c r="BK260" s="179">
        <f>SUM(BK261:BK271)</f>
        <v>0</v>
      </c>
    </row>
    <row r="261" spans="1:65" s="2" customFormat="1" ht="33" customHeight="1">
      <c r="A261" s="38"/>
      <c r="B261" s="39"/>
      <c r="C261" s="182" t="s">
        <v>1338</v>
      </c>
      <c r="D261" s="182" t="s">
        <v>171</v>
      </c>
      <c r="E261" s="183" t="s">
        <v>2764</v>
      </c>
      <c r="F261" s="184" t="s">
        <v>2765</v>
      </c>
      <c r="G261" s="185" t="s">
        <v>245</v>
      </c>
      <c r="H261" s="186">
        <v>23.347000000000001</v>
      </c>
      <c r="I261" s="187"/>
      <c r="J261" s="188">
        <f>ROUND(I261*H261,2)</f>
        <v>0</v>
      </c>
      <c r="K261" s="184" t="s">
        <v>175</v>
      </c>
      <c r="L261" s="43"/>
      <c r="M261" s="189" t="s">
        <v>19</v>
      </c>
      <c r="N261" s="190" t="s">
        <v>43</v>
      </c>
      <c r="O261" s="68"/>
      <c r="P261" s="191">
        <f>O261*H261</f>
        <v>0</v>
      </c>
      <c r="Q261" s="191">
        <v>0.1295</v>
      </c>
      <c r="R261" s="191">
        <f>Q261*H261</f>
        <v>3.0234365000000003</v>
      </c>
      <c r="S261" s="191">
        <v>0</v>
      </c>
      <c r="T261" s="192">
        <f>S261*H261</f>
        <v>0</v>
      </c>
      <c r="U261" s="38"/>
      <c r="V261" s="38"/>
      <c r="W261" s="38"/>
      <c r="X261" s="38"/>
      <c r="Y261" s="38"/>
      <c r="Z261" s="38"/>
      <c r="AA261" s="38"/>
      <c r="AB261" s="38"/>
      <c r="AC261" s="38"/>
      <c r="AD261" s="38"/>
      <c r="AE261" s="38"/>
      <c r="AR261" s="193" t="s">
        <v>176</v>
      </c>
      <c r="AT261" s="193" t="s">
        <v>171</v>
      </c>
      <c r="AU261" s="193" t="s">
        <v>81</v>
      </c>
      <c r="AY261" s="21" t="s">
        <v>168</v>
      </c>
      <c r="BE261" s="194">
        <f>IF(N261="základní",J261,0)</f>
        <v>0</v>
      </c>
      <c r="BF261" s="194">
        <f>IF(N261="snížená",J261,0)</f>
        <v>0</v>
      </c>
      <c r="BG261" s="194">
        <f>IF(N261="zákl. přenesená",J261,0)</f>
        <v>0</v>
      </c>
      <c r="BH261" s="194">
        <f>IF(N261="sníž. přenesená",J261,0)</f>
        <v>0</v>
      </c>
      <c r="BI261" s="194">
        <f>IF(N261="nulová",J261,0)</f>
        <v>0</v>
      </c>
      <c r="BJ261" s="21" t="s">
        <v>79</v>
      </c>
      <c r="BK261" s="194">
        <f>ROUND(I261*H261,2)</f>
        <v>0</v>
      </c>
      <c r="BL261" s="21" t="s">
        <v>176</v>
      </c>
      <c r="BM261" s="193" t="s">
        <v>2766</v>
      </c>
    </row>
    <row r="262" spans="1:65" s="2" customFormat="1" ht="29.25">
      <c r="A262" s="38"/>
      <c r="B262" s="39"/>
      <c r="C262" s="40"/>
      <c r="D262" s="195" t="s">
        <v>178</v>
      </c>
      <c r="E262" s="40"/>
      <c r="F262" s="196" t="s">
        <v>2767</v>
      </c>
      <c r="G262" s="40"/>
      <c r="H262" s="40"/>
      <c r="I262" s="197"/>
      <c r="J262" s="40"/>
      <c r="K262" s="40"/>
      <c r="L262" s="43"/>
      <c r="M262" s="198"/>
      <c r="N262" s="199"/>
      <c r="O262" s="68"/>
      <c r="P262" s="68"/>
      <c r="Q262" s="68"/>
      <c r="R262" s="68"/>
      <c r="S262" s="68"/>
      <c r="T262" s="69"/>
      <c r="U262" s="38"/>
      <c r="V262" s="38"/>
      <c r="W262" s="38"/>
      <c r="X262" s="38"/>
      <c r="Y262" s="38"/>
      <c r="Z262" s="38"/>
      <c r="AA262" s="38"/>
      <c r="AB262" s="38"/>
      <c r="AC262" s="38"/>
      <c r="AD262" s="38"/>
      <c r="AE262" s="38"/>
      <c r="AT262" s="21" t="s">
        <v>178</v>
      </c>
      <c r="AU262" s="21" t="s">
        <v>81</v>
      </c>
    </row>
    <row r="263" spans="1:65" s="2" customFormat="1" ht="11.25">
      <c r="A263" s="38"/>
      <c r="B263" s="39"/>
      <c r="C263" s="40"/>
      <c r="D263" s="200" t="s">
        <v>180</v>
      </c>
      <c r="E263" s="40"/>
      <c r="F263" s="201" t="s">
        <v>2768</v>
      </c>
      <c r="G263" s="40"/>
      <c r="H263" s="40"/>
      <c r="I263" s="197"/>
      <c r="J263" s="40"/>
      <c r="K263" s="40"/>
      <c r="L263" s="43"/>
      <c r="M263" s="198"/>
      <c r="N263" s="199"/>
      <c r="O263" s="68"/>
      <c r="P263" s="68"/>
      <c r="Q263" s="68"/>
      <c r="R263" s="68"/>
      <c r="S263" s="68"/>
      <c r="T263" s="69"/>
      <c r="U263" s="38"/>
      <c r="V263" s="38"/>
      <c r="W263" s="38"/>
      <c r="X263" s="38"/>
      <c r="Y263" s="38"/>
      <c r="Z263" s="38"/>
      <c r="AA263" s="38"/>
      <c r="AB263" s="38"/>
      <c r="AC263" s="38"/>
      <c r="AD263" s="38"/>
      <c r="AE263" s="38"/>
      <c r="AT263" s="21" t="s">
        <v>180</v>
      </c>
      <c r="AU263" s="21" t="s">
        <v>81</v>
      </c>
    </row>
    <row r="264" spans="1:65" s="13" customFormat="1" ht="22.5">
      <c r="B264" s="202"/>
      <c r="C264" s="203"/>
      <c r="D264" s="195" t="s">
        <v>182</v>
      </c>
      <c r="E264" s="204" t="s">
        <v>19</v>
      </c>
      <c r="F264" s="205" t="s">
        <v>2769</v>
      </c>
      <c r="G264" s="203"/>
      <c r="H264" s="206">
        <v>23.347000000000001</v>
      </c>
      <c r="I264" s="207"/>
      <c r="J264" s="203"/>
      <c r="K264" s="203"/>
      <c r="L264" s="208"/>
      <c r="M264" s="209"/>
      <c r="N264" s="210"/>
      <c r="O264" s="210"/>
      <c r="P264" s="210"/>
      <c r="Q264" s="210"/>
      <c r="R264" s="210"/>
      <c r="S264" s="210"/>
      <c r="T264" s="211"/>
      <c r="AT264" s="212" t="s">
        <v>182</v>
      </c>
      <c r="AU264" s="212" t="s">
        <v>81</v>
      </c>
      <c r="AV264" s="13" t="s">
        <v>81</v>
      </c>
      <c r="AW264" s="13" t="s">
        <v>33</v>
      </c>
      <c r="AX264" s="13" t="s">
        <v>72</v>
      </c>
      <c r="AY264" s="212" t="s">
        <v>168</v>
      </c>
    </row>
    <row r="265" spans="1:65" s="14" customFormat="1" ht="11.25">
      <c r="B265" s="213"/>
      <c r="C265" s="214"/>
      <c r="D265" s="195" t="s">
        <v>182</v>
      </c>
      <c r="E265" s="215" t="s">
        <v>19</v>
      </c>
      <c r="F265" s="216" t="s">
        <v>185</v>
      </c>
      <c r="G265" s="214"/>
      <c r="H265" s="217">
        <v>23.347000000000001</v>
      </c>
      <c r="I265" s="218"/>
      <c r="J265" s="214"/>
      <c r="K265" s="214"/>
      <c r="L265" s="219"/>
      <c r="M265" s="220"/>
      <c r="N265" s="221"/>
      <c r="O265" s="221"/>
      <c r="P265" s="221"/>
      <c r="Q265" s="221"/>
      <c r="R265" s="221"/>
      <c r="S265" s="221"/>
      <c r="T265" s="222"/>
      <c r="AT265" s="223" t="s">
        <v>182</v>
      </c>
      <c r="AU265" s="223" t="s">
        <v>81</v>
      </c>
      <c r="AV265" s="14" t="s">
        <v>176</v>
      </c>
      <c r="AW265" s="14" t="s">
        <v>33</v>
      </c>
      <c r="AX265" s="14" t="s">
        <v>79</v>
      </c>
      <c r="AY265" s="223" t="s">
        <v>168</v>
      </c>
    </row>
    <row r="266" spans="1:65" s="2" customFormat="1" ht="16.5" customHeight="1">
      <c r="A266" s="38"/>
      <c r="B266" s="39"/>
      <c r="C266" s="225" t="s">
        <v>1951</v>
      </c>
      <c r="D266" s="225" t="s">
        <v>234</v>
      </c>
      <c r="E266" s="226" t="s">
        <v>2770</v>
      </c>
      <c r="F266" s="227" t="s">
        <v>2771</v>
      </c>
      <c r="G266" s="228" t="s">
        <v>245</v>
      </c>
      <c r="H266" s="229">
        <v>23.814</v>
      </c>
      <c r="I266" s="230"/>
      <c r="J266" s="231">
        <f>ROUND(I266*H266,2)</f>
        <v>0</v>
      </c>
      <c r="K266" s="227" t="s">
        <v>175</v>
      </c>
      <c r="L266" s="232"/>
      <c r="M266" s="233" t="s">
        <v>19</v>
      </c>
      <c r="N266" s="234" t="s">
        <v>43</v>
      </c>
      <c r="O266" s="68"/>
      <c r="P266" s="191">
        <f>O266*H266</f>
        <v>0</v>
      </c>
      <c r="Q266" s="191">
        <v>5.6120000000000003E-2</v>
      </c>
      <c r="R266" s="191">
        <f>Q266*H266</f>
        <v>1.3364416800000001</v>
      </c>
      <c r="S266" s="191">
        <v>0</v>
      </c>
      <c r="T266" s="192">
        <f>S266*H266</f>
        <v>0</v>
      </c>
      <c r="U266" s="38"/>
      <c r="V266" s="38"/>
      <c r="W266" s="38"/>
      <c r="X266" s="38"/>
      <c r="Y266" s="38"/>
      <c r="Z266" s="38"/>
      <c r="AA266" s="38"/>
      <c r="AB266" s="38"/>
      <c r="AC266" s="38"/>
      <c r="AD266" s="38"/>
      <c r="AE266" s="38"/>
      <c r="AR266" s="193" t="s">
        <v>238</v>
      </c>
      <c r="AT266" s="193" t="s">
        <v>234</v>
      </c>
      <c r="AU266" s="193" t="s">
        <v>81</v>
      </c>
      <c r="AY266" s="21" t="s">
        <v>168</v>
      </c>
      <c r="BE266" s="194">
        <f>IF(N266="základní",J266,0)</f>
        <v>0</v>
      </c>
      <c r="BF266" s="194">
        <f>IF(N266="snížená",J266,0)</f>
        <v>0</v>
      </c>
      <c r="BG266" s="194">
        <f>IF(N266="zákl. přenesená",J266,0)</f>
        <v>0</v>
      </c>
      <c r="BH266" s="194">
        <f>IF(N266="sníž. přenesená",J266,0)</f>
        <v>0</v>
      </c>
      <c r="BI266" s="194">
        <f>IF(N266="nulová",J266,0)</f>
        <v>0</v>
      </c>
      <c r="BJ266" s="21" t="s">
        <v>79</v>
      </c>
      <c r="BK266" s="194">
        <f>ROUND(I266*H266,2)</f>
        <v>0</v>
      </c>
      <c r="BL266" s="21" t="s">
        <v>176</v>
      </c>
      <c r="BM266" s="193" t="s">
        <v>2772</v>
      </c>
    </row>
    <row r="267" spans="1:65" s="2" customFormat="1" ht="11.25">
      <c r="A267" s="38"/>
      <c r="B267" s="39"/>
      <c r="C267" s="40"/>
      <c r="D267" s="195" t="s">
        <v>178</v>
      </c>
      <c r="E267" s="40"/>
      <c r="F267" s="196" t="s">
        <v>2771</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1" t="s">
        <v>178</v>
      </c>
      <c r="AU267" s="21" t="s">
        <v>81</v>
      </c>
    </row>
    <row r="268" spans="1:65" s="13" customFormat="1" ht="11.25">
      <c r="B268" s="202"/>
      <c r="C268" s="203"/>
      <c r="D268" s="195" t="s">
        <v>182</v>
      </c>
      <c r="E268" s="203"/>
      <c r="F268" s="205" t="s">
        <v>2773</v>
      </c>
      <c r="G268" s="203"/>
      <c r="H268" s="206">
        <v>23.814</v>
      </c>
      <c r="I268" s="207"/>
      <c r="J268" s="203"/>
      <c r="K268" s="203"/>
      <c r="L268" s="208"/>
      <c r="M268" s="209"/>
      <c r="N268" s="210"/>
      <c r="O268" s="210"/>
      <c r="P268" s="210"/>
      <c r="Q268" s="210"/>
      <c r="R268" s="210"/>
      <c r="S268" s="210"/>
      <c r="T268" s="211"/>
      <c r="AT268" s="212" t="s">
        <v>182</v>
      </c>
      <c r="AU268" s="212" t="s">
        <v>81</v>
      </c>
      <c r="AV268" s="13" t="s">
        <v>81</v>
      </c>
      <c r="AW268" s="13" t="s">
        <v>4</v>
      </c>
      <c r="AX268" s="13" t="s">
        <v>79</v>
      </c>
      <c r="AY268" s="212" t="s">
        <v>168</v>
      </c>
    </row>
    <row r="269" spans="1:65" s="2" customFormat="1" ht="24.2" customHeight="1">
      <c r="A269" s="38"/>
      <c r="B269" s="39"/>
      <c r="C269" s="182" t="s">
        <v>1946</v>
      </c>
      <c r="D269" s="182" t="s">
        <v>171</v>
      </c>
      <c r="E269" s="183" t="s">
        <v>2774</v>
      </c>
      <c r="F269" s="184" t="s">
        <v>2775</v>
      </c>
      <c r="G269" s="185" t="s">
        <v>281</v>
      </c>
      <c r="H269" s="186">
        <v>81.91</v>
      </c>
      <c r="I269" s="187"/>
      <c r="J269" s="188">
        <f>ROUND(I269*H269,2)</f>
        <v>0</v>
      </c>
      <c r="K269" s="184" t="s">
        <v>175</v>
      </c>
      <c r="L269" s="43"/>
      <c r="M269" s="189" t="s">
        <v>19</v>
      </c>
      <c r="N269" s="190" t="s">
        <v>43</v>
      </c>
      <c r="O269" s="68"/>
      <c r="P269" s="191">
        <f>O269*H269</f>
        <v>0</v>
      </c>
      <c r="Q269" s="191">
        <v>3.6000000000000002E-4</v>
      </c>
      <c r="R269" s="191">
        <f>Q269*H269</f>
        <v>2.9487599999999999E-2</v>
      </c>
      <c r="S269" s="191">
        <v>0</v>
      </c>
      <c r="T269" s="192">
        <f>S269*H269</f>
        <v>0</v>
      </c>
      <c r="U269" s="38"/>
      <c r="V269" s="38"/>
      <c r="W269" s="38"/>
      <c r="X269" s="38"/>
      <c r="Y269" s="38"/>
      <c r="Z269" s="38"/>
      <c r="AA269" s="38"/>
      <c r="AB269" s="38"/>
      <c r="AC269" s="38"/>
      <c r="AD269" s="38"/>
      <c r="AE269" s="38"/>
      <c r="AR269" s="193" t="s">
        <v>176</v>
      </c>
      <c r="AT269" s="193" t="s">
        <v>171</v>
      </c>
      <c r="AU269" s="193" t="s">
        <v>81</v>
      </c>
      <c r="AY269" s="21" t="s">
        <v>168</v>
      </c>
      <c r="BE269" s="194">
        <f>IF(N269="základní",J269,0)</f>
        <v>0</v>
      </c>
      <c r="BF269" s="194">
        <f>IF(N269="snížená",J269,0)</f>
        <v>0</v>
      </c>
      <c r="BG269" s="194">
        <f>IF(N269="zákl. přenesená",J269,0)</f>
        <v>0</v>
      </c>
      <c r="BH269" s="194">
        <f>IF(N269="sníž. přenesená",J269,0)</f>
        <v>0</v>
      </c>
      <c r="BI269" s="194">
        <f>IF(N269="nulová",J269,0)</f>
        <v>0</v>
      </c>
      <c r="BJ269" s="21" t="s">
        <v>79</v>
      </c>
      <c r="BK269" s="194">
        <f>ROUND(I269*H269,2)</f>
        <v>0</v>
      </c>
      <c r="BL269" s="21" t="s">
        <v>176</v>
      </c>
      <c r="BM269" s="193" t="s">
        <v>2776</v>
      </c>
    </row>
    <row r="270" spans="1:65" s="2" customFormat="1" ht="19.5">
      <c r="A270" s="38"/>
      <c r="B270" s="39"/>
      <c r="C270" s="40"/>
      <c r="D270" s="195" t="s">
        <v>178</v>
      </c>
      <c r="E270" s="40"/>
      <c r="F270" s="196" t="s">
        <v>2777</v>
      </c>
      <c r="G270" s="40"/>
      <c r="H270" s="40"/>
      <c r="I270" s="197"/>
      <c r="J270" s="40"/>
      <c r="K270" s="40"/>
      <c r="L270" s="43"/>
      <c r="M270" s="198"/>
      <c r="N270" s="199"/>
      <c r="O270" s="68"/>
      <c r="P270" s="68"/>
      <c r="Q270" s="68"/>
      <c r="R270" s="68"/>
      <c r="S270" s="68"/>
      <c r="T270" s="69"/>
      <c r="U270" s="38"/>
      <c r="V270" s="38"/>
      <c r="W270" s="38"/>
      <c r="X270" s="38"/>
      <c r="Y270" s="38"/>
      <c r="Z270" s="38"/>
      <c r="AA270" s="38"/>
      <c r="AB270" s="38"/>
      <c r="AC270" s="38"/>
      <c r="AD270" s="38"/>
      <c r="AE270" s="38"/>
      <c r="AT270" s="21" t="s">
        <v>178</v>
      </c>
      <c r="AU270" s="21" t="s">
        <v>81</v>
      </c>
    </row>
    <row r="271" spans="1:65" s="2" customFormat="1" ht="11.25">
      <c r="A271" s="38"/>
      <c r="B271" s="39"/>
      <c r="C271" s="40"/>
      <c r="D271" s="200" t="s">
        <v>180</v>
      </c>
      <c r="E271" s="40"/>
      <c r="F271" s="201" t="s">
        <v>2778</v>
      </c>
      <c r="G271" s="40"/>
      <c r="H271" s="40"/>
      <c r="I271" s="197"/>
      <c r="J271" s="40"/>
      <c r="K271" s="40"/>
      <c r="L271" s="43"/>
      <c r="M271" s="198"/>
      <c r="N271" s="199"/>
      <c r="O271" s="68"/>
      <c r="P271" s="68"/>
      <c r="Q271" s="68"/>
      <c r="R271" s="68"/>
      <c r="S271" s="68"/>
      <c r="T271" s="69"/>
      <c r="U271" s="38"/>
      <c r="V271" s="38"/>
      <c r="W271" s="38"/>
      <c r="X271" s="38"/>
      <c r="Y271" s="38"/>
      <c r="Z271" s="38"/>
      <c r="AA271" s="38"/>
      <c r="AB271" s="38"/>
      <c r="AC271" s="38"/>
      <c r="AD271" s="38"/>
      <c r="AE271" s="38"/>
      <c r="AT271" s="21" t="s">
        <v>180</v>
      </c>
      <c r="AU271" s="21" t="s">
        <v>81</v>
      </c>
    </row>
    <row r="272" spans="1:65" s="12" customFormat="1" ht="22.9" customHeight="1">
      <c r="B272" s="166"/>
      <c r="C272" s="167"/>
      <c r="D272" s="168" t="s">
        <v>71</v>
      </c>
      <c r="E272" s="180" t="s">
        <v>731</v>
      </c>
      <c r="F272" s="180" t="s">
        <v>732</v>
      </c>
      <c r="G272" s="167"/>
      <c r="H272" s="167"/>
      <c r="I272" s="170"/>
      <c r="J272" s="181">
        <f>BK272</f>
        <v>0</v>
      </c>
      <c r="K272" s="167"/>
      <c r="L272" s="172"/>
      <c r="M272" s="173"/>
      <c r="N272" s="174"/>
      <c r="O272" s="174"/>
      <c r="P272" s="175">
        <f>SUM(P273:P283)</f>
        <v>0</v>
      </c>
      <c r="Q272" s="174"/>
      <c r="R272" s="175">
        <f>SUM(R273:R283)</f>
        <v>0</v>
      </c>
      <c r="S272" s="174"/>
      <c r="T272" s="176">
        <f>SUM(T273:T283)</f>
        <v>0</v>
      </c>
      <c r="AR272" s="177" t="s">
        <v>79</v>
      </c>
      <c r="AT272" s="178" t="s">
        <v>71</v>
      </c>
      <c r="AU272" s="178" t="s">
        <v>79</v>
      </c>
      <c r="AY272" s="177" t="s">
        <v>168</v>
      </c>
      <c r="BK272" s="179">
        <f>SUM(BK273:BK283)</f>
        <v>0</v>
      </c>
    </row>
    <row r="273" spans="1:65" s="2" customFormat="1" ht="24.2" customHeight="1">
      <c r="A273" s="38"/>
      <c r="B273" s="39"/>
      <c r="C273" s="182" t="s">
        <v>745</v>
      </c>
      <c r="D273" s="182" t="s">
        <v>171</v>
      </c>
      <c r="E273" s="183" t="s">
        <v>740</v>
      </c>
      <c r="F273" s="184" t="s">
        <v>741</v>
      </c>
      <c r="G273" s="185" t="s">
        <v>220</v>
      </c>
      <c r="H273" s="186">
        <v>239.99700000000001</v>
      </c>
      <c r="I273" s="187"/>
      <c r="J273" s="188">
        <f>ROUND(I273*H273,2)</f>
        <v>0</v>
      </c>
      <c r="K273" s="184" t="s">
        <v>175</v>
      </c>
      <c r="L273" s="43"/>
      <c r="M273" s="189" t="s">
        <v>19</v>
      </c>
      <c r="N273" s="190" t="s">
        <v>43</v>
      </c>
      <c r="O273" s="68"/>
      <c r="P273" s="191">
        <f>O273*H273</f>
        <v>0</v>
      </c>
      <c r="Q273" s="191">
        <v>0</v>
      </c>
      <c r="R273" s="191">
        <f>Q273*H273</f>
        <v>0</v>
      </c>
      <c r="S273" s="191">
        <v>0</v>
      </c>
      <c r="T273" s="192">
        <f>S273*H273</f>
        <v>0</v>
      </c>
      <c r="U273" s="38"/>
      <c r="V273" s="38"/>
      <c r="W273" s="38"/>
      <c r="X273" s="38"/>
      <c r="Y273" s="38"/>
      <c r="Z273" s="38"/>
      <c r="AA273" s="38"/>
      <c r="AB273" s="38"/>
      <c r="AC273" s="38"/>
      <c r="AD273" s="38"/>
      <c r="AE273" s="38"/>
      <c r="AR273" s="193" t="s">
        <v>176</v>
      </c>
      <c r="AT273" s="193" t="s">
        <v>171</v>
      </c>
      <c r="AU273" s="193" t="s">
        <v>81</v>
      </c>
      <c r="AY273" s="21" t="s">
        <v>168</v>
      </c>
      <c r="BE273" s="194">
        <f>IF(N273="základní",J273,0)</f>
        <v>0</v>
      </c>
      <c r="BF273" s="194">
        <f>IF(N273="snížená",J273,0)</f>
        <v>0</v>
      </c>
      <c r="BG273" s="194">
        <f>IF(N273="zákl. přenesená",J273,0)</f>
        <v>0</v>
      </c>
      <c r="BH273" s="194">
        <f>IF(N273="sníž. přenesená",J273,0)</f>
        <v>0</v>
      </c>
      <c r="BI273" s="194">
        <f>IF(N273="nulová",J273,0)</f>
        <v>0</v>
      </c>
      <c r="BJ273" s="21" t="s">
        <v>79</v>
      </c>
      <c r="BK273" s="194">
        <f>ROUND(I273*H273,2)</f>
        <v>0</v>
      </c>
      <c r="BL273" s="21" t="s">
        <v>176</v>
      </c>
      <c r="BM273" s="193" t="s">
        <v>2779</v>
      </c>
    </row>
    <row r="274" spans="1:65" s="2" customFormat="1" ht="19.5">
      <c r="A274" s="38"/>
      <c r="B274" s="39"/>
      <c r="C274" s="40"/>
      <c r="D274" s="195" t="s">
        <v>178</v>
      </c>
      <c r="E274" s="40"/>
      <c r="F274" s="196" t="s">
        <v>743</v>
      </c>
      <c r="G274" s="40"/>
      <c r="H274" s="40"/>
      <c r="I274" s="197"/>
      <c r="J274" s="40"/>
      <c r="K274" s="40"/>
      <c r="L274" s="43"/>
      <c r="M274" s="198"/>
      <c r="N274" s="199"/>
      <c r="O274" s="68"/>
      <c r="P274" s="68"/>
      <c r="Q274" s="68"/>
      <c r="R274" s="68"/>
      <c r="S274" s="68"/>
      <c r="T274" s="69"/>
      <c r="U274" s="38"/>
      <c r="V274" s="38"/>
      <c r="W274" s="38"/>
      <c r="X274" s="38"/>
      <c r="Y274" s="38"/>
      <c r="Z274" s="38"/>
      <c r="AA274" s="38"/>
      <c r="AB274" s="38"/>
      <c r="AC274" s="38"/>
      <c r="AD274" s="38"/>
      <c r="AE274" s="38"/>
      <c r="AT274" s="21" t="s">
        <v>178</v>
      </c>
      <c r="AU274" s="21" t="s">
        <v>81</v>
      </c>
    </row>
    <row r="275" spans="1:65" s="2" customFormat="1" ht="11.25">
      <c r="A275" s="38"/>
      <c r="B275" s="39"/>
      <c r="C275" s="40"/>
      <c r="D275" s="200" t="s">
        <v>180</v>
      </c>
      <c r="E275" s="40"/>
      <c r="F275" s="201" t="s">
        <v>744</v>
      </c>
      <c r="G275" s="40"/>
      <c r="H275" s="40"/>
      <c r="I275" s="197"/>
      <c r="J275" s="40"/>
      <c r="K275" s="40"/>
      <c r="L275" s="43"/>
      <c r="M275" s="198"/>
      <c r="N275" s="199"/>
      <c r="O275" s="68"/>
      <c r="P275" s="68"/>
      <c r="Q275" s="68"/>
      <c r="R275" s="68"/>
      <c r="S275" s="68"/>
      <c r="T275" s="69"/>
      <c r="U275" s="38"/>
      <c r="V275" s="38"/>
      <c r="W275" s="38"/>
      <c r="X275" s="38"/>
      <c r="Y275" s="38"/>
      <c r="Z275" s="38"/>
      <c r="AA275" s="38"/>
      <c r="AB275" s="38"/>
      <c r="AC275" s="38"/>
      <c r="AD275" s="38"/>
      <c r="AE275" s="38"/>
      <c r="AT275" s="21" t="s">
        <v>180</v>
      </c>
      <c r="AU275" s="21" t="s">
        <v>81</v>
      </c>
    </row>
    <row r="276" spans="1:65" s="2" customFormat="1" ht="24.2" customHeight="1">
      <c r="A276" s="38"/>
      <c r="B276" s="39"/>
      <c r="C276" s="182" t="s">
        <v>752</v>
      </c>
      <c r="D276" s="182" t="s">
        <v>171</v>
      </c>
      <c r="E276" s="183" t="s">
        <v>746</v>
      </c>
      <c r="F276" s="184" t="s">
        <v>747</v>
      </c>
      <c r="G276" s="185" t="s">
        <v>220</v>
      </c>
      <c r="H276" s="186">
        <v>2385.7800000000002</v>
      </c>
      <c r="I276" s="187"/>
      <c r="J276" s="188">
        <f>ROUND(I276*H276,2)</f>
        <v>0</v>
      </c>
      <c r="K276" s="184" t="s">
        <v>175</v>
      </c>
      <c r="L276" s="43"/>
      <c r="M276" s="189" t="s">
        <v>19</v>
      </c>
      <c r="N276" s="190" t="s">
        <v>43</v>
      </c>
      <c r="O276" s="68"/>
      <c r="P276" s="191">
        <f>O276*H276</f>
        <v>0</v>
      </c>
      <c r="Q276" s="191">
        <v>0</v>
      </c>
      <c r="R276" s="191">
        <f>Q276*H276</f>
        <v>0</v>
      </c>
      <c r="S276" s="191">
        <v>0</v>
      </c>
      <c r="T276" s="192">
        <f>S276*H276</f>
        <v>0</v>
      </c>
      <c r="U276" s="38"/>
      <c r="V276" s="38"/>
      <c r="W276" s="38"/>
      <c r="X276" s="38"/>
      <c r="Y276" s="38"/>
      <c r="Z276" s="38"/>
      <c r="AA276" s="38"/>
      <c r="AB276" s="38"/>
      <c r="AC276" s="38"/>
      <c r="AD276" s="38"/>
      <c r="AE276" s="38"/>
      <c r="AR276" s="193" t="s">
        <v>176</v>
      </c>
      <c r="AT276" s="193" t="s">
        <v>171</v>
      </c>
      <c r="AU276" s="193" t="s">
        <v>81</v>
      </c>
      <c r="AY276" s="21" t="s">
        <v>168</v>
      </c>
      <c r="BE276" s="194">
        <f>IF(N276="základní",J276,0)</f>
        <v>0</v>
      </c>
      <c r="BF276" s="194">
        <f>IF(N276="snížená",J276,0)</f>
        <v>0</v>
      </c>
      <c r="BG276" s="194">
        <f>IF(N276="zákl. přenesená",J276,0)</f>
        <v>0</v>
      </c>
      <c r="BH276" s="194">
        <f>IF(N276="sníž. přenesená",J276,0)</f>
        <v>0</v>
      </c>
      <c r="BI276" s="194">
        <f>IF(N276="nulová",J276,0)</f>
        <v>0</v>
      </c>
      <c r="BJ276" s="21" t="s">
        <v>79</v>
      </c>
      <c r="BK276" s="194">
        <f>ROUND(I276*H276,2)</f>
        <v>0</v>
      </c>
      <c r="BL276" s="21" t="s">
        <v>176</v>
      </c>
      <c r="BM276" s="193" t="s">
        <v>2780</v>
      </c>
    </row>
    <row r="277" spans="1:65" s="2" customFormat="1" ht="29.25">
      <c r="A277" s="38"/>
      <c r="B277" s="39"/>
      <c r="C277" s="40"/>
      <c r="D277" s="195" t="s">
        <v>178</v>
      </c>
      <c r="E277" s="40"/>
      <c r="F277" s="196" t="s">
        <v>749</v>
      </c>
      <c r="G277" s="40"/>
      <c r="H277" s="40"/>
      <c r="I277" s="197"/>
      <c r="J277" s="40"/>
      <c r="K277" s="40"/>
      <c r="L277" s="43"/>
      <c r="M277" s="198"/>
      <c r="N277" s="199"/>
      <c r="O277" s="68"/>
      <c r="P277" s="68"/>
      <c r="Q277" s="68"/>
      <c r="R277" s="68"/>
      <c r="S277" s="68"/>
      <c r="T277" s="69"/>
      <c r="U277" s="38"/>
      <c r="V277" s="38"/>
      <c r="W277" s="38"/>
      <c r="X277" s="38"/>
      <c r="Y277" s="38"/>
      <c r="Z277" s="38"/>
      <c r="AA277" s="38"/>
      <c r="AB277" s="38"/>
      <c r="AC277" s="38"/>
      <c r="AD277" s="38"/>
      <c r="AE277" s="38"/>
      <c r="AT277" s="21" t="s">
        <v>178</v>
      </c>
      <c r="AU277" s="21" t="s">
        <v>81</v>
      </c>
    </row>
    <row r="278" spans="1:65" s="2" customFormat="1" ht="11.25">
      <c r="A278" s="38"/>
      <c r="B278" s="39"/>
      <c r="C278" s="40"/>
      <c r="D278" s="200" t="s">
        <v>180</v>
      </c>
      <c r="E278" s="40"/>
      <c r="F278" s="201" t="s">
        <v>750</v>
      </c>
      <c r="G278" s="40"/>
      <c r="H278" s="40"/>
      <c r="I278" s="197"/>
      <c r="J278" s="40"/>
      <c r="K278" s="40"/>
      <c r="L278" s="43"/>
      <c r="M278" s="198"/>
      <c r="N278" s="199"/>
      <c r="O278" s="68"/>
      <c r="P278" s="68"/>
      <c r="Q278" s="68"/>
      <c r="R278" s="68"/>
      <c r="S278" s="68"/>
      <c r="T278" s="69"/>
      <c r="U278" s="38"/>
      <c r="V278" s="38"/>
      <c r="W278" s="38"/>
      <c r="X278" s="38"/>
      <c r="Y278" s="38"/>
      <c r="Z278" s="38"/>
      <c r="AA278" s="38"/>
      <c r="AB278" s="38"/>
      <c r="AC278" s="38"/>
      <c r="AD278" s="38"/>
      <c r="AE278" s="38"/>
      <c r="AT278" s="21" t="s">
        <v>180</v>
      </c>
      <c r="AU278" s="21" t="s">
        <v>81</v>
      </c>
    </row>
    <row r="279" spans="1:65" s="13" customFormat="1" ht="11.25">
      <c r="B279" s="202"/>
      <c r="C279" s="203"/>
      <c r="D279" s="195" t="s">
        <v>182</v>
      </c>
      <c r="E279" s="204" t="s">
        <v>19</v>
      </c>
      <c r="F279" s="205" t="s">
        <v>2781</v>
      </c>
      <c r="G279" s="203"/>
      <c r="H279" s="206">
        <v>2385.7800000000002</v>
      </c>
      <c r="I279" s="207"/>
      <c r="J279" s="203"/>
      <c r="K279" s="203"/>
      <c r="L279" s="208"/>
      <c r="M279" s="209"/>
      <c r="N279" s="210"/>
      <c r="O279" s="210"/>
      <c r="P279" s="210"/>
      <c r="Q279" s="210"/>
      <c r="R279" s="210"/>
      <c r="S279" s="210"/>
      <c r="T279" s="211"/>
      <c r="AT279" s="212" t="s">
        <v>182</v>
      </c>
      <c r="AU279" s="212" t="s">
        <v>81</v>
      </c>
      <c r="AV279" s="13" t="s">
        <v>81</v>
      </c>
      <c r="AW279" s="13" t="s">
        <v>33</v>
      </c>
      <c r="AX279" s="13" t="s">
        <v>72</v>
      </c>
      <c r="AY279" s="212" t="s">
        <v>168</v>
      </c>
    </row>
    <row r="280" spans="1:65" s="14" customFormat="1" ht="11.25">
      <c r="B280" s="213"/>
      <c r="C280" s="214"/>
      <c r="D280" s="195" t="s">
        <v>182</v>
      </c>
      <c r="E280" s="215" t="s">
        <v>19</v>
      </c>
      <c r="F280" s="216" t="s">
        <v>185</v>
      </c>
      <c r="G280" s="214"/>
      <c r="H280" s="217">
        <v>2385.7800000000002</v>
      </c>
      <c r="I280" s="218"/>
      <c r="J280" s="214"/>
      <c r="K280" s="214"/>
      <c r="L280" s="219"/>
      <c r="M280" s="220"/>
      <c r="N280" s="221"/>
      <c r="O280" s="221"/>
      <c r="P280" s="221"/>
      <c r="Q280" s="221"/>
      <c r="R280" s="221"/>
      <c r="S280" s="221"/>
      <c r="T280" s="222"/>
      <c r="AT280" s="223" t="s">
        <v>182</v>
      </c>
      <c r="AU280" s="223" t="s">
        <v>81</v>
      </c>
      <c r="AV280" s="14" t="s">
        <v>176</v>
      </c>
      <c r="AW280" s="14" t="s">
        <v>33</v>
      </c>
      <c r="AX280" s="14" t="s">
        <v>79</v>
      </c>
      <c r="AY280" s="223" t="s">
        <v>168</v>
      </c>
    </row>
    <row r="281" spans="1:65" s="2" customFormat="1" ht="49.15" customHeight="1">
      <c r="A281" s="38"/>
      <c r="B281" s="39"/>
      <c r="C281" s="182" t="s">
        <v>1431</v>
      </c>
      <c r="D281" s="182" t="s">
        <v>171</v>
      </c>
      <c r="E281" s="183" t="s">
        <v>2782</v>
      </c>
      <c r="F281" s="184" t="s">
        <v>2783</v>
      </c>
      <c r="G281" s="185" t="s">
        <v>220</v>
      </c>
      <c r="H281" s="186">
        <v>79.525999999999996</v>
      </c>
      <c r="I281" s="187"/>
      <c r="J281" s="188">
        <f>ROUND(I281*H281,2)</f>
        <v>0</v>
      </c>
      <c r="K281" s="184" t="s">
        <v>175</v>
      </c>
      <c r="L281" s="43"/>
      <c r="M281" s="189" t="s">
        <v>19</v>
      </c>
      <c r="N281" s="190" t="s">
        <v>43</v>
      </c>
      <c r="O281" s="68"/>
      <c r="P281" s="191">
        <f>O281*H281</f>
        <v>0</v>
      </c>
      <c r="Q281" s="191">
        <v>0</v>
      </c>
      <c r="R281" s="191">
        <f>Q281*H281</f>
        <v>0</v>
      </c>
      <c r="S281" s="191">
        <v>0</v>
      </c>
      <c r="T281" s="192">
        <f>S281*H281</f>
        <v>0</v>
      </c>
      <c r="U281" s="38"/>
      <c r="V281" s="38"/>
      <c r="W281" s="38"/>
      <c r="X281" s="38"/>
      <c r="Y281" s="38"/>
      <c r="Z281" s="38"/>
      <c r="AA281" s="38"/>
      <c r="AB281" s="38"/>
      <c r="AC281" s="38"/>
      <c r="AD281" s="38"/>
      <c r="AE281" s="38"/>
      <c r="AR281" s="193" t="s">
        <v>176</v>
      </c>
      <c r="AT281" s="193" t="s">
        <v>171</v>
      </c>
      <c r="AU281" s="193" t="s">
        <v>81</v>
      </c>
      <c r="AY281" s="21" t="s">
        <v>168</v>
      </c>
      <c r="BE281" s="194">
        <f>IF(N281="základní",J281,0)</f>
        <v>0</v>
      </c>
      <c r="BF281" s="194">
        <f>IF(N281="snížená",J281,0)</f>
        <v>0</v>
      </c>
      <c r="BG281" s="194">
        <f>IF(N281="zákl. přenesená",J281,0)</f>
        <v>0</v>
      </c>
      <c r="BH281" s="194">
        <f>IF(N281="sníž. přenesená",J281,0)</f>
        <v>0</v>
      </c>
      <c r="BI281" s="194">
        <f>IF(N281="nulová",J281,0)</f>
        <v>0</v>
      </c>
      <c r="BJ281" s="21" t="s">
        <v>79</v>
      </c>
      <c r="BK281" s="194">
        <f>ROUND(I281*H281,2)</f>
        <v>0</v>
      </c>
      <c r="BL281" s="21" t="s">
        <v>176</v>
      </c>
      <c r="BM281" s="193" t="s">
        <v>2784</v>
      </c>
    </row>
    <row r="282" spans="1:65" s="2" customFormat="1" ht="29.25">
      <c r="A282" s="38"/>
      <c r="B282" s="39"/>
      <c r="C282" s="40"/>
      <c r="D282" s="195" t="s">
        <v>178</v>
      </c>
      <c r="E282" s="40"/>
      <c r="F282" s="196" t="s">
        <v>2785</v>
      </c>
      <c r="G282" s="40"/>
      <c r="H282" s="40"/>
      <c r="I282" s="197"/>
      <c r="J282" s="40"/>
      <c r="K282" s="40"/>
      <c r="L282" s="43"/>
      <c r="M282" s="198"/>
      <c r="N282" s="199"/>
      <c r="O282" s="68"/>
      <c r="P282" s="68"/>
      <c r="Q282" s="68"/>
      <c r="R282" s="68"/>
      <c r="S282" s="68"/>
      <c r="T282" s="69"/>
      <c r="U282" s="38"/>
      <c r="V282" s="38"/>
      <c r="W282" s="38"/>
      <c r="X282" s="38"/>
      <c r="Y282" s="38"/>
      <c r="Z282" s="38"/>
      <c r="AA282" s="38"/>
      <c r="AB282" s="38"/>
      <c r="AC282" s="38"/>
      <c r="AD282" s="38"/>
      <c r="AE282" s="38"/>
      <c r="AT282" s="21" t="s">
        <v>178</v>
      </c>
      <c r="AU282" s="21" t="s">
        <v>81</v>
      </c>
    </row>
    <row r="283" spans="1:65" s="2" customFormat="1" ht="11.25">
      <c r="A283" s="38"/>
      <c r="B283" s="39"/>
      <c r="C283" s="40"/>
      <c r="D283" s="200" t="s">
        <v>180</v>
      </c>
      <c r="E283" s="40"/>
      <c r="F283" s="201" t="s">
        <v>2786</v>
      </c>
      <c r="G283" s="40"/>
      <c r="H283" s="40"/>
      <c r="I283" s="197"/>
      <c r="J283" s="40"/>
      <c r="K283" s="40"/>
      <c r="L283" s="43"/>
      <c r="M283" s="198"/>
      <c r="N283" s="199"/>
      <c r="O283" s="68"/>
      <c r="P283" s="68"/>
      <c r="Q283" s="68"/>
      <c r="R283" s="68"/>
      <c r="S283" s="68"/>
      <c r="T283" s="69"/>
      <c r="U283" s="38"/>
      <c r="V283" s="38"/>
      <c r="W283" s="38"/>
      <c r="X283" s="38"/>
      <c r="Y283" s="38"/>
      <c r="Z283" s="38"/>
      <c r="AA283" s="38"/>
      <c r="AB283" s="38"/>
      <c r="AC283" s="38"/>
      <c r="AD283" s="38"/>
      <c r="AE283" s="38"/>
      <c r="AT283" s="21" t="s">
        <v>180</v>
      </c>
      <c r="AU283" s="21" t="s">
        <v>81</v>
      </c>
    </row>
    <row r="284" spans="1:65" s="12" customFormat="1" ht="22.9" customHeight="1">
      <c r="B284" s="166"/>
      <c r="C284" s="167"/>
      <c r="D284" s="168" t="s">
        <v>71</v>
      </c>
      <c r="E284" s="180" t="s">
        <v>758</v>
      </c>
      <c r="F284" s="180" t="s">
        <v>759</v>
      </c>
      <c r="G284" s="167"/>
      <c r="H284" s="167"/>
      <c r="I284" s="170"/>
      <c r="J284" s="181">
        <f>BK284</f>
        <v>0</v>
      </c>
      <c r="K284" s="167"/>
      <c r="L284" s="172"/>
      <c r="M284" s="173"/>
      <c r="N284" s="174"/>
      <c r="O284" s="174"/>
      <c r="P284" s="175">
        <f>SUM(P285:P287)</f>
        <v>0</v>
      </c>
      <c r="Q284" s="174"/>
      <c r="R284" s="175">
        <f>SUM(R285:R287)</f>
        <v>0</v>
      </c>
      <c r="S284" s="174"/>
      <c r="T284" s="176">
        <f>SUM(T285:T287)</f>
        <v>0</v>
      </c>
      <c r="AR284" s="177" t="s">
        <v>79</v>
      </c>
      <c r="AT284" s="178" t="s">
        <v>71</v>
      </c>
      <c r="AU284" s="178" t="s">
        <v>79</v>
      </c>
      <c r="AY284" s="177" t="s">
        <v>168</v>
      </c>
      <c r="BK284" s="179">
        <f>SUM(BK285:BK287)</f>
        <v>0</v>
      </c>
    </row>
    <row r="285" spans="1:65" s="2" customFormat="1" ht="16.5" customHeight="1">
      <c r="A285" s="38"/>
      <c r="B285" s="39"/>
      <c r="C285" s="182" t="s">
        <v>719</v>
      </c>
      <c r="D285" s="182" t="s">
        <v>171</v>
      </c>
      <c r="E285" s="183" t="s">
        <v>2787</v>
      </c>
      <c r="F285" s="184" t="s">
        <v>2788</v>
      </c>
      <c r="G285" s="185" t="s">
        <v>220</v>
      </c>
      <c r="H285" s="186">
        <v>239.99700000000001</v>
      </c>
      <c r="I285" s="187"/>
      <c r="J285" s="188">
        <f>ROUND(I285*H285,2)</f>
        <v>0</v>
      </c>
      <c r="K285" s="184" t="s">
        <v>175</v>
      </c>
      <c r="L285" s="43"/>
      <c r="M285" s="189" t="s">
        <v>19</v>
      </c>
      <c r="N285" s="190" t="s">
        <v>43</v>
      </c>
      <c r="O285" s="68"/>
      <c r="P285" s="191">
        <f>O285*H285</f>
        <v>0</v>
      </c>
      <c r="Q285" s="191">
        <v>0</v>
      </c>
      <c r="R285" s="191">
        <f>Q285*H285</f>
        <v>0</v>
      </c>
      <c r="S285" s="191">
        <v>0</v>
      </c>
      <c r="T285" s="192">
        <f>S285*H285</f>
        <v>0</v>
      </c>
      <c r="U285" s="38"/>
      <c r="V285" s="38"/>
      <c r="W285" s="38"/>
      <c r="X285" s="38"/>
      <c r="Y285" s="38"/>
      <c r="Z285" s="38"/>
      <c r="AA285" s="38"/>
      <c r="AB285" s="38"/>
      <c r="AC285" s="38"/>
      <c r="AD285" s="38"/>
      <c r="AE285" s="38"/>
      <c r="AR285" s="193" t="s">
        <v>176</v>
      </c>
      <c r="AT285" s="193" t="s">
        <v>171</v>
      </c>
      <c r="AU285" s="193" t="s">
        <v>81</v>
      </c>
      <c r="AY285" s="21" t="s">
        <v>168</v>
      </c>
      <c r="BE285" s="194">
        <f>IF(N285="základní",J285,0)</f>
        <v>0</v>
      </c>
      <c r="BF285" s="194">
        <f>IF(N285="snížená",J285,0)</f>
        <v>0</v>
      </c>
      <c r="BG285" s="194">
        <f>IF(N285="zákl. přenesená",J285,0)</f>
        <v>0</v>
      </c>
      <c r="BH285" s="194">
        <f>IF(N285="sníž. přenesená",J285,0)</f>
        <v>0</v>
      </c>
      <c r="BI285" s="194">
        <f>IF(N285="nulová",J285,0)</f>
        <v>0</v>
      </c>
      <c r="BJ285" s="21" t="s">
        <v>79</v>
      </c>
      <c r="BK285" s="194">
        <f>ROUND(I285*H285,2)</f>
        <v>0</v>
      </c>
      <c r="BL285" s="21" t="s">
        <v>176</v>
      </c>
      <c r="BM285" s="193" t="s">
        <v>2789</v>
      </c>
    </row>
    <row r="286" spans="1:65" s="2" customFormat="1" ht="39">
      <c r="A286" s="38"/>
      <c r="B286" s="39"/>
      <c r="C286" s="40"/>
      <c r="D286" s="195" t="s">
        <v>178</v>
      </c>
      <c r="E286" s="40"/>
      <c r="F286" s="196" t="s">
        <v>2790</v>
      </c>
      <c r="G286" s="40"/>
      <c r="H286" s="40"/>
      <c r="I286" s="197"/>
      <c r="J286" s="40"/>
      <c r="K286" s="40"/>
      <c r="L286" s="43"/>
      <c r="M286" s="198"/>
      <c r="N286" s="199"/>
      <c r="O286" s="68"/>
      <c r="P286" s="68"/>
      <c r="Q286" s="68"/>
      <c r="R286" s="68"/>
      <c r="S286" s="68"/>
      <c r="T286" s="69"/>
      <c r="U286" s="38"/>
      <c r="V286" s="38"/>
      <c r="W286" s="38"/>
      <c r="X286" s="38"/>
      <c r="Y286" s="38"/>
      <c r="Z286" s="38"/>
      <c r="AA286" s="38"/>
      <c r="AB286" s="38"/>
      <c r="AC286" s="38"/>
      <c r="AD286" s="38"/>
      <c r="AE286" s="38"/>
      <c r="AT286" s="21" t="s">
        <v>178</v>
      </c>
      <c r="AU286" s="21" t="s">
        <v>81</v>
      </c>
    </row>
    <row r="287" spans="1:65" s="2" customFormat="1" ht="11.25">
      <c r="A287" s="38"/>
      <c r="B287" s="39"/>
      <c r="C287" s="40"/>
      <c r="D287" s="200" t="s">
        <v>180</v>
      </c>
      <c r="E287" s="40"/>
      <c r="F287" s="201" t="s">
        <v>2791</v>
      </c>
      <c r="G287" s="40"/>
      <c r="H287" s="40"/>
      <c r="I287" s="197"/>
      <c r="J287" s="40"/>
      <c r="K287" s="40"/>
      <c r="L287" s="43"/>
      <c r="M287" s="198"/>
      <c r="N287" s="199"/>
      <c r="O287" s="68"/>
      <c r="P287" s="68"/>
      <c r="Q287" s="68"/>
      <c r="R287" s="68"/>
      <c r="S287" s="68"/>
      <c r="T287" s="69"/>
      <c r="U287" s="38"/>
      <c r="V287" s="38"/>
      <c r="W287" s="38"/>
      <c r="X287" s="38"/>
      <c r="Y287" s="38"/>
      <c r="Z287" s="38"/>
      <c r="AA287" s="38"/>
      <c r="AB287" s="38"/>
      <c r="AC287" s="38"/>
      <c r="AD287" s="38"/>
      <c r="AE287" s="38"/>
      <c r="AT287" s="21" t="s">
        <v>180</v>
      </c>
      <c r="AU287" s="21" t="s">
        <v>81</v>
      </c>
    </row>
    <row r="288" spans="1:65" s="12" customFormat="1" ht="25.9" customHeight="1">
      <c r="B288" s="166"/>
      <c r="C288" s="167"/>
      <c r="D288" s="168" t="s">
        <v>71</v>
      </c>
      <c r="E288" s="169" t="s">
        <v>766</v>
      </c>
      <c r="F288" s="169" t="s">
        <v>767</v>
      </c>
      <c r="G288" s="167"/>
      <c r="H288" s="167"/>
      <c r="I288" s="170"/>
      <c r="J288" s="171">
        <f>BK288</f>
        <v>0</v>
      </c>
      <c r="K288" s="167"/>
      <c r="L288" s="172"/>
      <c r="M288" s="173"/>
      <c r="N288" s="174"/>
      <c r="O288" s="174"/>
      <c r="P288" s="175">
        <f>P289+P301</f>
        <v>0</v>
      </c>
      <c r="Q288" s="174"/>
      <c r="R288" s="175">
        <f>R289+R301</f>
        <v>2.0589339999999998E-2</v>
      </c>
      <c r="S288" s="174"/>
      <c r="T288" s="176">
        <f>T289+T301</f>
        <v>0.1915</v>
      </c>
      <c r="AR288" s="177" t="s">
        <v>81</v>
      </c>
      <c r="AT288" s="178" t="s">
        <v>71</v>
      </c>
      <c r="AU288" s="178" t="s">
        <v>72</v>
      </c>
      <c r="AY288" s="177" t="s">
        <v>168</v>
      </c>
      <c r="BK288" s="179">
        <f>BK289+BK301</f>
        <v>0</v>
      </c>
    </row>
    <row r="289" spans="1:65" s="12" customFormat="1" ht="22.9" customHeight="1">
      <c r="B289" s="166"/>
      <c r="C289" s="167"/>
      <c r="D289" s="168" t="s">
        <v>71</v>
      </c>
      <c r="E289" s="180" t="s">
        <v>768</v>
      </c>
      <c r="F289" s="180" t="s">
        <v>769</v>
      </c>
      <c r="G289" s="167"/>
      <c r="H289" s="167"/>
      <c r="I289" s="170"/>
      <c r="J289" s="181">
        <f>BK289</f>
        <v>0</v>
      </c>
      <c r="K289" s="167"/>
      <c r="L289" s="172"/>
      <c r="M289" s="173"/>
      <c r="N289" s="174"/>
      <c r="O289" s="174"/>
      <c r="P289" s="175">
        <f>SUM(P290:P300)</f>
        <v>0</v>
      </c>
      <c r="Q289" s="174"/>
      <c r="R289" s="175">
        <f>SUM(R290:R300)</f>
        <v>2.0589339999999998E-2</v>
      </c>
      <c r="S289" s="174"/>
      <c r="T289" s="176">
        <f>SUM(T290:T300)</f>
        <v>0</v>
      </c>
      <c r="AR289" s="177" t="s">
        <v>81</v>
      </c>
      <c r="AT289" s="178" t="s">
        <v>71</v>
      </c>
      <c r="AU289" s="178" t="s">
        <v>79</v>
      </c>
      <c r="AY289" s="177" t="s">
        <v>168</v>
      </c>
      <c r="BK289" s="179">
        <f>SUM(BK290:BK300)</f>
        <v>0</v>
      </c>
    </row>
    <row r="290" spans="1:65" s="2" customFormat="1" ht="24.2" customHeight="1">
      <c r="A290" s="38"/>
      <c r="B290" s="39"/>
      <c r="C290" s="182" t="s">
        <v>1135</v>
      </c>
      <c r="D290" s="182" t="s">
        <v>171</v>
      </c>
      <c r="E290" s="183" t="s">
        <v>811</v>
      </c>
      <c r="F290" s="184" t="s">
        <v>812</v>
      </c>
      <c r="G290" s="185" t="s">
        <v>281</v>
      </c>
      <c r="H290" s="186">
        <v>42.256</v>
      </c>
      <c r="I290" s="187"/>
      <c r="J290" s="188">
        <f>ROUND(I290*H290,2)</f>
        <v>0</v>
      </c>
      <c r="K290" s="184" t="s">
        <v>175</v>
      </c>
      <c r="L290" s="43"/>
      <c r="M290" s="189" t="s">
        <v>19</v>
      </c>
      <c r="N290" s="190" t="s">
        <v>43</v>
      </c>
      <c r="O290" s="68"/>
      <c r="P290" s="191">
        <f>O290*H290</f>
        <v>0</v>
      </c>
      <c r="Q290" s="191">
        <v>4.0000000000000003E-5</v>
      </c>
      <c r="R290" s="191">
        <f>Q290*H290</f>
        <v>1.6902400000000002E-3</v>
      </c>
      <c r="S290" s="191">
        <v>0</v>
      </c>
      <c r="T290" s="192">
        <f>S290*H290</f>
        <v>0</v>
      </c>
      <c r="U290" s="38"/>
      <c r="V290" s="38"/>
      <c r="W290" s="38"/>
      <c r="X290" s="38"/>
      <c r="Y290" s="38"/>
      <c r="Z290" s="38"/>
      <c r="AA290" s="38"/>
      <c r="AB290" s="38"/>
      <c r="AC290" s="38"/>
      <c r="AD290" s="38"/>
      <c r="AE290" s="38"/>
      <c r="AR290" s="193" t="s">
        <v>278</v>
      </c>
      <c r="AT290" s="193" t="s">
        <v>171</v>
      </c>
      <c r="AU290" s="193" t="s">
        <v>81</v>
      </c>
      <c r="AY290" s="21" t="s">
        <v>168</v>
      </c>
      <c r="BE290" s="194">
        <f>IF(N290="základní",J290,0)</f>
        <v>0</v>
      </c>
      <c r="BF290" s="194">
        <f>IF(N290="snížená",J290,0)</f>
        <v>0</v>
      </c>
      <c r="BG290" s="194">
        <f>IF(N290="zákl. přenesená",J290,0)</f>
        <v>0</v>
      </c>
      <c r="BH290" s="194">
        <f>IF(N290="sníž. přenesená",J290,0)</f>
        <v>0</v>
      </c>
      <c r="BI290" s="194">
        <f>IF(N290="nulová",J290,0)</f>
        <v>0</v>
      </c>
      <c r="BJ290" s="21" t="s">
        <v>79</v>
      </c>
      <c r="BK290" s="194">
        <f>ROUND(I290*H290,2)</f>
        <v>0</v>
      </c>
      <c r="BL290" s="21" t="s">
        <v>278</v>
      </c>
      <c r="BM290" s="193" t="s">
        <v>2792</v>
      </c>
    </row>
    <row r="291" spans="1:65" s="2" customFormat="1" ht="19.5">
      <c r="A291" s="38"/>
      <c r="B291" s="39"/>
      <c r="C291" s="40"/>
      <c r="D291" s="195" t="s">
        <v>178</v>
      </c>
      <c r="E291" s="40"/>
      <c r="F291" s="196" t="s">
        <v>814</v>
      </c>
      <c r="G291" s="40"/>
      <c r="H291" s="40"/>
      <c r="I291" s="197"/>
      <c r="J291" s="40"/>
      <c r="K291" s="40"/>
      <c r="L291" s="43"/>
      <c r="M291" s="198"/>
      <c r="N291" s="199"/>
      <c r="O291" s="68"/>
      <c r="P291" s="68"/>
      <c r="Q291" s="68"/>
      <c r="R291" s="68"/>
      <c r="S291" s="68"/>
      <c r="T291" s="69"/>
      <c r="U291" s="38"/>
      <c r="V291" s="38"/>
      <c r="W291" s="38"/>
      <c r="X291" s="38"/>
      <c r="Y291" s="38"/>
      <c r="Z291" s="38"/>
      <c r="AA291" s="38"/>
      <c r="AB291" s="38"/>
      <c r="AC291" s="38"/>
      <c r="AD291" s="38"/>
      <c r="AE291" s="38"/>
      <c r="AT291" s="21" t="s">
        <v>178</v>
      </c>
      <c r="AU291" s="21" t="s">
        <v>81</v>
      </c>
    </row>
    <row r="292" spans="1:65" s="2" customFormat="1" ht="11.25">
      <c r="A292" s="38"/>
      <c r="B292" s="39"/>
      <c r="C292" s="40"/>
      <c r="D292" s="200" t="s">
        <v>180</v>
      </c>
      <c r="E292" s="40"/>
      <c r="F292" s="201" t="s">
        <v>815</v>
      </c>
      <c r="G292" s="40"/>
      <c r="H292" s="40"/>
      <c r="I292" s="197"/>
      <c r="J292" s="40"/>
      <c r="K292" s="40"/>
      <c r="L292" s="43"/>
      <c r="M292" s="198"/>
      <c r="N292" s="199"/>
      <c r="O292" s="68"/>
      <c r="P292" s="68"/>
      <c r="Q292" s="68"/>
      <c r="R292" s="68"/>
      <c r="S292" s="68"/>
      <c r="T292" s="69"/>
      <c r="U292" s="38"/>
      <c r="V292" s="38"/>
      <c r="W292" s="38"/>
      <c r="X292" s="38"/>
      <c r="Y292" s="38"/>
      <c r="Z292" s="38"/>
      <c r="AA292" s="38"/>
      <c r="AB292" s="38"/>
      <c r="AC292" s="38"/>
      <c r="AD292" s="38"/>
      <c r="AE292" s="38"/>
      <c r="AT292" s="21" t="s">
        <v>180</v>
      </c>
      <c r="AU292" s="21" t="s">
        <v>81</v>
      </c>
    </row>
    <row r="293" spans="1:65" s="13" customFormat="1" ht="11.25">
      <c r="B293" s="202"/>
      <c r="C293" s="203"/>
      <c r="D293" s="195" t="s">
        <v>182</v>
      </c>
      <c r="E293" s="204" t="s">
        <v>19</v>
      </c>
      <c r="F293" s="205" t="s">
        <v>2793</v>
      </c>
      <c r="G293" s="203"/>
      <c r="H293" s="206">
        <v>42.256</v>
      </c>
      <c r="I293" s="207"/>
      <c r="J293" s="203"/>
      <c r="K293" s="203"/>
      <c r="L293" s="208"/>
      <c r="M293" s="209"/>
      <c r="N293" s="210"/>
      <c r="O293" s="210"/>
      <c r="P293" s="210"/>
      <c r="Q293" s="210"/>
      <c r="R293" s="210"/>
      <c r="S293" s="210"/>
      <c r="T293" s="211"/>
      <c r="AT293" s="212" t="s">
        <v>182</v>
      </c>
      <c r="AU293" s="212" t="s">
        <v>81</v>
      </c>
      <c r="AV293" s="13" t="s">
        <v>81</v>
      </c>
      <c r="AW293" s="13" t="s">
        <v>33</v>
      </c>
      <c r="AX293" s="13" t="s">
        <v>79</v>
      </c>
      <c r="AY293" s="212" t="s">
        <v>168</v>
      </c>
    </row>
    <row r="294" spans="1:65" s="2" customFormat="1" ht="24.2" customHeight="1">
      <c r="A294" s="38"/>
      <c r="B294" s="39"/>
      <c r="C294" s="225" t="s">
        <v>1141</v>
      </c>
      <c r="D294" s="225" t="s">
        <v>234</v>
      </c>
      <c r="E294" s="226" t="s">
        <v>817</v>
      </c>
      <c r="F294" s="227" t="s">
        <v>818</v>
      </c>
      <c r="G294" s="228" t="s">
        <v>281</v>
      </c>
      <c r="H294" s="229">
        <v>62.997</v>
      </c>
      <c r="I294" s="230"/>
      <c r="J294" s="231">
        <f>ROUND(I294*H294,2)</f>
        <v>0</v>
      </c>
      <c r="K294" s="227" t="s">
        <v>175</v>
      </c>
      <c r="L294" s="232"/>
      <c r="M294" s="233" t="s">
        <v>19</v>
      </c>
      <c r="N294" s="234" t="s">
        <v>43</v>
      </c>
      <c r="O294" s="68"/>
      <c r="P294" s="191">
        <f>O294*H294</f>
        <v>0</v>
      </c>
      <c r="Q294" s="191">
        <v>2.9999999999999997E-4</v>
      </c>
      <c r="R294" s="191">
        <f>Q294*H294</f>
        <v>1.8899099999999999E-2</v>
      </c>
      <c r="S294" s="191">
        <v>0</v>
      </c>
      <c r="T294" s="192">
        <f>S294*H294</f>
        <v>0</v>
      </c>
      <c r="U294" s="38"/>
      <c r="V294" s="38"/>
      <c r="W294" s="38"/>
      <c r="X294" s="38"/>
      <c r="Y294" s="38"/>
      <c r="Z294" s="38"/>
      <c r="AA294" s="38"/>
      <c r="AB294" s="38"/>
      <c r="AC294" s="38"/>
      <c r="AD294" s="38"/>
      <c r="AE294" s="38"/>
      <c r="AR294" s="193" t="s">
        <v>786</v>
      </c>
      <c r="AT294" s="193" t="s">
        <v>234</v>
      </c>
      <c r="AU294" s="193" t="s">
        <v>81</v>
      </c>
      <c r="AY294" s="21" t="s">
        <v>168</v>
      </c>
      <c r="BE294" s="194">
        <f>IF(N294="základní",J294,0)</f>
        <v>0</v>
      </c>
      <c r="BF294" s="194">
        <f>IF(N294="snížená",J294,0)</f>
        <v>0</v>
      </c>
      <c r="BG294" s="194">
        <f>IF(N294="zákl. přenesená",J294,0)</f>
        <v>0</v>
      </c>
      <c r="BH294" s="194">
        <f>IF(N294="sníž. přenesená",J294,0)</f>
        <v>0</v>
      </c>
      <c r="BI294" s="194">
        <f>IF(N294="nulová",J294,0)</f>
        <v>0</v>
      </c>
      <c r="BJ294" s="21" t="s">
        <v>79</v>
      </c>
      <c r="BK294" s="194">
        <f>ROUND(I294*H294,2)</f>
        <v>0</v>
      </c>
      <c r="BL294" s="21" t="s">
        <v>278</v>
      </c>
      <c r="BM294" s="193" t="s">
        <v>2794</v>
      </c>
    </row>
    <row r="295" spans="1:65" s="2" customFormat="1" ht="11.25">
      <c r="A295" s="38"/>
      <c r="B295" s="39"/>
      <c r="C295" s="40"/>
      <c r="D295" s="195" t="s">
        <v>178</v>
      </c>
      <c r="E295" s="40"/>
      <c r="F295" s="196" t="s">
        <v>818</v>
      </c>
      <c r="G295" s="40"/>
      <c r="H295" s="40"/>
      <c r="I295" s="197"/>
      <c r="J295" s="40"/>
      <c r="K295" s="40"/>
      <c r="L295" s="43"/>
      <c r="M295" s="198"/>
      <c r="N295" s="199"/>
      <c r="O295" s="68"/>
      <c r="P295" s="68"/>
      <c r="Q295" s="68"/>
      <c r="R295" s="68"/>
      <c r="S295" s="68"/>
      <c r="T295" s="69"/>
      <c r="U295" s="38"/>
      <c r="V295" s="38"/>
      <c r="W295" s="38"/>
      <c r="X295" s="38"/>
      <c r="Y295" s="38"/>
      <c r="Z295" s="38"/>
      <c r="AA295" s="38"/>
      <c r="AB295" s="38"/>
      <c r="AC295" s="38"/>
      <c r="AD295" s="38"/>
      <c r="AE295" s="38"/>
      <c r="AT295" s="21" t="s">
        <v>178</v>
      </c>
      <c r="AU295" s="21" t="s">
        <v>81</v>
      </c>
    </row>
    <row r="296" spans="1:65" s="13" customFormat="1" ht="11.25">
      <c r="B296" s="202"/>
      <c r="C296" s="203"/>
      <c r="D296" s="195" t="s">
        <v>182</v>
      </c>
      <c r="E296" s="204" t="s">
        <v>19</v>
      </c>
      <c r="F296" s="205" t="s">
        <v>2795</v>
      </c>
      <c r="G296" s="203"/>
      <c r="H296" s="206">
        <v>51.594999999999999</v>
      </c>
      <c r="I296" s="207"/>
      <c r="J296" s="203"/>
      <c r="K296" s="203"/>
      <c r="L296" s="208"/>
      <c r="M296" s="209"/>
      <c r="N296" s="210"/>
      <c r="O296" s="210"/>
      <c r="P296" s="210"/>
      <c r="Q296" s="210"/>
      <c r="R296" s="210"/>
      <c r="S296" s="210"/>
      <c r="T296" s="211"/>
      <c r="AT296" s="212" t="s">
        <v>182</v>
      </c>
      <c r="AU296" s="212" t="s">
        <v>81</v>
      </c>
      <c r="AV296" s="13" t="s">
        <v>81</v>
      </c>
      <c r="AW296" s="13" t="s">
        <v>33</v>
      </c>
      <c r="AX296" s="13" t="s">
        <v>79</v>
      </c>
      <c r="AY296" s="212" t="s">
        <v>168</v>
      </c>
    </row>
    <row r="297" spans="1:65" s="13" customFormat="1" ht="11.25">
      <c r="B297" s="202"/>
      <c r="C297" s="203"/>
      <c r="D297" s="195" t="s">
        <v>182</v>
      </c>
      <c r="E297" s="203"/>
      <c r="F297" s="205" t="s">
        <v>2796</v>
      </c>
      <c r="G297" s="203"/>
      <c r="H297" s="206">
        <v>62.997</v>
      </c>
      <c r="I297" s="207"/>
      <c r="J297" s="203"/>
      <c r="K297" s="203"/>
      <c r="L297" s="208"/>
      <c r="M297" s="209"/>
      <c r="N297" s="210"/>
      <c r="O297" s="210"/>
      <c r="P297" s="210"/>
      <c r="Q297" s="210"/>
      <c r="R297" s="210"/>
      <c r="S297" s="210"/>
      <c r="T297" s="211"/>
      <c r="AT297" s="212" t="s">
        <v>182</v>
      </c>
      <c r="AU297" s="212" t="s">
        <v>81</v>
      </c>
      <c r="AV297" s="13" t="s">
        <v>81</v>
      </c>
      <c r="AW297" s="13" t="s">
        <v>4</v>
      </c>
      <c r="AX297" s="13" t="s">
        <v>79</v>
      </c>
      <c r="AY297" s="212" t="s">
        <v>168</v>
      </c>
    </row>
    <row r="298" spans="1:65" s="2" customFormat="1" ht="24.2" customHeight="1">
      <c r="A298" s="38"/>
      <c r="B298" s="39"/>
      <c r="C298" s="182" t="s">
        <v>1148</v>
      </c>
      <c r="D298" s="182" t="s">
        <v>171</v>
      </c>
      <c r="E298" s="183" t="s">
        <v>2034</v>
      </c>
      <c r="F298" s="184" t="s">
        <v>2035</v>
      </c>
      <c r="G298" s="185" t="s">
        <v>220</v>
      </c>
      <c r="H298" s="186">
        <v>1.7000000000000001E-2</v>
      </c>
      <c r="I298" s="187"/>
      <c r="J298" s="188">
        <f>ROUND(I298*H298,2)</f>
        <v>0</v>
      </c>
      <c r="K298" s="184" t="s">
        <v>175</v>
      </c>
      <c r="L298" s="43"/>
      <c r="M298" s="189" t="s">
        <v>19</v>
      </c>
      <c r="N298" s="190" t="s">
        <v>43</v>
      </c>
      <c r="O298" s="68"/>
      <c r="P298" s="191">
        <f>O298*H298</f>
        <v>0</v>
      </c>
      <c r="Q298" s="191">
        <v>0</v>
      </c>
      <c r="R298" s="191">
        <f>Q298*H298</f>
        <v>0</v>
      </c>
      <c r="S298" s="191">
        <v>0</v>
      </c>
      <c r="T298" s="192">
        <f>S298*H298</f>
        <v>0</v>
      </c>
      <c r="U298" s="38"/>
      <c r="V298" s="38"/>
      <c r="W298" s="38"/>
      <c r="X298" s="38"/>
      <c r="Y298" s="38"/>
      <c r="Z298" s="38"/>
      <c r="AA298" s="38"/>
      <c r="AB298" s="38"/>
      <c r="AC298" s="38"/>
      <c r="AD298" s="38"/>
      <c r="AE298" s="38"/>
      <c r="AR298" s="193" t="s">
        <v>278</v>
      </c>
      <c r="AT298" s="193" t="s">
        <v>171</v>
      </c>
      <c r="AU298" s="193" t="s">
        <v>81</v>
      </c>
      <c r="AY298" s="21" t="s">
        <v>168</v>
      </c>
      <c r="BE298" s="194">
        <f>IF(N298="základní",J298,0)</f>
        <v>0</v>
      </c>
      <c r="BF298" s="194">
        <f>IF(N298="snížená",J298,0)</f>
        <v>0</v>
      </c>
      <c r="BG298" s="194">
        <f>IF(N298="zákl. přenesená",J298,0)</f>
        <v>0</v>
      </c>
      <c r="BH298" s="194">
        <f>IF(N298="sníž. přenesená",J298,0)</f>
        <v>0</v>
      </c>
      <c r="BI298" s="194">
        <f>IF(N298="nulová",J298,0)</f>
        <v>0</v>
      </c>
      <c r="BJ298" s="21" t="s">
        <v>79</v>
      </c>
      <c r="BK298" s="194">
        <f>ROUND(I298*H298,2)</f>
        <v>0</v>
      </c>
      <c r="BL298" s="21" t="s">
        <v>278</v>
      </c>
      <c r="BM298" s="193" t="s">
        <v>2797</v>
      </c>
    </row>
    <row r="299" spans="1:65" s="2" customFormat="1" ht="29.25">
      <c r="A299" s="38"/>
      <c r="B299" s="39"/>
      <c r="C299" s="40"/>
      <c r="D299" s="195" t="s">
        <v>178</v>
      </c>
      <c r="E299" s="40"/>
      <c r="F299" s="196" t="s">
        <v>2037</v>
      </c>
      <c r="G299" s="40"/>
      <c r="H299" s="40"/>
      <c r="I299" s="197"/>
      <c r="J299" s="40"/>
      <c r="K299" s="40"/>
      <c r="L299" s="43"/>
      <c r="M299" s="198"/>
      <c r="N299" s="199"/>
      <c r="O299" s="68"/>
      <c r="P299" s="68"/>
      <c r="Q299" s="68"/>
      <c r="R299" s="68"/>
      <c r="S299" s="68"/>
      <c r="T299" s="69"/>
      <c r="U299" s="38"/>
      <c r="V299" s="38"/>
      <c r="W299" s="38"/>
      <c r="X299" s="38"/>
      <c r="Y299" s="38"/>
      <c r="Z299" s="38"/>
      <c r="AA299" s="38"/>
      <c r="AB299" s="38"/>
      <c r="AC299" s="38"/>
      <c r="AD299" s="38"/>
      <c r="AE299" s="38"/>
      <c r="AT299" s="21" t="s">
        <v>178</v>
      </c>
      <c r="AU299" s="21" t="s">
        <v>81</v>
      </c>
    </row>
    <row r="300" spans="1:65" s="2" customFormat="1" ht="11.25">
      <c r="A300" s="38"/>
      <c r="B300" s="39"/>
      <c r="C300" s="40"/>
      <c r="D300" s="200" t="s">
        <v>180</v>
      </c>
      <c r="E300" s="40"/>
      <c r="F300" s="201" t="s">
        <v>2038</v>
      </c>
      <c r="G300" s="40"/>
      <c r="H300" s="40"/>
      <c r="I300" s="197"/>
      <c r="J300" s="40"/>
      <c r="K300" s="40"/>
      <c r="L300" s="43"/>
      <c r="M300" s="198"/>
      <c r="N300" s="199"/>
      <c r="O300" s="68"/>
      <c r="P300" s="68"/>
      <c r="Q300" s="68"/>
      <c r="R300" s="68"/>
      <c r="S300" s="68"/>
      <c r="T300" s="69"/>
      <c r="U300" s="38"/>
      <c r="V300" s="38"/>
      <c r="W300" s="38"/>
      <c r="X300" s="38"/>
      <c r="Y300" s="38"/>
      <c r="Z300" s="38"/>
      <c r="AA300" s="38"/>
      <c r="AB300" s="38"/>
      <c r="AC300" s="38"/>
      <c r="AD300" s="38"/>
      <c r="AE300" s="38"/>
      <c r="AT300" s="21" t="s">
        <v>180</v>
      </c>
      <c r="AU300" s="21" t="s">
        <v>81</v>
      </c>
    </row>
    <row r="301" spans="1:65" s="12" customFormat="1" ht="22.9" customHeight="1">
      <c r="B301" s="166"/>
      <c r="C301" s="167"/>
      <c r="D301" s="168" t="s">
        <v>71</v>
      </c>
      <c r="E301" s="180" t="s">
        <v>1282</v>
      </c>
      <c r="F301" s="180" t="s">
        <v>1283</v>
      </c>
      <c r="G301" s="167"/>
      <c r="H301" s="167"/>
      <c r="I301" s="170"/>
      <c r="J301" s="181">
        <f>BK301</f>
        <v>0</v>
      </c>
      <c r="K301" s="167"/>
      <c r="L301" s="172"/>
      <c r="M301" s="173"/>
      <c r="N301" s="174"/>
      <c r="O301" s="174"/>
      <c r="P301" s="175">
        <f>SUM(P302:P307)</f>
        <v>0</v>
      </c>
      <c r="Q301" s="174"/>
      <c r="R301" s="175">
        <f>SUM(R302:R307)</f>
        <v>0</v>
      </c>
      <c r="S301" s="174"/>
      <c r="T301" s="176">
        <f>SUM(T302:T307)</f>
        <v>0.1915</v>
      </c>
      <c r="AR301" s="177" t="s">
        <v>81</v>
      </c>
      <c r="AT301" s="178" t="s">
        <v>71</v>
      </c>
      <c r="AU301" s="178" t="s">
        <v>79</v>
      </c>
      <c r="AY301" s="177" t="s">
        <v>168</v>
      </c>
      <c r="BK301" s="179">
        <f>SUM(BK302:BK307)</f>
        <v>0</v>
      </c>
    </row>
    <row r="302" spans="1:65" s="2" customFormat="1" ht="33" customHeight="1">
      <c r="A302" s="38"/>
      <c r="B302" s="39"/>
      <c r="C302" s="182" t="s">
        <v>318</v>
      </c>
      <c r="D302" s="182" t="s">
        <v>171</v>
      </c>
      <c r="E302" s="183" t="s">
        <v>1432</v>
      </c>
      <c r="F302" s="184" t="s">
        <v>1433</v>
      </c>
      <c r="G302" s="185" t="s">
        <v>1287</v>
      </c>
      <c r="H302" s="186">
        <v>191.5</v>
      </c>
      <c r="I302" s="187"/>
      <c r="J302" s="188">
        <f>ROUND(I302*H302,2)</f>
        <v>0</v>
      </c>
      <c r="K302" s="184" t="s">
        <v>175</v>
      </c>
      <c r="L302" s="43"/>
      <c r="M302" s="189" t="s">
        <v>19</v>
      </c>
      <c r="N302" s="190" t="s">
        <v>43</v>
      </c>
      <c r="O302" s="68"/>
      <c r="P302" s="191">
        <f>O302*H302</f>
        <v>0</v>
      </c>
      <c r="Q302" s="191">
        <v>0</v>
      </c>
      <c r="R302" s="191">
        <f>Q302*H302</f>
        <v>0</v>
      </c>
      <c r="S302" s="191">
        <v>1E-3</v>
      </c>
      <c r="T302" s="192">
        <f>S302*H302</f>
        <v>0.1915</v>
      </c>
      <c r="U302" s="38"/>
      <c r="V302" s="38"/>
      <c r="W302" s="38"/>
      <c r="X302" s="38"/>
      <c r="Y302" s="38"/>
      <c r="Z302" s="38"/>
      <c r="AA302" s="38"/>
      <c r="AB302" s="38"/>
      <c r="AC302" s="38"/>
      <c r="AD302" s="38"/>
      <c r="AE302" s="38"/>
      <c r="AR302" s="193" t="s">
        <v>278</v>
      </c>
      <c r="AT302" s="193" t="s">
        <v>171</v>
      </c>
      <c r="AU302" s="193" t="s">
        <v>81</v>
      </c>
      <c r="AY302" s="21" t="s">
        <v>168</v>
      </c>
      <c r="BE302" s="194">
        <f>IF(N302="základní",J302,0)</f>
        <v>0</v>
      </c>
      <c r="BF302" s="194">
        <f>IF(N302="snížená",J302,0)</f>
        <v>0</v>
      </c>
      <c r="BG302" s="194">
        <f>IF(N302="zákl. přenesená",J302,0)</f>
        <v>0</v>
      </c>
      <c r="BH302" s="194">
        <f>IF(N302="sníž. přenesená",J302,0)</f>
        <v>0</v>
      </c>
      <c r="BI302" s="194">
        <f>IF(N302="nulová",J302,0)</f>
        <v>0</v>
      </c>
      <c r="BJ302" s="21" t="s">
        <v>79</v>
      </c>
      <c r="BK302" s="194">
        <f>ROUND(I302*H302,2)</f>
        <v>0</v>
      </c>
      <c r="BL302" s="21" t="s">
        <v>278</v>
      </c>
      <c r="BM302" s="193" t="s">
        <v>2798</v>
      </c>
    </row>
    <row r="303" spans="1:65" s="2" customFormat="1" ht="19.5">
      <c r="A303" s="38"/>
      <c r="B303" s="39"/>
      <c r="C303" s="40"/>
      <c r="D303" s="195" t="s">
        <v>178</v>
      </c>
      <c r="E303" s="40"/>
      <c r="F303" s="196" t="s">
        <v>1435</v>
      </c>
      <c r="G303" s="40"/>
      <c r="H303" s="40"/>
      <c r="I303" s="197"/>
      <c r="J303" s="40"/>
      <c r="K303" s="40"/>
      <c r="L303" s="43"/>
      <c r="M303" s="198"/>
      <c r="N303" s="199"/>
      <c r="O303" s="68"/>
      <c r="P303" s="68"/>
      <c r="Q303" s="68"/>
      <c r="R303" s="68"/>
      <c r="S303" s="68"/>
      <c r="T303" s="69"/>
      <c r="U303" s="38"/>
      <c r="V303" s="38"/>
      <c r="W303" s="38"/>
      <c r="X303" s="38"/>
      <c r="Y303" s="38"/>
      <c r="Z303" s="38"/>
      <c r="AA303" s="38"/>
      <c r="AB303" s="38"/>
      <c r="AC303" s="38"/>
      <c r="AD303" s="38"/>
      <c r="AE303" s="38"/>
      <c r="AT303" s="21" t="s">
        <v>178</v>
      </c>
      <c r="AU303" s="21" t="s">
        <v>81</v>
      </c>
    </row>
    <row r="304" spans="1:65" s="2" customFormat="1" ht="11.25">
      <c r="A304" s="38"/>
      <c r="B304" s="39"/>
      <c r="C304" s="40"/>
      <c r="D304" s="200" t="s">
        <v>180</v>
      </c>
      <c r="E304" s="40"/>
      <c r="F304" s="201" t="s">
        <v>1436</v>
      </c>
      <c r="G304" s="40"/>
      <c r="H304" s="40"/>
      <c r="I304" s="197"/>
      <c r="J304" s="40"/>
      <c r="K304" s="40"/>
      <c r="L304" s="43"/>
      <c r="M304" s="198"/>
      <c r="N304" s="199"/>
      <c r="O304" s="68"/>
      <c r="P304" s="68"/>
      <c r="Q304" s="68"/>
      <c r="R304" s="68"/>
      <c r="S304" s="68"/>
      <c r="T304" s="69"/>
      <c r="U304" s="38"/>
      <c r="V304" s="38"/>
      <c r="W304" s="38"/>
      <c r="X304" s="38"/>
      <c r="Y304" s="38"/>
      <c r="Z304" s="38"/>
      <c r="AA304" s="38"/>
      <c r="AB304" s="38"/>
      <c r="AC304" s="38"/>
      <c r="AD304" s="38"/>
      <c r="AE304" s="38"/>
      <c r="AT304" s="21" t="s">
        <v>180</v>
      </c>
      <c r="AU304" s="21" t="s">
        <v>81</v>
      </c>
    </row>
    <row r="305" spans="1:51" s="13" customFormat="1" ht="11.25">
      <c r="B305" s="202"/>
      <c r="C305" s="203"/>
      <c r="D305" s="195" t="s">
        <v>182</v>
      </c>
      <c r="E305" s="204" t="s">
        <v>19</v>
      </c>
      <c r="F305" s="205" t="s">
        <v>2799</v>
      </c>
      <c r="G305" s="203"/>
      <c r="H305" s="206">
        <v>131.5</v>
      </c>
      <c r="I305" s="207"/>
      <c r="J305" s="203"/>
      <c r="K305" s="203"/>
      <c r="L305" s="208"/>
      <c r="M305" s="209"/>
      <c r="N305" s="210"/>
      <c r="O305" s="210"/>
      <c r="P305" s="210"/>
      <c r="Q305" s="210"/>
      <c r="R305" s="210"/>
      <c r="S305" s="210"/>
      <c r="T305" s="211"/>
      <c r="AT305" s="212" t="s">
        <v>182</v>
      </c>
      <c r="AU305" s="212" t="s">
        <v>81</v>
      </c>
      <c r="AV305" s="13" t="s">
        <v>81</v>
      </c>
      <c r="AW305" s="13" t="s">
        <v>33</v>
      </c>
      <c r="AX305" s="13" t="s">
        <v>72</v>
      </c>
      <c r="AY305" s="212" t="s">
        <v>168</v>
      </c>
    </row>
    <row r="306" spans="1:51" s="13" customFormat="1" ht="11.25">
      <c r="B306" s="202"/>
      <c r="C306" s="203"/>
      <c r="D306" s="195" t="s">
        <v>182</v>
      </c>
      <c r="E306" s="204" t="s">
        <v>19</v>
      </c>
      <c r="F306" s="205" t="s">
        <v>2800</v>
      </c>
      <c r="G306" s="203"/>
      <c r="H306" s="206">
        <v>60</v>
      </c>
      <c r="I306" s="207"/>
      <c r="J306" s="203"/>
      <c r="K306" s="203"/>
      <c r="L306" s="208"/>
      <c r="M306" s="209"/>
      <c r="N306" s="210"/>
      <c r="O306" s="210"/>
      <c r="P306" s="210"/>
      <c r="Q306" s="210"/>
      <c r="R306" s="210"/>
      <c r="S306" s="210"/>
      <c r="T306" s="211"/>
      <c r="AT306" s="212" t="s">
        <v>182</v>
      </c>
      <c r="AU306" s="212" t="s">
        <v>81</v>
      </c>
      <c r="AV306" s="13" t="s">
        <v>81</v>
      </c>
      <c r="AW306" s="13" t="s">
        <v>33</v>
      </c>
      <c r="AX306" s="13" t="s">
        <v>72</v>
      </c>
      <c r="AY306" s="212" t="s">
        <v>168</v>
      </c>
    </row>
    <row r="307" spans="1:51" s="14" customFormat="1" ht="11.25">
      <c r="B307" s="213"/>
      <c r="C307" s="214"/>
      <c r="D307" s="195" t="s">
        <v>182</v>
      </c>
      <c r="E307" s="215" t="s">
        <v>19</v>
      </c>
      <c r="F307" s="216" t="s">
        <v>185</v>
      </c>
      <c r="G307" s="214"/>
      <c r="H307" s="217">
        <v>191.5</v>
      </c>
      <c r="I307" s="218"/>
      <c r="J307" s="214"/>
      <c r="K307" s="214"/>
      <c r="L307" s="219"/>
      <c r="M307" s="261"/>
      <c r="N307" s="262"/>
      <c r="O307" s="262"/>
      <c r="P307" s="262"/>
      <c r="Q307" s="262"/>
      <c r="R307" s="262"/>
      <c r="S307" s="262"/>
      <c r="T307" s="263"/>
      <c r="AT307" s="223" t="s">
        <v>182</v>
      </c>
      <c r="AU307" s="223" t="s">
        <v>81</v>
      </c>
      <c r="AV307" s="14" t="s">
        <v>176</v>
      </c>
      <c r="AW307" s="14" t="s">
        <v>33</v>
      </c>
      <c r="AX307" s="14" t="s">
        <v>79</v>
      </c>
      <c r="AY307" s="223" t="s">
        <v>168</v>
      </c>
    </row>
    <row r="308" spans="1:51" s="2" customFormat="1" ht="6.95" customHeight="1">
      <c r="A308" s="38"/>
      <c r="B308" s="51"/>
      <c r="C308" s="52"/>
      <c r="D308" s="52"/>
      <c r="E308" s="52"/>
      <c r="F308" s="52"/>
      <c r="G308" s="52"/>
      <c r="H308" s="52"/>
      <c r="I308" s="52"/>
      <c r="J308" s="52"/>
      <c r="K308" s="52"/>
      <c r="L308" s="43"/>
      <c r="M308" s="38"/>
      <c r="O308" s="38"/>
      <c r="P308" s="38"/>
      <c r="Q308" s="38"/>
      <c r="R308" s="38"/>
      <c r="S308" s="38"/>
      <c r="T308" s="38"/>
      <c r="U308" s="38"/>
      <c r="V308" s="38"/>
      <c r="W308" s="38"/>
      <c r="X308" s="38"/>
      <c r="Y308" s="38"/>
      <c r="Z308" s="38"/>
      <c r="AA308" s="38"/>
      <c r="AB308" s="38"/>
      <c r="AC308" s="38"/>
      <c r="AD308" s="38"/>
      <c r="AE308" s="38"/>
    </row>
  </sheetData>
  <sheetProtection algorithmName="SHA-512" hashValue="/bNnZfCH45IRYkFEuPWzJDc4XJhwffPewyaU8LGjw6pGHGKggdbNS6zN52L4M5dJya+PPUix+gP0ytgXCRzTMw==" saltValue="gqQOj6kyvJdX0E6Jn58DQzBljFtfaWjkMv6Ope+4agnGqgxR3kxKBUbK5Yd5Dw9jGUtjI1Mnp2vrclFWtr8Xaw==" spinCount="100000" sheet="1" objects="1" scenarios="1" formatColumns="0" formatRows="0" autoFilter="0"/>
  <autoFilter ref="C90:K307" xr:uid="{00000000-0009-0000-0000-000004000000}"/>
  <mergeCells count="9">
    <mergeCell ref="E50:H50"/>
    <mergeCell ref="E81:H81"/>
    <mergeCell ref="E83:H83"/>
    <mergeCell ref="L2:V2"/>
    <mergeCell ref="E7:H7"/>
    <mergeCell ref="E9:H9"/>
    <mergeCell ref="E18:H18"/>
    <mergeCell ref="E27:H27"/>
    <mergeCell ref="E48:H48"/>
  </mergeCells>
  <hyperlinks>
    <hyperlink ref="F96" r:id="rId1" xr:uid="{00000000-0004-0000-0400-000000000000}"/>
    <hyperlink ref="F101" r:id="rId2" xr:uid="{00000000-0004-0000-0400-000001000000}"/>
    <hyperlink ref="F106" r:id="rId3" xr:uid="{00000000-0004-0000-0400-000002000000}"/>
    <hyperlink ref="F111" r:id="rId4" xr:uid="{00000000-0004-0000-0400-000003000000}"/>
    <hyperlink ref="F116" r:id="rId5" xr:uid="{00000000-0004-0000-0400-000004000000}"/>
    <hyperlink ref="F121" r:id="rId6" xr:uid="{00000000-0004-0000-0400-000005000000}"/>
    <hyperlink ref="F126" r:id="rId7" xr:uid="{00000000-0004-0000-0400-000006000000}"/>
    <hyperlink ref="F131" r:id="rId8" xr:uid="{00000000-0004-0000-0400-000007000000}"/>
    <hyperlink ref="F136" r:id="rId9" xr:uid="{00000000-0004-0000-0400-000008000000}"/>
    <hyperlink ref="F141" r:id="rId10" xr:uid="{00000000-0004-0000-0400-000009000000}"/>
    <hyperlink ref="F146" r:id="rId11" xr:uid="{00000000-0004-0000-0400-00000A000000}"/>
    <hyperlink ref="F151" r:id="rId12" xr:uid="{00000000-0004-0000-0400-00000B000000}"/>
    <hyperlink ref="F154" r:id="rId13" xr:uid="{00000000-0004-0000-0400-00000C000000}"/>
    <hyperlink ref="F160" r:id="rId14" xr:uid="{00000000-0004-0000-0400-00000D000000}"/>
    <hyperlink ref="F165" r:id="rId15" xr:uid="{00000000-0004-0000-0400-00000E000000}"/>
    <hyperlink ref="F170" r:id="rId16" xr:uid="{00000000-0004-0000-0400-00000F000000}"/>
    <hyperlink ref="F182" r:id="rId17" xr:uid="{00000000-0004-0000-0400-000010000000}"/>
    <hyperlink ref="F188" r:id="rId18" xr:uid="{00000000-0004-0000-0400-000011000000}"/>
    <hyperlink ref="F195" r:id="rId19" xr:uid="{00000000-0004-0000-0400-000012000000}"/>
    <hyperlink ref="F201" r:id="rId20" xr:uid="{00000000-0004-0000-0400-000013000000}"/>
    <hyperlink ref="F206" r:id="rId21" xr:uid="{00000000-0004-0000-0400-000014000000}"/>
    <hyperlink ref="F212" r:id="rId22" xr:uid="{00000000-0004-0000-0400-000015000000}"/>
    <hyperlink ref="F217" r:id="rId23" xr:uid="{00000000-0004-0000-0400-000016000000}"/>
    <hyperlink ref="F227" r:id="rId24" xr:uid="{00000000-0004-0000-0400-000017000000}"/>
    <hyperlink ref="F232" r:id="rId25" xr:uid="{00000000-0004-0000-0400-000018000000}"/>
    <hyperlink ref="F241" r:id="rId26" xr:uid="{00000000-0004-0000-0400-000019000000}"/>
    <hyperlink ref="F250" r:id="rId27" xr:uid="{00000000-0004-0000-0400-00001A000000}"/>
    <hyperlink ref="F253" r:id="rId28" xr:uid="{00000000-0004-0000-0400-00001B000000}"/>
    <hyperlink ref="F256" r:id="rId29" xr:uid="{00000000-0004-0000-0400-00001C000000}"/>
    <hyperlink ref="F259" r:id="rId30" xr:uid="{00000000-0004-0000-0400-00001D000000}"/>
    <hyperlink ref="F263" r:id="rId31" xr:uid="{00000000-0004-0000-0400-00001E000000}"/>
    <hyperlink ref="F271" r:id="rId32" xr:uid="{00000000-0004-0000-0400-00001F000000}"/>
    <hyperlink ref="F275" r:id="rId33" xr:uid="{00000000-0004-0000-0400-000020000000}"/>
    <hyperlink ref="F278" r:id="rId34" xr:uid="{00000000-0004-0000-0400-000021000000}"/>
    <hyperlink ref="F283" r:id="rId35" xr:uid="{00000000-0004-0000-0400-000022000000}"/>
    <hyperlink ref="F287" r:id="rId36" xr:uid="{00000000-0004-0000-0400-000023000000}"/>
    <hyperlink ref="F292" r:id="rId37" xr:uid="{00000000-0004-0000-0400-000024000000}"/>
    <hyperlink ref="F300" r:id="rId38" xr:uid="{00000000-0004-0000-0400-000025000000}"/>
    <hyperlink ref="F304" r:id="rId39" xr:uid="{00000000-0004-0000-04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2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93</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2801</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ROUND(J85,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ROUND((SUM(BE85:BE120)),  2)</f>
        <v>0</v>
      </c>
      <c r="G33" s="38"/>
      <c r="H33" s="38"/>
      <c r="I33" s="128">
        <v>0.21</v>
      </c>
      <c r="J33" s="127">
        <f>ROUND(((SUM(BE85:BE120))*I33),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ROUND((SUM(BF85:BF120)),  2)</f>
        <v>0</v>
      </c>
      <c r="G34" s="38"/>
      <c r="H34" s="38"/>
      <c r="I34" s="128">
        <v>0.15</v>
      </c>
      <c r="J34" s="127">
        <f>ROUND(((SUM(BF85:BF120))*I34),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ROUND((SUM(BG85:BG120)),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ROUND((SUM(BH85:BH120)),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ROUND((SUM(BI85:BI120)),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005 - VRN</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J85</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150</v>
      </c>
      <c r="E60" s="147"/>
      <c r="F60" s="147"/>
      <c r="G60" s="147"/>
      <c r="H60" s="147"/>
      <c r="I60" s="147"/>
      <c r="J60" s="148">
        <f>J86</f>
        <v>0</v>
      </c>
      <c r="K60" s="145"/>
      <c r="L60" s="149"/>
    </row>
    <row r="61" spans="1:47" s="10" customFormat="1" ht="19.899999999999999" customHeight="1">
      <c r="B61" s="150"/>
      <c r="C61" s="101"/>
      <c r="D61" s="151" t="s">
        <v>151</v>
      </c>
      <c r="E61" s="152"/>
      <c r="F61" s="152"/>
      <c r="G61" s="152"/>
      <c r="H61" s="152"/>
      <c r="I61" s="152"/>
      <c r="J61" s="153">
        <f>J87</f>
        <v>0</v>
      </c>
      <c r="K61" s="101"/>
      <c r="L61" s="154"/>
    </row>
    <row r="62" spans="1:47" s="10" customFormat="1" ht="19.899999999999999" customHeight="1">
      <c r="B62" s="150"/>
      <c r="C62" s="101"/>
      <c r="D62" s="151" t="s">
        <v>2802</v>
      </c>
      <c r="E62" s="152"/>
      <c r="F62" s="152"/>
      <c r="G62" s="152"/>
      <c r="H62" s="152"/>
      <c r="I62" s="152"/>
      <c r="J62" s="153">
        <f>J91</f>
        <v>0</v>
      </c>
      <c r="K62" s="101"/>
      <c r="L62" s="154"/>
    </row>
    <row r="63" spans="1:47" s="10" customFormat="1" ht="19.899999999999999" customHeight="1">
      <c r="B63" s="150"/>
      <c r="C63" s="101"/>
      <c r="D63" s="151" t="s">
        <v>2803</v>
      </c>
      <c r="E63" s="152"/>
      <c r="F63" s="152"/>
      <c r="G63" s="152"/>
      <c r="H63" s="152"/>
      <c r="I63" s="152"/>
      <c r="J63" s="153">
        <f>J98</f>
        <v>0</v>
      </c>
      <c r="K63" s="101"/>
      <c r="L63" s="154"/>
    </row>
    <row r="64" spans="1:47" s="10" customFormat="1" ht="19.899999999999999" customHeight="1">
      <c r="B64" s="150"/>
      <c r="C64" s="101"/>
      <c r="D64" s="151" t="s">
        <v>2804</v>
      </c>
      <c r="E64" s="152"/>
      <c r="F64" s="152"/>
      <c r="G64" s="152"/>
      <c r="H64" s="152"/>
      <c r="I64" s="152"/>
      <c r="J64" s="153">
        <f>J105</f>
        <v>0</v>
      </c>
      <c r="K64" s="101"/>
      <c r="L64" s="154"/>
    </row>
    <row r="65" spans="1:31" s="10" customFormat="1" ht="19.899999999999999" customHeight="1">
      <c r="B65" s="150"/>
      <c r="C65" s="101"/>
      <c r="D65" s="151" t="s">
        <v>152</v>
      </c>
      <c r="E65" s="152"/>
      <c r="F65" s="152"/>
      <c r="G65" s="152"/>
      <c r="H65" s="152"/>
      <c r="I65" s="152"/>
      <c r="J65" s="153">
        <f>J112</f>
        <v>0</v>
      </c>
      <c r="K65" s="101"/>
      <c r="L65" s="154"/>
    </row>
    <row r="66" spans="1:31" s="2" customFormat="1" ht="21.75" customHeight="1">
      <c r="A66" s="38"/>
      <c r="B66" s="39"/>
      <c r="C66" s="40"/>
      <c r="D66" s="40"/>
      <c r="E66" s="40"/>
      <c r="F66" s="40"/>
      <c r="G66" s="40"/>
      <c r="H66" s="40"/>
      <c r="I66" s="40"/>
      <c r="J66" s="40"/>
      <c r="K66" s="40"/>
      <c r="L66" s="117"/>
      <c r="S66" s="38"/>
      <c r="T66" s="38"/>
      <c r="U66" s="38"/>
      <c r="V66" s="38"/>
      <c r="W66" s="38"/>
      <c r="X66" s="38"/>
      <c r="Y66" s="38"/>
      <c r="Z66" s="38"/>
      <c r="AA66" s="38"/>
      <c r="AB66" s="38"/>
      <c r="AC66" s="38"/>
      <c r="AD66" s="38"/>
      <c r="AE66" s="38"/>
    </row>
    <row r="67" spans="1:31" s="2" customFormat="1" ht="6.95" customHeight="1">
      <c r="A67" s="38"/>
      <c r="B67" s="51"/>
      <c r="C67" s="52"/>
      <c r="D67" s="52"/>
      <c r="E67" s="52"/>
      <c r="F67" s="52"/>
      <c r="G67" s="52"/>
      <c r="H67" s="52"/>
      <c r="I67" s="52"/>
      <c r="J67" s="52"/>
      <c r="K67" s="52"/>
      <c r="L67" s="117"/>
      <c r="S67" s="38"/>
      <c r="T67" s="38"/>
      <c r="U67" s="38"/>
      <c r="V67" s="38"/>
      <c r="W67" s="38"/>
      <c r="X67" s="38"/>
      <c r="Y67" s="38"/>
      <c r="Z67" s="38"/>
      <c r="AA67" s="38"/>
      <c r="AB67" s="38"/>
      <c r="AC67" s="38"/>
      <c r="AD67" s="38"/>
      <c r="AE67" s="38"/>
    </row>
    <row r="71" spans="1:31" s="2" customFormat="1" ht="6.95" customHeight="1">
      <c r="A71" s="38"/>
      <c r="B71" s="53"/>
      <c r="C71" s="54"/>
      <c r="D71" s="54"/>
      <c r="E71" s="54"/>
      <c r="F71" s="54"/>
      <c r="G71" s="54"/>
      <c r="H71" s="54"/>
      <c r="I71" s="54"/>
      <c r="J71" s="54"/>
      <c r="K71" s="54"/>
      <c r="L71" s="117"/>
      <c r="S71" s="38"/>
      <c r="T71" s="38"/>
      <c r="U71" s="38"/>
      <c r="V71" s="38"/>
      <c r="W71" s="38"/>
      <c r="X71" s="38"/>
      <c r="Y71" s="38"/>
      <c r="Z71" s="38"/>
      <c r="AA71" s="38"/>
      <c r="AB71" s="38"/>
      <c r="AC71" s="38"/>
      <c r="AD71" s="38"/>
      <c r="AE71" s="38"/>
    </row>
    <row r="72" spans="1:31" s="2" customFormat="1" ht="24.95" customHeight="1">
      <c r="A72" s="38"/>
      <c r="B72" s="39"/>
      <c r="C72" s="27" t="s">
        <v>153</v>
      </c>
      <c r="D72" s="40"/>
      <c r="E72" s="40"/>
      <c r="F72" s="40"/>
      <c r="G72" s="40"/>
      <c r="H72" s="40"/>
      <c r="I72" s="40"/>
      <c r="J72" s="40"/>
      <c r="K72" s="40"/>
      <c r="L72" s="117"/>
      <c r="S72" s="38"/>
      <c r="T72" s="38"/>
      <c r="U72" s="38"/>
      <c r="V72" s="38"/>
      <c r="W72" s="38"/>
      <c r="X72" s="38"/>
      <c r="Y72" s="38"/>
      <c r="Z72" s="38"/>
      <c r="AA72" s="38"/>
      <c r="AB72" s="38"/>
      <c r="AC72" s="38"/>
      <c r="AD72" s="38"/>
      <c r="AE72" s="38"/>
    </row>
    <row r="73" spans="1:31" s="2" customFormat="1" ht="6.95" customHeight="1">
      <c r="A73" s="38"/>
      <c r="B73" s="39"/>
      <c r="C73" s="40"/>
      <c r="D73" s="40"/>
      <c r="E73" s="40"/>
      <c r="F73" s="40"/>
      <c r="G73" s="40"/>
      <c r="H73" s="40"/>
      <c r="I73" s="40"/>
      <c r="J73" s="40"/>
      <c r="K73" s="40"/>
      <c r="L73" s="117"/>
      <c r="S73" s="38"/>
      <c r="T73" s="38"/>
      <c r="U73" s="38"/>
      <c r="V73" s="38"/>
      <c r="W73" s="38"/>
      <c r="X73" s="38"/>
      <c r="Y73" s="38"/>
      <c r="Z73" s="38"/>
      <c r="AA73" s="38"/>
      <c r="AB73" s="38"/>
      <c r="AC73" s="38"/>
      <c r="AD73" s="38"/>
      <c r="AE73" s="38"/>
    </row>
    <row r="74" spans="1:31" s="2" customFormat="1" ht="12" customHeight="1">
      <c r="A74" s="38"/>
      <c r="B74" s="39"/>
      <c r="C74" s="33" t="s">
        <v>16</v>
      </c>
      <c r="D74" s="40"/>
      <c r="E74" s="40"/>
      <c r="F74" s="40"/>
      <c r="G74" s="40"/>
      <c r="H74" s="40"/>
      <c r="I74" s="40"/>
      <c r="J74" s="40"/>
      <c r="K74" s="40"/>
      <c r="L74" s="117"/>
      <c r="S74" s="38"/>
      <c r="T74" s="38"/>
      <c r="U74" s="38"/>
      <c r="V74" s="38"/>
      <c r="W74" s="38"/>
      <c r="X74" s="38"/>
      <c r="Y74" s="38"/>
      <c r="Z74" s="38"/>
      <c r="AA74" s="38"/>
      <c r="AB74" s="38"/>
      <c r="AC74" s="38"/>
      <c r="AD74" s="38"/>
      <c r="AE74" s="38"/>
    </row>
    <row r="75" spans="1:31" s="2" customFormat="1" ht="16.5" customHeight="1">
      <c r="A75" s="38"/>
      <c r="B75" s="39"/>
      <c r="C75" s="40"/>
      <c r="D75" s="40"/>
      <c r="E75" s="415" t="str">
        <f>E7</f>
        <v>Zelená učebna s celoročním provozem</v>
      </c>
      <c r="F75" s="416"/>
      <c r="G75" s="416"/>
      <c r="H75" s="416"/>
      <c r="I75" s="40"/>
      <c r="J75" s="40"/>
      <c r="K75" s="40"/>
      <c r="L75" s="117"/>
      <c r="S75" s="38"/>
      <c r="T75" s="38"/>
      <c r="U75" s="38"/>
      <c r="V75" s="38"/>
      <c r="W75" s="38"/>
      <c r="X75" s="38"/>
      <c r="Y75" s="38"/>
      <c r="Z75" s="38"/>
      <c r="AA75" s="38"/>
      <c r="AB75" s="38"/>
      <c r="AC75" s="38"/>
      <c r="AD75" s="38"/>
      <c r="AE75" s="38"/>
    </row>
    <row r="76" spans="1:31" s="2" customFormat="1" ht="12" customHeight="1">
      <c r="A76" s="38"/>
      <c r="B76" s="39"/>
      <c r="C76" s="33" t="s">
        <v>118</v>
      </c>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16.5" customHeight="1">
      <c r="A77" s="38"/>
      <c r="B77" s="39"/>
      <c r="C77" s="40"/>
      <c r="D77" s="40"/>
      <c r="E77" s="369" t="str">
        <f>E9</f>
        <v>005 - VRN</v>
      </c>
      <c r="F77" s="417"/>
      <c r="G77" s="417"/>
      <c r="H77" s="417"/>
      <c r="I77" s="40"/>
      <c r="J77" s="40"/>
      <c r="K77" s="40"/>
      <c r="L77" s="117"/>
      <c r="S77" s="38"/>
      <c r="T77" s="38"/>
      <c r="U77" s="38"/>
      <c r="V77" s="38"/>
      <c r="W77" s="38"/>
      <c r="X77" s="38"/>
      <c r="Y77" s="38"/>
      <c r="Z77" s="38"/>
      <c r="AA77" s="38"/>
      <c r="AB77" s="38"/>
      <c r="AC77" s="38"/>
      <c r="AD77" s="38"/>
      <c r="AE77" s="38"/>
    </row>
    <row r="78" spans="1:31" s="2" customFormat="1" ht="6.95" customHeight="1">
      <c r="A78" s="38"/>
      <c r="B78" s="39"/>
      <c r="C78" s="40"/>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12" customHeight="1">
      <c r="A79" s="38"/>
      <c r="B79" s="39"/>
      <c r="C79" s="33" t="s">
        <v>21</v>
      </c>
      <c r="D79" s="40"/>
      <c r="E79" s="40"/>
      <c r="F79" s="31" t="str">
        <f>F12</f>
        <v>Střední lesnická škola Žlutice</v>
      </c>
      <c r="G79" s="40"/>
      <c r="H79" s="40"/>
      <c r="I79" s="33" t="s">
        <v>23</v>
      </c>
      <c r="J79" s="63" t="str">
        <f>IF(J12="","",J12)</f>
        <v>26. 11. 2024</v>
      </c>
      <c r="K79" s="40"/>
      <c r="L79" s="117"/>
      <c r="S79" s="38"/>
      <c r="T79" s="38"/>
      <c r="U79" s="38"/>
      <c r="V79" s="38"/>
      <c r="W79" s="38"/>
      <c r="X79" s="38"/>
      <c r="Y79" s="38"/>
      <c r="Z79" s="38"/>
      <c r="AA79" s="38"/>
      <c r="AB79" s="38"/>
      <c r="AC79" s="38"/>
      <c r="AD79" s="38"/>
      <c r="AE79" s="38"/>
    </row>
    <row r="80" spans="1:31" s="2" customFormat="1" ht="6.95" customHeight="1">
      <c r="A80" s="38"/>
      <c r="B80" s="39"/>
      <c r="C80" s="40"/>
      <c r="D80" s="40"/>
      <c r="E80" s="40"/>
      <c r="F80" s="40"/>
      <c r="G80" s="40"/>
      <c r="H80" s="40"/>
      <c r="I80" s="40"/>
      <c r="J80" s="40"/>
      <c r="K80" s="40"/>
      <c r="L80" s="117"/>
      <c r="S80" s="38"/>
      <c r="T80" s="38"/>
      <c r="U80" s="38"/>
      <c r="V80" s="38"/>
      <c r="W80" s="38"/>
      <c r="X80" s="38"/>
      <c r="Y80" s="38"/>
      <c r="Z80" s="38"/>
      <c r="AA80" s="38"/>
      <c r="AB80" s="38"/>
      <c r="AC80" s="38"/>
      <c r="AD80" s="38"/>
      <c r="AE80" s="38"/>
    </row>
    <row r="81" spans="1:65" s="2" customFormat="1" ht="25.7" customHeight="1">
      <c r="A81" s="38"/>
      <c r="B81" s="39"/>
      <c r="C81" s="33" t="s">
        <v>25</v>
      </c>
      <c r="D81" s="40"/>
      <c r="E81" s="40"/>
      <c r="F81" s="31" t="str">
        <f>E15</f>
        <v>CZECHOTEC Engineering spol. s.r.o.</v>
      </c>
      <c r="G81" s="40"/>
      <c r="H81" s="40"/>
      <c r="I81" s="33" t="s">
        <v>31</v>
      </c>
      <c r="J81" s="36" t="str">
        <f>E21</f>
        <v>Ing.arch. Tereza Petříková</v>
      </c>
      <c r="K81" s="40"/>
      <c r="L81" s="117"/>
      <c r="S81" s="38"/>
      <c r="T81" s="38"/>
      <c r="U81" s="38"/>
      <c r="V81" s="38"/>
      <c r="W81" s="38"/>
      <c r="X81" s="38"/>
      <c r="Y81" s="38"/>
      <c r="Z81" s="38"/>
      <c r="AA81" s="38"/>
      <c r="AB81" s="38"/>
      <c r="AC81" s="38"/>
      <c r="AD81" s="38"/>
      <c r="AE81" s="38"/>
    </row>
    <row r="82" spans="1:65" s="2" customFormat="1" ht="15.2" customHeight="1">
      <c r="A82" s="38"/>
      <c r="B82" s="39"/>
      <c r="C82" s="33" t="s">
        <v>29</v>
      </c>
      <c r="D82" s="40"/>
      <c r="E82" s="40"/>
      <c r="F82" s="31" t="str">
        <f>IF(E18="","",E18)</f>
        <v>Vyplň údaj</v>
      </c>
      <c r="G82" s="40"/>
      <c r="H82" s="40"/>
      <c r="I82" s="33" t="s">
        <v>34</v>
      </c>
      <c r="J82" s="36" t="str">
        <f>E24</f>
        <v>Miroslav Dostál</v>
      </c>
      <c r="K82" s="40"/>
      <c r="L82" s="117"/>
      <c r="S82" s="38"/>
      <c r="T82" s="38"/>
      <c r="U82" s="38"/>
      <c r="V82" s="38"/>
      <c r="W82" s="38"/>
      <c r="X82" s="38"/>
      <c r="Y82" s="38"/>
      <c r="Z82" s="38"/>
      <c r="AA82" s="38"/>
      <c r="AB82" s="38"/>
      <c r="AC82" s="38"/>
      <c r="AD82" s="38"/>
      <c r="AE82" s="38"/>
    </row>
    <row r="83" spans="1:65" s="2" customFormat="1" ht="10.35" customHeight="1">
      <c r="A83" s="38"/>
      <c r="B83" s="39"/>
      <c r="C83" s="40"/>
      <c r="D83" s="40"/>
      <c r="E83" s="40"/>
      <c r="F83" s="40"/>
      <c r="G83" s="40"/>
      <c r="H83" s="40"/>
      <c r="I83" s="40"/>
      <c r="J83" s="40"/>
      <c r="K83" s="40"/>
      <c r="L83" s="117"/>
      <c r="S83" s="38"/>
      <c r="T83" s="38"/>
      <c r="U83" s="38"/>
      <c r="V83" s="38"/>
      <c r="W83" s="38"/>
      <c r="X83" s="38"/>
      <c r="Y83" s="38"/>
      <c r="Z83" s="38"/>
      <c r="AA83" s="38"/>
      <c r="AB83" s="38"/>
      <c r="AC83" s="38"/>
      <c r="AD83" s="38"/>
      <c r="AE83" s="38"/>
    </row>
    <row r="84" spans="1:65" s="11" customFormat="1" ht="29.25" customHeight="1">
      <c r="A84" s="155"/>
      <c r="B84" s="156"/>
      <c r="C84" s="157" t="s">
        <v>154</v>
      </c>
      <c r="D84" s="158" t="s">
        <v>57</v>
      </c>
      <c r="E84" s="158" t="s">
        <v>53</v>
      </c>
      <c r="F84" s="158" t="s">
        <v>54</v>
      </c>
      <c r="G84" s="158" t="s">
        <v>155</v>
      </c>
      <c r="H84" s="158" t="s">
        <v>156</v>
      </c>
      <c r="I84" s="158" t="s">
        <v>157</v>
      </c>
      <c r="J84" s="158" t="s">
        <v>122</v>
      </c>
      <c r="K84" s="159" t="s">
        <v>158</v>
      </c>
      <c r="L84" s="160"/>
      <c r="M84" s="72" t="s">
        <v>19</v>
      </c>
      <c r="N84" s="73" t="s">
        <v>42</v>
      </c>
      <c r="O84" s="73" t="s">
        <v>159</v>
      </c>
      <c r="P84" s="73" t="s">
        <v>160</v>
      </c>
      <c r="Q84" s="73" t="s">
        <v>161</v>
      </c>
      <c r="R84" s="73" t="s">
        <v>162</v>
      </c>
      <c r="S84" s="73" t="s">
        <v>163</v>
      </c>
      <c r="T84" s="74" t="s">
        <v>164</v>
      </c>
      <c r="U84" s="155"/>
      <c r="V84" s="155"/>
      <c r="W84" s="155"/>
      <c r="X84" s="155"/>
      <c r="Y84" s="155"/>
      <c r="Z84" s="155"/>
      <c r="AA84" s="155"/>
      <c r="AB84" s="155"/>
      <c r="AC84" s="155"/>
      <c r="AD84" s="155"/>
      <c r="AE84" s="155"/>
    </row>
    <row r="85" spans="1:65" s="2" customFormat="1" ht="22.9" customHeight="1">
      <c r="A85" s="38"/>
      <c r="B85" s="39"/>
      <c r="C85" s="79" t="s">
        <v>165</v>
      </c>
      <c r="D85" s="40"/>
      <c r="E85" s="40"/>
      <c r="F85" s="40"/>
      <c r="G85" s="40"/>
      <c r="H85" s="40"/>
      <c r="I85" s="40"/>
      <c r="J85" s="161">
        <f>BK85</f>
        <v>0</v>
      </c>
      <c r="K85" s="40"/>
      <c r="L85" s="43"/>
      <c r="M85" s="75"/>
      <c r="N85" s="162"/>
      <c r="O85" s="76"/>
      <c r="P85" s="163">
        <f>P86</f>
        <v>0</v>
      </c>
      <c r="Q85" s="76"/>
      <c r="R85" s="163">
        <f>R86</f>
        <v>0</v>
      </c>
      <c r="S85" s="76"/>
      <c r="T85" s="164">
        <f>T86</f>
        <v>0</v>
      </c>
      <c r="U85" s="38"/>
      <c r="V85" s="38"/>
      <c r="W85" s="38"/>
      <c r="X85" s="38"/>
      <c r="Y85" s="38"/>
      <c r="Z85" s="38"/>
      <c r="AA85" s="38"/>
      <c r="AB85" s="38"/>
      <c r="AC85" s="38"/>
      <c r="AD85" s="38"/>
      <c r="AE85" s="38"/>
      <c r="AT85" s="21" t="s">
        <v>71</v>
      </c>
      <c r="AU85" s="21" t="s">
        <v>123</v>
      </c>
      <c r="BK85" s="165">
        <f>BK86</f>
        <v>0</v>
      </c>
    </row>
    <row r="86" spans="1:65" s="12" customFormat="1" ht="25.9" customHeight="1">
      <c r="B86" s="166"/>
      <c r="C86" s="167"/>
      <c r="D86" s="168" t="s">
        <v>71</v>
      </c>
      <c r="E86" s="169" t="s">
        <v>92</v>
      </c>
      <c r="F86" s="169" t="s">
        <v>1669</v>
      </c>
      <c r="G86" s="167"/>
      <c r="H86" s="167"/>
      <c r="I86" s="170"/>
      <c r="J86" s="171">
        <f>BK86</f>
        <v>0</v>
      </c>
      <c r="K86" s="167"/>
      <c r="L86" s="172"/>
      <c r="M86" s="173"/>
      <c r="N86" s="174"/>
      <c r="O86" s="174"/>
      <c r="P86" s="175">
        <f>P87+P91+P98+P105+P112</f>
        <v>0</v>
      </c>
      <c r="Q86" s="174"/>
      <c r="R86" s="175">
        <f>R87+R91+R98+R105+R112</f>
        <v>0</v>
      </c>
      <c r="S86" s="174"/>
      <c r="T86" s="176">
        <f>T87+T91+T98+T105+T112</f>
        <v>0</v>
      </c>
      <c r="AR86" s="177" t="s">
        <v>635</v>
      </c>
      <c r="AT86" s="178" t="s">
        <v>71</v>
      </c>
      <c r="AU86" s="178" t="s">
        <v>72</v>
      </c>
      <c r="AY86" s="177" t="s">
        <v>168</v>
      </c>
      <c r="BK86" s="179">
        <f>BK87+BK91+BK98+BK105+BK112</f>
        <v>0</v>
      </c>
    </row>
    <row r="87" spans="1:65" s="12" customFormat="1" ht="22.9" customHeight="1">
      <c r="B87" s="166"/>
      <c r="C87" s="167"/>
      <c r="D87" s="168" t="s">
        <v>71</v>
      </c>
      <c r="E87" s="180" t="s">
        <v>1670</v>
      </c>
      <c r="F87" s="180" t="s">
        <v>1671</v>
      </c>
      <c r="G87" s="167"/>
      <c r="H87" s="167"/>
      <c r="I87" s="170"/>
      <c r="J87" s="181">
        <f>BK87</f>
        <v>0</v>
      </c>
      <c r="K87" s="167"/>
      <c r="L87" s="172"/>
      <c r="M87" s="173"/>
      <c r="N87" s="174"/>
      <c r="O87" s="174"/>
      <c r="P87" s="175">
        <f>SUM(P88:P90)</f>
        <v>0</v>
      </c>
      <c r="Q87" s="174"/>
      <c r="R87" s="175">
        <f>SUM(R88:R90)</f>
        <v>0</v>
      </c>
      <c r="S87" s="174"/>
      <c r="T87" s="176">
        <f>SUM(T88:T90)</f>
        <v>0</v>
      </c>
      <c r="AR87" s="177" t="s">
        <v>635</v>
      </c>
      <c r="AT87" s="178" t="s">
        <v>71</v>
      </c>
      <c r="AU87" s="178" t="s">
        <v>79</v>
      </c>
      <c r="AY87" s="177" t="s">
        <v>168</v>
      </c>
      <c r="BK87" s="179">
        <f>SUM(BK88:BK90)</f>
        <v>0</v>
      </c>
    </row>
    <row r="88" spans="1:65" s="2" customFormat="1" ht="16.5" customHeight="1">
      <c r="A88" s="38"/>
      <c r="B88" s="39"/>
      <c r="C88" s="182" t="s">
        <v>547</v>
      </c>
      <c r="D88" s="182" t="s">
        <v>171</v>
      </c>
      <c r="E88" s="183" t="s">
        <v>2805</v>
      </c>
      <c r="F88" s="184" t="s">
        <v>2806</v>
      </c>
      <c r="G88" s="185" t="s">
        <v>1675</v>
      </c>
      <c r="H88" s="186">
        <v>1</v>
      </c>
      <c r="I88" s="187"/>
      <c r="J88" s="188">
        <f>ROUND(I88*H88,2)</f>
        <v>0</v>
      </c>
      <c r="K88" s="184" t="s">
        <v>175</v>
      </c>
      <c r="L88" s="43"/>
      <c r="M88" s="189" t="s">
        <v>19</v>
      </c>
      <c r="N88" s="190" t="s">
        <v>43</v>
      </c>
      <c r="O88" s="68"/>
      <c r="P88" s="191">
        <f>O88*H88</f>
        <v>0</v>
      </c>
      <c r="Q88" s="191">
        <v>0</v>
      </c>
      <c r="R88" s="191">
        <f>Q88*H88</f>
        <v>0</v>
      </c>
      <c r="S88" s="191">
        <v>0</v>
      </c>
      <c r="T88" s="192">
        <f>S88*H88</f>
        <v>0</v>
      </c>
      <c r="U88" s="38"/>
      <c r="V88" s="38"/>
      <c r="W88" s="38"/>
      <c r="X88" s="38"/>
      <c r="Y88" s="38"/>
      <c r="Z88" s="38"/>
      <c r="AA88" s="38"/>
      <c r="AB88" s="38"/>
      <c r="AC88" s="38"/>
      <c r="AD88" s="38"/>
      <c r="AE88" s="38"/>
      <c r="AR88" s="193" t="s">
        <v>1676</v>
      </c>
      <c r="AT88" s="193" t="s">
        <v>171</v>
      </c>
      <c r="AU88" s="193" t="s">
        <v>81</v>
      </c>
      <c r="AY88" s="21" t="s">
        <v>168</v>
      </c>
      <c r="BE88" s="194">
        <f>IF(N88="základní",J88,0)</f>
        <v>0</v>
      </c>
      <c r="BF88" s="194">
        <f>IF(N88="snížená",J88,0)</f>
        <v>0</v>
      </c>
      <c r="BG88" s="194">
        <f>IF(N88="zákl. přenesená",J88,0)</f>
        <v>0</v>
      </c>
      <c r="BH88" s="194">
        <f>IF(N88="sníž. přenesená",J88,0)</f>
        <v>0</v>
      </c>
      <c r="BI88" s="194">
        <f>IF(N88="nulová",J88,0)</f>
        <v>0</v>
      </c>
      <c r="BJ88" s="21" t="s">
        <v>79</v>
      </c>
      <c r="BK88" s="194">
        <f>ROUND(I88*H88,2)</f>
        <v>0</v>
      </c>
      <c r="BL88" s="21" t="s">
        <v>1676</v>
      </c>
      <c r="BM88" s="193" t="s">
        <v>2807</v>
      </c>
    </row>
    <row r="89" spans="1:65" s="2" customFormat="1" ht="11.25">
      <c r="A89" s="38"/>
      <c r="B89" s="39"/>
      <c r="C89" s="40"/>
      <c r="D89" s="195" t="s">
        <v>178</v>
      </c>
      <c r="E89" s="40"/>
      <c r="F89" s="196" t="s">
        <v>2806</v>
      </c>
      <c r="G89" s="40"/>
      <c r="H89" s="40"/>
      <c r="I89" s="197"/>
      <c r="J89" s="40"/>
      <c r="K89" s="40"/>
      <c r="L89" s="43"/>
      <c r="M89" s="198"/>
      <c r="N89" s="199"/>
      <c r="O89" s="68"/>
      <c r="P89" s="68"/>
      <c r="Q89" s="68"/>
      <c r="R89" s="68"/>
      <c r="S89" s="68"/>
      <c r="T89" s="69"/>
      <c r="U89" s="38"/>
      <c r="V89" s="38"/>
      <c r="W89" s="38"/>
      <c r="X89" s="38"/>
      <c r="Y89" s="38"/>
      <c r="Z89" s="38"/>
      <c r="AA89" s="38"/>
      <c r="AB89" s="38"/>
      <c r="AC89" s="38"/>
      <c r="AD89" s="38"/>
      <c r="AE89" s="38"/>
      <c r="AT89" s="21" t="s">
        <v>178</v>
      </c>
      <c r="AU89" s="21" t="s">
        <v>81</v>
      </c>
    </row>
    <row r="90" spans="1:65" s="2" customFormat="1" ht="11.25">
      <c r="A90" s="38"/>
      <c r="B90" s="39"/>
      <c r="C90" s="40"/>
      <c r="D90" s="200" t="s">
        <v>180</v>
      </c>
      <c r="E90" s="40"/>
      <c r="F90" s="201" t="s">
        <v>2808</v>
      </c>
      <c r="G90" s="40"/>
      <c r="H90" s="40"/>
      <c r="I90" s="197"/>
      <c r="J90" s="40"/>
      <c r="K90" s="40"/>
      <c r="L90" s="43"/>
      <c r="M90" s="198"/>
      <c r="N90" s="199"/>
      <c r="O90" s="68"/>
      <c r="P90" s="68"/>
      <c r="Q90" s="68"/>
      <c r="R90" s="68"/>
      <c r="S90" s="68"/>
      <c r="T90" s="69"/>
      <c r="U90" s="38"/>
      <c r="V90" s="38"/>
      <c r="W90" s="38"/>
      <c r="X90" s="38"/>
      <c r="Y90" s="38"/>
      <c r="Z90" s="38"/>
      <c r="AA90" s="38"/>
      <c r="AB90" s="38"/>
      <c r="AC90" s="38"/>
      <c r="AD90" s="38"/>
      <c r="AE90" s="38"/>
      <c r="AT90" s="21" t="s">
        <v>180</v>
      </c>
      <c r="AU90" s="21" t="s">
        <v>81</v>
      </c>
    </row>
    <row r="91" spans="1:65" s="12" customFormat="1" ht="22.9" customHeight="1">
      <c r="B91" s="166"/>
      <c r="C91" s="167"/>
      <c r="D91" s="168" t="s">
        <v>71</v>
      </c>
      <c r="E91" s="180" t="s">
        <v>2809</v>
      </c>
      <c r="F91" s="180" t="s">
        <v>2810</v>
      </c>
      <c r="G91" s="167"/>
      <c r="H91" s="167"/>
      <c r="I91" s="170"/>
      <c r="J91" s="181">
        <f>BK91</f>
        <v>0</v>
      </c>
      <c r="K91" s="167"/>
      <c r="L91" s="172"/>
      <c r="M91" s="173"/>
      <c r="N91" s="174"/>
      <c r="O91" s="174"/>
      <c r="P91" s="175">
        <f>SUM(P92:P97)</f>
        <v>0</v>
      </c>
      <c r="Q91" s="174"/>
      <c r="R91" s="175">
        <f>SUM(R92:R97)</f>
        <v>0</v>
      </c>
      <c r="S91" s="174"/>
      <c r="T91" s="176">
        <f>SUM(T92:T97)</f>
        <v>0</v>
      </c>
      <c r="AR91" s="177" t="s">
        <v>635</v>
      </c>
      <c r="AT91" s="178" t="s">
        <v>71</v>
      </c>
      <c r="AU91" s="178" t="s">
        <v>79</v>
      </c>
      <c r="AY91" s="177" t="s">
        <v>168</v>
      </c>
      <c r="BK91" s="179">
        <f>SUM(BK92:BK97)</f>
        <v>0</v>
      </c>
    </row>
    <row r="92" spans="1:65" s="2" customFormat="1" ht="16.5" customHeight="1">
      <c r="A92" s="38"/>
      <c r="B92" s="39"/>
      <c r="C92" s="182" t="s">
        <v>79</v>
      </c>
      <c r="D92" s="182" t="s">
        <v>171</v>
      </c>
      <c r="E92" s="183" t="s">
        <v>2811</v>
      </c>
      <c r="F92" s="184" t="s">
        <v>2810</v>
      </c>
      <c r="G92" s="185" t="s">
        <v>1675</v>
      </c>
      <c r="H92" s="186">
        <v>1</v>
      </c>
      <c r="I92" s="187"/>
      <c r="J92" s="188">
        <f>ROUND(I92*H92,2)</f>
        <v>0</v>
      </c>
      <c r="K92" s="184" t="s">
        <v>175</v>
      </c>
      <c r="L92" s="43"/>
      <c r="M92" s="189" t="s">
        <v>19</v>
      </c>
      <c r="N92" s="190" t="s">
        <v>43</v>
      </c>
      <c r="O92" s="68"/>
      <c r="P92" s="191">
        <f>O92*H92</f>
        <v>0</v>
      </c>
      <c r="Q92" s="191">
        <v>0</v>
      </c>
      <c r="R92" s="191">
        <f>Q92*H92</f>
        <v>0</v>
      </c>
      <c r="S92" s="191">
        <v>0</v>
      </c>
      <c r="T92" s="192">
        <f>S92*H92</f>
        <v>0</v>
      </c>
      <c r="U92" s="38"/>
      <c r="V92" s="38"/>
      <c r="W92" s="38"/>
      <c r="X92" s="38"/>
      <c r="Y92" s="38"/>
      <c r="Z92" s="38"/>
      <c r="AA92" s="38"/>
      <c r="AB92" s="38"/>
      <c r="AC92" s="38"/>
      <c r="AD92" s="38"/>
      <c r="AE92" s="38"/>
      <c r="AR92" s="193" t="s">
        <v>1676</v>
      </c>
      <c r="AT92" s="193" t="s">
        <v>171</v>
      </c>
      <c r="AU92" s="193" t="s">
        <v>81</v>
      </c>
      <c r="AY92" s="21" t="s">
        <v>168</v>
      </c>
      <c r="BE92" s="194">
        <f>IF(N92="základní",J92,0)</f>
        <v>0</v>
      </c>
      <c r="BF92" s="194">
        <f>IF(N92="snížená",J92,0)</f>
        <v>0</v>
      </c>
      <c r="BG92" s="194">
        <f>IF(N92="zákl. přenesená",J92,0)</f>
        <v>0</v>
      </c>
      <c r="BH92" s="194">
        <f>IF(N92="sníž. přenesená",J92,0)</f>
        <v>0</v>
      </c>
      <c r="BI92" s="194">
        <f>IF(N92="nulová",J92,0)</f>
        <v>0</v>
      </c>
      <c r="BJ92" s="21" t="s">
        <v>79</v>
      </c>
      <c r="BK92" s="194">
        <f>ROUND(I92*H92,2)</f>
        <v>0</v>
      </c>
      <c r="BL92" s="21" t="s">
        <v>1676</v>
      </c>
      <c r="BM92" s="193" t="s">
        <v>2812</v>
      </c>
    </row>
    <row r="93" spans="1:65" s="2" customFormat="1" ht="11.25">
      <c r="A93" s="38"/>
      <c r="B93" s="39"/>
      <c r="C93" s="40"/>
      <c r="D93" s="195" t="s">
        <v>178</v>
      </c>
      <c r="E93" s="40"/>
      <c r="F93" s="196" t="s">
        <v>2810</v>
      </c>
      <c r="G93" s="40"/>
      <c r="H93" s="40"/>
      <c r="I93" s="197"/>
      <c r="J93" s="40"/>
      <c r="K93" s="40"/>
      <c r="L93" s="43"/>
      <c r="M93" s="198"/>
      <c r="N93" s="199"/>
      <c r="O93" s="68"/>
      <c r="P93" s="68"/>
      <c r="Q93" s="68"/>
      <c r="R93" s="68"/>
      <c r="S93" s="68"/>
      <c r="T93" s="69"/>
      <c r="U93" s="38"/>
      <c r="V93" s="38"/>
      <c r="W93" s="38"/>
      <c r="X93" s="38"/>
      <c r="Y93" s="38"/>
      <c r="Z93" s="38"/>
      <c r="AA93" s="38"/>
      <c r="AB93" s="38"/>
      <c r="AC93" s="38"/>
      <c r="AD93" s="38"/>
      <c r="AE93" s="38"/>
      <c r="AT93" s="21" t="s">
        <v>178</v>
      </c>
      <c r="AU93" s="21" t="s">
        <v>81</v>
      </c>
    </row>
    <row r="94" spans="1:65" s="2" customFormat="1" ht="11.25">
      <c r="A94" s="38"/>
      <c r="B94" s="39"/>
      <c r="C94" s="40"/>
      <c r="D94" s="200" t="s">
        <v>180</v>
      </c>
      <c r="E94" s="40"/>
      <c r="F94" s="201" t="s">
        <v>2813</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1" t="s">
        <v>180</v>
      </c>
      <c r="AU94" s="21" t="s">
        <v>81</v>
      </c>
    </row>
    <row r="95" spans="1:65" s="2" customFormat="1" ht="16.5" customHeight="1">
      <c r="A95" s="38"/>
      <c r="B95" s="39"/>
      <c r="C95" s="182" t="s">
        <v>635</v>
      </c>
      <c r="D95" s="182" t="s">
        <v>171</v>
      </c>
      <c r="E95" s="183" t="s">
        <v>2814</v>
      </c>
      <c r="F95" s="184" t="s">
        <v>2815</v>
      </c>
      <c r="G95" s="185" t="s">
        <v>1675</v>
      </c>
      <c r="H95" s="186">
        <v>1</v>
      </c>
      <c r="I95" s="187"/>
      <c r="J95" s="188">
        <f>ROUND(I95*H95,2)</f>
        <v>0</v>
      </c>
      <c r="K95" s="184" t="s">
        <v>175</v>
      </c>
      <c r="L95" s="43"/>
      <c r="M95" s="189" t="s">
        <v>19</v>
      </c>
      <c r="N95" s="190" t="s">
        <v>43</v>
      </c>
      <c r="O95" s="68"/>
      <c r="P95" s="191">
        <f>O95*H95</f>
        <v>0</v>
      </c>
      <c r="Q95" s="191">
        <v>0</v>
      </c>
      <c r="R95" s="191">
        <f>Q95*H95</f>
        <v>0</v>
      </c>
      <c r="S95" s="191">
        <v>0</v>
      </c>
      <c r="T95" s="192">
        <f>S95*H95</f>
        <v>0</v>
      </c>
      <c r="U95" s="38"/>
      <c r="V95" s="38"/>
      <c r="W95" s="38"/>
      <c r="X95" s="38"/>
      <c r="Y95" s="38"/>
      <c r="Z95" s="38"/>
      <c r="AA95" s="38"/>
      <c r="AB95" s="38"/>
      <c r="AC95" s="38"/>
      <c r="AD95" s="38"/>
      <c r="AE95" s="38"/>
      <c r="AR95" s="193" t="s">
        <v>1676</v>
      </c>
      <c r="AT95" s="193" t="s">
        <v>171</v>
      </c>
      <c r="AU95" s="193" t="s">
        <v>81</v>
      </c>
      <c r="AY95" s="21" t="s">
        <v>168</v>
      </c>
      <c r="BE95" s="194">
        <f>IF(N95="základní",J95,0)</f>
        <v>0</v>
      </c>
      <c r="BF95" s="194">
        <f>IF(N95="snížená",J95,0)</f>
        <v>0</v>
      </c>
      <c r="BG95" s="194">
        <f>IF(N95="zákl. přenesená",J95,0)</f>
        <v>0</v>
      </c>
      <c r="BH95" s="194">
        <f>IF(N95="sníž. přenesená",J95,0)</f>
        <v>0</v>
      </c>
      <c r="BI95" s="194">
        <f>IF(N95="nulová",J95,0)</f>
        <v>0</v>
      </c>
      <c r="BJ95" s="21" t="s">
        <v>79</v>
      </c>
      <c r="BK95" s="194">
        <f>ROUND(I95*H95,2)</f>
        <v>0</v>
      </c>
      <c r="BL95" s="21" t="s">
        <v>1676</v>
      </c>
      <c r="BM95" s="193" t="s">
        <v>2816</v>
      </c>
    </row>
    <row r="96" spans="1:65" s="2" customFormat="1" ht="11.25">
      <c r="A96" s="38"/>
      <c r="B96" s="39"/>
      <c r="C96" s="40"/>
      <c r="D96" s="195" t="s">
        <v>178</v>
      </c>
      <c r="E96" s="40"/>
      <c r="F96" s="196" t="s">
        <v>2815</v>
      </c>
      <c r="G96" s="40"/>
      <c r="H96" s="40"/>
      <c r="I96" s="197"/>
      <c r="J96" s="40"/>
      <c r="K96" s="40"/>
      <c r="L96" s="43"/>
      <c r="M96" s="198"/>
      <c r="N96" s="199"/>
      <c r="O96" s="68"/>
      <c r="P96" s="68"/>
      <c r="Q96" s="68"/>
      <c r="R96" s="68"/>
      <c r="S96" s="68"/>
      <c r="T96" s="69"/>
      <c r="U96" s="38"/>
      <c r="V96" s="38"/>
      <c r="W96" s="38"/>
      <c r="X96" s="38"/>
      <c r="Y96" s="38"/>
      <c r="Z96" s="38"/>
      <c r="AA96" s="38"/>
      <c r="AB96" s="38"/>
      <c r="AC96" s="38"/>
      <c r="AD96" s="38"/>
      <c r="AE96" s="38"/>
      <c r="AT96" s="21" t="s">
        <v>178</v>
      </c>
      <c r="AU96" s="21" t="s">
        <v>81</v>
      </c>
    </row>
    <row r="97" spans="1:65" s="2" customFormat="1" ht="11.25">
      <c r="A97" s="38"/>
      <c r="B97" s="39"/>
      <c r="C97" s="40"/>
      <c r="D97" s="200" t="s">
        <v>180</v>
      </c>
      <c r="E97" s="40"/>
      <c r="F97" s="201" t="s">
        <v>2817</v>
      </c>
      <c r="G97" s="40"/>
      <c r="H97" s="40"/>
      <c r="I97" s="197"/>
      <c r="J97" s="40"/>
      <c r="K97" s="40"/>
      <c r="L97" s="43"/>
      <c r="M97" s="198"/>
      <c r="N97" s="199"/>
      <c r="O97" s="68"/>
      <c r="P97" s="68"/>
      <c r="Q97" s="68"/>
      <c r="R97" s="68"/>
      <c r="S97" s="68"/>
      <c r="T97" s="69"/>
      <c r="U97" s="38"/>
      <c r="V97" s="38"/>
      <c r="W97" s="38"/>
      <c r="X97" s="38"/>
      <c r="Y97" s="38"/>
      <c r="Z97" s="38"/>
      <c r="AA97" s="38"/>
      <c r="AB97" s="38"/>
      <c r="AC97" s="38"/>
      <c r="AD97" s="38"/>
      <c r="AE97" s="38"/>
      <c r="AT97" s="21" t="s">
        <v>180</v>
      </c>
      <c r="AU97" s="21" t="s">
        <v>81</v>
      </c>
    </row>
    <row r="98" spans="1:65" s="12" customFormat="1" ht="22.9" customHeight="1">
      <c r="B98" s="166"/>
      <c r="C98" s="167"/>
      <c r="D98" s="168" t="s">
        <v>71</v>
      </c>
      <c r="E98" s="180" t="s">
        <v>2818</v>
      </c>
      <c r="F98" s="180" t="s">
        <v>2819</v>
      </c>
      <c r="G98" s="167"/>
      <c r="H98" s="167"/>
      <c r="I98" s="170"/>
      <c r="J98" s="181">
        <f>BK98</f>
        <v>0</v>
      </c>
      <c r="K98" s="167"/>
      <c r="L98" s="172"/>
      <c r="M98" s="173"/>
      <c r="N98" s="174"/>
      <c r="O98" s="174"/>
      <c r="P98" s="175">
        <f>SUM(P99:P104)</f>
        <v>0</v>
      </c>
      <c r="Q98" s="174"/>
      <c r="R98" s="175">
        <f>SUM(R99:R104)</f>
        <v>0</v>
      </c>
      <c r="S98" s="174"/>
      <c r="T98" s="176">
        <f>SUM(T99:T104)</f>
        <v>0</v>
      </c>
      <c r="AR98" s="177" t="s">
        <v>635</v>
      </c>
      <c r="AT98" s="178" t="s">
        <v>71</v>
      </c>
      <c r="AU98" s="178" t="s">
        <v>79</v>
      </c>
      <c r="AY98" s="177" t="s">
        <v>168</v>
      </c>
      <c r="BK98" s="179">
        <f>SUM(BK99:BK104)</f>
        <v>0</v>
      </c>
    </row>
    <row r="99" spans="1:65" s="2" customFormat="1" ht="16.5" customHeight="1">
      <c r="A99" s="38"/>
      <c r="B99" s="39"/>
      <c r="C99" s="182" t="s">
        <v>81</v>
      </c>
      <c r="D99" s="182" t="s">
        <v>171</v>
      </c>
      <c r="E99" s="183" t="s">
        <v>2820</v>
      </c>
      <c r="F99" s="184" t="s">
        <v>2819</v>
      </c>
      <c r="G99" s="185" t="s">
        <v>1675</v>
      </c>
      <c r="H99" s="186">
        <v>1</v>
      </c>
      <c r="I99" s="187"/>
      <c r="J99" s="188">
        <f>ROUND(I99*H99,2)</f>
        <v>0</v>
      </c>
      <c r="K99" s="184" t="s">
        <v>175</v>
      </c>
      <c r="L99" s="43"/>
      <c r="M99" s="189" t="s">
        <v>19</v>
      </c>
      <c r="N99" s="190" t="s">
        <v>43</v>
      </c>
      <c r="O99" s="68"/>
      <c r="P99" s="191">
        <f>O99*H99</f>
        <v>0</v>
      </c>
      <c r="Q99" s="191">
        <v>0</v>
      </c>
      <c r="R99" s="191">
        <f>Q99*H99</f>
        <v>0</v>
      </c>
      <c r="S99" s="191">
        <v>0</v>
      </c>
      <c r="T99" s="192">
        <f>S99*H99</f>
        <v>0</v>
      </c>
      <c r="U99" s="38"/>
      <c r="V99" s="38"/>
      <c r="W99" s="38"/>
      <c r="X99" s="38"/>
      <c r="Y99" s="38"/>
      <c r="Z99" s="38"/>
      <c r="AA99" s="38"/>
      <c r="AB99" s="38"/>
      <c r="AC99" s="38"/>
      <c r="AD99" s="38"/>
      <c r="AE99" s="38"/>
      <c r="AR99" s="193" t="s">
        <v>1676</v>
      </c>
      <c r="AT99" s="193" t="s">
        <v>171</v>
      </c>
      <c r="AU99" s="193" t="s">
        <v>81</v>
      </c>
      <c r="AY99" s="21" t="s">
        <v>168</v>
      </c>
      <c r="BE99" s="194">
        <f>IF(N99="základní",J99,0)</f>
        <v>0</v>
      </c>
      <c r="BF99" s="194">
        <f>IF(N99="snížená",J99,0)</f>
        <v>0</v>
      </c>
      <c r="BG99" s="194">
        <f>IF(N99="zákl. přenesená",J99,0)</f>
        <v>0</v>
      </c>
      <c r="BH99" s="194">
        <f>IF(N99="sníž. přenesená",J99,0)</f>
        <v>0</v>
      </c>
      <c r="BI99" s="194">
        <f>IF(N99="nulová",J99,0)</f>
        <v>0</v>
      </c>
      <c r="BJ99" s="21" t="s">
        <v>79</v>
      </c>
      <c r="BK99" s="194">
        <f>ROUND(I99*H99,2)</f>
        <v>0</v>
      </c>
      <c r="BL99" s="21" t="s">
        <v>1676</v>
      </c>
      <c r="BM99" s="193" t="s">
        <v>2821</v>
      </c>
    </row>
    <row r="100" spans="1:65" s="2" customFormat="1" ht="11.25">
      <c r="A100" s="38"/>
      <c r="B100" s="39"/>
      <c r="C100" s="40"/>
      <c r="D100" s="195" t="s">
        <v>178</v>
      </c>
      <c r="E100" s="40"/>
      <c r="F100" s="196" t="s">
        <v>2819</v>
      </c>
      <c r="G100" s="40"/>
      <c r="H100" s="40"/>
      <c r="I100" s="197"/>
      <c r="J100" s="40"/>
      <c r="K100" s="40"/>
      <c r="L100" s="43"/>
      <c r="M100" s="198"/>
      <c r="N100" s="199"/>
      <c r="O100" s="68"/>
      <c r="P100" s="68"/>
      <c r="Q100" s="68"/>
      <c r="R100" s="68"/>
      <c r="S100" s="68"/>
      <c r="T100" s="69"/>
      <c r="U100" s="38"/>
      <c r="V100" s="38"/>
      <c r="W100" s="38"/>
      <c r="X100" s="38"/>
      <c r="Y100" s="38"/>
      <c r="Z100" s="38"/>
      <c r="AA100" s="38"/>
      <c r="AB100" s="38"/>
      <c r="AC100" s="38"/>
      <c r="AD100" s="38"/>
      <c r="AE100" s="38"/>
      <c r="AT100" s="21" t="s">
        <v>178</v>
      </c>
      <c r="AU100" s="21" t="s">
        <v>81</v>
      </c>
    </row>
    <row r="101" spans="1:65" s="2" customFormat="1" ht="11.25">
      <c r="A101" s="38"/>
      <c r="B101" s="39"/>
      <c r="C101" s="40"/>
      <c r="D101" s="200" t="s">
        <v>180</v>
      </c>
      <c r="E101" s="40"/>
      <c r="F101" s="201" t="s">
        <v>2822</v>
      </c>
      <c r="G101" s="40"/>
      <c r="H101" s="40"/>
      <c r="I101" s="197"/>
      <c r="J101" s="40"/>
      <c r="K101" s="40"/>
      <c r="L101" s="43"/>
      <c r="M101" s="198"/>
      <c r="N101" s="199"/>
      <c r="O101" s="68"/>
      <c r="P101" s="68"/>
      <c r="Q101" s="68"/>
      <c r="R101" s="68"/>
      <c r="S101" s="68"/>
      <c r="T101" s="69"/>
      <c r="U101" s="38"/>
      <c r="V101" s="38"/>
      <c r="W101" s="38"/>
      <c r="X101" s="38"/>
      <c r="Y101" s="38"/>
      <c r="Z101" s="38"/>
      <c r="AA101" s="38"/>
      <c r="AB101" s="38"/>
      <c r="AC101" s="38"/>
      <c r="AD101" s="38"/>
      <c r="AE101" s="38"/>
      <c r="AT101" s="21" t="s">
        <v>180</v>
      </c>
      <c r="AU101" s="21" t="s">
        <v>81</v>
      </c>
    </row>
    <row r="102" spans="1:65" s="2" customFormat="1" ht="21.75" customHeight="1">
      <c r="A102" s="38"/>
      <c r="B102" s="39"/>
      <c r="C102" s="182" t="s">
        <v>318</v>
      </c>
      <c r="D102" s="182" t="s">
        <v>171</v>
      </c>
      <c r="E102" s="183" t="s">
        <v>2823</v>
      </c>
      <c r="F102" s="184" t="s">
        <v>2824</v>
      </c>
      <c r="G102" s="185" t="s">
        <v>1675</v>
      </c>
      <c r="H102" s="186">
        <v>1</v>
      </c>
      <c r="I102" s="187"/>
      <c r="J102" s="188">
        <f>ROUND(I102*H102,2)</f>
        <v>0</v>
      </c>
      <c r="K102" s="184" t="s">
        <v>175</v>
      </c>
      <c r="L102" s="43"/>
      <c r="M102" s="189" t="s">
        <v>19</v>
      </c>
      <c r="N102" s="190" t="s">
        <v>43</v>
      </c>
      <c r="O102" s="68"/>
      <c r="P102" s="191">
        <f>O102*H102</f>
        <v>0</v>
      </c>
      <c r="Q102" s="191">
        <v>0</v>
      </c>
      <c r="R102" s="191">
        <f>Q102*H102</f>
        <v>0</v>
      </c>
      <c r="S102" s="191">
        <v>0</v>
      </c>
      <c r="T102" s="192">
        <f>S102*H102</f>
        <v>0</v>
      </c>
      <c r="U102" s="38"/>
      <c r="V102" s="38"/>
      <c r="W102" s="38"/>
      <c r="X102" s="38"/>
      <c r="Y102" s="38"/>
      <c r="Z102" s="38"/>
      <c r="AA102" s="38"/>
      <c r="AB102" s="38"/>
      <c r="AC102" s="38"/>
      <c r="AD102" s="38"/>
      <c r="AE102" s="38"/>
      <c r="AR102" s="193" t="s">
        <v>1676</v>
      </c>
      <c r="AT102" s="193" t="s">
        <v>171</v>
      </c>
      <c r="AU102" s="193" t="s">
        <v>81</v>
      </c>
      <c r="AY102" s="21" t="s">
        <v>168</v>
      </c>
      <c r="BE102" s="194">
        <f>IF(N102="základní",J102,0)</f>
        <v>0</v>
      </c>
      <c r="BF102" s="194">
        <f>IF(N102="snížená",J102,0)</f>
        <v>0</v>
      </c>
      <c r="BG102" s="194">
        <f>IF(N102="zákl. přenesená",J102,0)</f>
        <v>0</v>
      </c>
      <c r="BH102" s="194">
        <f>IF(N102="sníž. přenesená",J102,0)</f>
        <v>0</v>
      </c>
      <c r="BI102" s="194">
        <f>IF(N102="nulová",J102,0)</f>
        <v>0</v>
      </c>
      <c r="BJ102" s="21" t="s">
        <v>79</v>
      </c>
      <c r="BK102" s="194">
        <f>ROUND(I102*H102,2)</f>
        <v>0</v>
      </c>
      <c r="BL102" s="21" t="s">
        <v>1676</v>
      </c>
      <c r="BM102" s="193" t="s">
        <v>2825</v>
      </c>
    </row>
    <row r="103" spans="1:65" s="2" customFormat="1" ht="11.25">
      <c r="A103" s="38"/>
      <c r="B103" s="39"/>
      <c r="C103" s="40"/>
      <c r="D103" s="195" t="s">
        <v>178</v>
      </c>
      <c r="E103" s="40"/>
      <c r="F103" s="196" t="s">
        <v>2824</v>
      </c>
      <c r="G103" s="40"/>
      <c r="H103" s="40"/>
      <c r="I103" s="197"/>
      <c r="J103" s="40"/>
      <c r="K103" s="40"/>
      <c r="L103" s="43"/>
      <c r="M103" s="198"/>
      <c r="N103" s="199"/>
      <c r="O103" s="68"/>
      <c r="P103" s="68"/>
      <c r="Q103" s="68"/>
      <c r="R103" s="68"/>
      <c r="S103" s="68"/>
      <c r="T103" s="69"/>
      <c r="U103" s="38"/>
      <c r="V103" s="38"/>
      <c r="W103" s="38"/>
      <c r="X103" s="38"/>
      <c r="Y103" s="38"/>
      <c r="Z103" s="38"/>
      <c r="AA103" s="38"/>
      <c r="AB103" s="38"/>
      <c r="AC103" s="38"/>
      <c r="AD103" s="38"/>
      <c r="AE103" s="38"/>
      <c r="AT103" s="21" t="s">
        <v>178</v>
      </c>
      <c r="AU103" s="21" t="s">
        <v>81</v>
      </c>
    </row>
    <row r="104" spans="1:65" s="2" customFormat="1" ht="11.25">
      <c r="A104" s="38"/>
      <c r="B104" s="39"/>
      <c r="C104" s="40"/>
      <c r="D104" s="200" t="s">
        <v>180</v>
      </c>
      <c r="E104" s="40"/>
      <c r="F104" s="201" t="s">
        <v>2826</v>
      </c>
      <c r="G104" s="40"/>
      <c r="H104" s="40"/>
      <c r="I104" s="197"/>
      <c r="J104" s="40"/>
      <c r="K104" s="40"/>
      <c r="L104" s="43"/>
      <c r="M104" s="198"/>
      <c r="N104" s="199"/>
      <c r="O104" s="68"/>
      <c r="P104" s="68"/>
      <c r="Q104" s="68"/>
      <c r="R104" s="68"/>
      <c r="S104" s="68"/>
      <c r="T104" s="69"/>
      <c r="U104" s="38"/>
      <c r="V104" s="38"/>
      <c r="W104" s="38"/>
      <c r="X104" s="38"/>
      <c r="Y104" s="38"/>
      <c r="Z104" s="38"/>
      <c r="AA104" s="38"/>
      <c r="AB104" s="38"/>
      <c r="AC104" s="38"/>
      <c r="AD104" s="38"/>
      <c r="AE104" s="38"/>
      <c r="AT104" s="21" t="s">
        <v>180</v>
      </c>
      <c r="AU104" s="21" t="s">
        <v>81</v>
      </c>
    </row>
    <row r="105" spans="1:65" s="12" customFormat="1" ht="22.9" customHeight="1">
      <c r="B105" s="166"/>
      <c r="C105" s="167"/>
      <c r="D105" s="168" t="s">
        <v>71</v>
      </c>
      <c r="E105" s="180" t="s">
        <v>2827</v>
      </c>
      <c r="F105" s="180" t="s">
        <v>2828</v>
      </c>
      <c r="G105" s="167"/>
      <c r="H105" s="167"/>
      <c r="I105" s="170"/>
      <c r="J105" s="181">
        <f>BK105</f>
        <v>0</v>
      </c>
      <c r="K105" s="167"/>
      <c r="L105" s="172"/>
      <c r="M105" s="173"/>
      <c r="N105" s="174"/>
      <c r="O105" s="174"/>
      <c r="P105" s="175">
        <f>SUM(P106:P111)</f>
        <v>0</v>
      </c>
      <c r="Q105" s="174"/>
      <c r="R105" s="175">
        <f>SUM(R106:R111)</f>
        <v>0</v>
      </c>
      <c r="S105" s="174"/>
      <c r="T105" s="176">
        <f>SUM(T106:T111)</f>
        <v>0</v>
      </c>
      <c r="AR105" s="177" t="s">
        <v>635</v>
      </c>
      <c r="AT105" s="178" t="s">
        <v>71</v>
      </c>
      <c r="AU105" s="178" t="s">
        <v>79</v>
      </c>
      <c r="AY105" s="177" t="s">
        <v>168</v>
      </c>
      <c r="BK105" s="179">
        <f>SUM(BK106:BK111)</f>
        <v>0</v>
      </c>
    </row>
    <row r="106" spans="1:65" s="2" customFormat="1" ht="16.5" customHeight="1">
      <c r="A106" s="38"/>
      <c r="B106" s="39"/>
      <c r="C106" s="182" t="s">
        <v>192</v>
      </c>
      <c r="D106" s="182" t="s">
        <v>171</v>
      </c>
      <c r="E106" s="183" t="s">
        <v>2829</v>
      </c>
      <c r="F106" s="184" t="s">
        <v>2830</v>
      </c>
      <c r="G106" s="185" t="s">
        <v>1675</v>
      </c>
      <c r="H106" s="186">
        <v>1</v>
      </c>
      <c r="I106" s="187"/>
      <c r="J106" s="188">
        <f>ROUND(I106*H106,2)</f>
        <v>0</v>
      </c>
      <c r="K106" s="184" t="s">
        <v>175</v>
      </c>
      <c r="L106" s="43"/>
      <c r="M106" s="189" t="s">
        <v>19</v>
      </c>
      <c r="N106" s="190" t="s">
        <v>43</v>
      </c>
      <c r="O106" s="68"/>
      <c r="P106" s="191">
        <f>O106*H106</f>
        <v>0</v>
      </c>
      <c r="Q106" s="191">
        <v>0</v>
      </c>
      <c r="R106" s="191">
        <f>Q106*H106</f>
        <v>0</v>
      </c>
      <c r="S106" s="191">
        <v>0</v>
      </c>
      <c r="T106" s="192">
        <f>S106*H106</f>
        <v>0</v>
      </c>
      <c r="U106" s="38"/>
      <c r="V106" s="38"/>
      <c r="W106" s="38"/>
      <c r="X106" s="38"/>
      <c r="Y106" s="38"/>
      <c r="Z106" s="38"/>
      <c r="AA106" s="38"/>
      <c r="AB106" s="38"/>
      <c r="AC106" s="38"/>
      <c r="AD106" s="38"/>
      <c r="AE106" s="38"/>
      <c r="AR106" s="193" t="s">
        <v>1676</v>
      </c>
      <c r="AT106" s="193" t="s">
        <v>171</v>
      </c>
      <c r="AU106" s="193" t="s">
        <v>81</v>
      </c>
      <c r="AY106" s="21" t="s">
        <v>168</v>
      </c>
      <c r="BE106" s="194">
        <f>IF(N106="základní",J106,0)</f>
        <v>0</v>
      </c>
      <c r="BF106" s="194">
        <f>IF(N106="snížená",J106,0)</f>
        <v>0</v>
      </c>
      <c r="BG106" s="194">
        <f>IF(N106="zákl. přenesená",J106,0)</f>
        <v>0</v>
      </c>
      <c r="BH106" s="194">
        <f>IF(N106="sníž. přenesená",J106,0)</f>
        <v>0</v>
      </c>
      <c r="BI106" s="194">
        <f>IF(N106="nulová",J106,0)</f>
        <v>0</v>
      </c>
      <c r="BJ106" s="21" t="s">
        <v>79</v>
      </c>
      <c r="BK106" s="194">
        <f>ROUND(I106*H106,2)</f>
        <v>0</v>
      </c>
      <c r="BL106" s="21" t="s">
        <v>1676</v>
      </c>
      <c r="BM106" s="193" t="s">
        <v>2831</v>
      </c>
    </row>
    <row r="107" spans="1:65" s="2" customFormat="1" ht="11.25">
      <c r="A107" s="38"/>
      <c r="B107" s="39"/>
      <c r="C107" s="40"/>
      <c r="D107" s="195" t="s">
        <v>178</v>
      </c>
      <c r="E107" s="40"/>
      <c r="F107" s="196" t="s">
        <v>2830</v>
      </c>
      <c r="G107" s="40"/>
      <c r="H107" s="40"/>
      <c r="I107" s="197"/>
      <c r="J107" s="40"/>
      <c r="K107" s="40"/>
      <c r="L107" s="43"/>
      <c r="M107" s="198"/>
      <c r="N107" s="199"/>
      <c r="O107" s="68"/>
      <c r="P107" s="68"/>
      <c r="Q107" s="68"/>
      <c r="R107" s="68"/>
      <c r="S107" s="68"/>
      <c r="T107" s="69"/>
      <c r="U107" s="38"/>
      <c r="V107" s="38"/>
      <c r="W107" s="38"/>
      <c r="X107" s="38"/>
      <c r="Y107" s="38"/>
      <c r="Z107" s="38"/>
      <c r="AA107" s="38"/>
      <c r="AB107" s="38"/>
      <c r="AC107" s="38"/>
      <c r="AD107" s="38"/>
      <c r="AE107" s="38"/>
      <c r="AT107" s="21" t="s">
        <v>178</v>
      </c>
      <c r="AU107" s="21" t="s">
        <v>81</v>
      </c>
    </row>
    <row r="108" spans="1:65" s="2" customFormat="1" ht="11.25">
      <c r="A108" s="38"/>
      <c r="B108" s="39"/>
      <c r="C108" s="40"/>
      <c r="D108" s="200" t="s">
        <v>180</v>
      </c>
      <c r="E108" s="40"/>
      <c r="F108" s="201" t="s">
        <v>2832</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1" t="s">
        <v>180</v>
      </c>
      <c r="AU108" s="21" t="s">
        <v>81</v>
      </c>
    </row>
    <row r="109" spans="1:65" s="2" customFormat="1" ht="16.5" customHeight="1">
      <c r="A109" s="38"/>
      <c r="B109" s="39"/>
      <c r="C109" s="182" t="s">
        <v>238</v>
      </c>
      <c r="D109" s="182" t="s">
        <v>171</v>
      </c>
      <c r="E109" s="183" t="s">
        <v>2833</v>
      </c>
      <c r="F109" s="184" t="s">
        <v>2834</v>
      </c>
      <c r="G109" s="185" t="s">
        <v>1675</v>
      </c>
      <c r="H109" s="186">
        <v>1</v>
      </c>
      <c r="I109" s="187"/>
      <c r="J109" s="188">
        <f>ROUND(I109*H109,2)</f>
        <v>0</v>
      </c>
      <c r="K109" s="184" t="s">
        <v>175</v>
      </c>
      <c r="L109" s="43"/>
      <c r="M109" s="189" t="s">
        <v>19</v>
      </c>
      <c r="N109" s="190" t="s">
        <v>43</v>
      </c>
      <c r="O109" s="68"/>
      <c r="P109" s="191">
        <f>O109*H109</f>
        <v>0</v>
      </c>
      <c r="Q109" s="191">
        <v>0</v>
      </c>
      <c r="R109" s="191">
        <f>Q109*H109</f>
        <v>0</v>
      </c>
      <c r="S109" s="191">
        <v>0</v>
      </c>
      <c r="T109" s="192">
        <f>S109*H109</f>
        <v>0</v>
      </c>
      <c r="U109" s="38"/>
      <c r="V109" s="38"/>
      <c r="W109" s="38"/>
      <c r="X109" s="38"/>
      <c r="Y109" s="38"/>
      <c r="Z109" s="38"/>
      <c r="AA109" s="38"/>
      <c r="AB109" s="38"/>
      <c r="AC109" s="38"/>
      <c r="AD109" s="38"/>
      <c r="AE109" s="38"/>
      <c r="AR109" s="193" t="s">
        <v>1676</v>
      </c>
      <c r="AT109" s="193" t="s">
        <v>171</v>
      </c>
      <c r="AU109" s="193" t="s">
        <v>81</v>
      </c>
      <c r="AY109" s="21" t="s">
        <v>168</v>
      </c>
      <c r="BE109" s="194">
        <f>IF(N109="základní",J109,0)</f>
        <v>0</v>
      </c>
      <c r="BF109" s="194">
        <f>IF(N109="snížená",J109,0)</f>
        <v>0</v>
      </c>
      <c r="BG109" s="194">
        <f>IF(N109="zákl. přenesená",J109,0)</f>
        <v>0</v>
      </c>
      <c r="BH109" s="194">
        <f>IF(N109="sníž. přenesená",J109,0)</f>
        <v>0</v>
      </c>
      <c r="BI109" s="194">
        <f>IF(N109="nulová",J109,0)</f>
        <v>0</v>
      </c>
      <c r="BJ109" s="21" t="s">
        <v>79</v>
      </c>
      <c r="BK109" s="194">
        <f>ROUND(I109*H109,2)</f>
        <v>0</v>
      </c>
      <c r="BL109" s="21" t="s">
        <v>1676</v>
      </c>
      <c r="BM109" s="193" t="s">
        <v>2835</v>
      </c>
    </row>
    <row r="110" spans="1:65" s="2" customFormat="1" ht="11.25">
      <c r="A110" s="38"/>
      <c r="B110" s="39"/>
      <c r="C110" s="40"/>
      <c r="D110" s="195" t="s">
        <v>178</v>
      </c>
      <c r="E110" s="40"/>
      <c r="F110" s="196" t="s">
        <v>2834</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1" t="s">
        <v>178</v>
      </c>
      <c r="AU110" s="21" t="s">
        <v>81</v>
      </c>
    </row>
    <row r="111" spans="1:65" s="2" customFormat="1" ht="11.25">
      <c r="A111" s="38"/>
      <c r="B111" s="39"/>
      <c r="C111" s="40"/>
      <c r="D111" s="200" t="s">
        <v>180</v>
      </c>
      <c r="E111" s="40"/>
      <c r="F111" s="201" t="s">
        <v>2836</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1" t="s">
        <v>180</v>
      </c>
      <c r="AU111" s="21" t="s">
        <v>81</v>
      </c>
    </row>
    <row r="112" spans="1:65" s="12" customFormat="1" ht="22.9" customHeight="1">
      <c r="B112" s="166"/>
      <c r="C112" s="167"/>
      <c r="D112" s="168" t="s">
        <v>71</v>
      </c>
      <c r="E112" s="180" t="s">
        <v>1680</v>
      </c>
      <c r="F112" s="180" t="s">
        <v>1681</v>
      </c>
      <c r="G112" s="167"/>
      <c r="H112" s="167"/>
      <c r="I112" s="170"/>
      <c r="J112" s="181">
        <f>BK112</f>
        <v>0</v>
      </c>
      <c r="K112" s="167"/>
      <c r="L112" s="172"/>
      <c r="M112" s="173"/>
      <c r="N112" s="174"/>
      <c r="O112" s="174"/>
      <c r="P112" s="175">
        <f>SUM(P113:P120)</f>
        <v>0</v>
      </c>
      <c r="Q112" s="174"/>
      <c r="R112" s="175">
        <f>SUM(R113:R120)</f>
        <v>0</v>
      </c>
      <c r="S112" s="174"/>
      <c r="T112" s="176">
        <f>SUM(T113:T120)</f>
        <v>0</v>
      </c>
      <c r="AR112" s="177" t="s">
        <v>635</v>
      </c>
      <c r="AT112" s="178" t="s">
        <v>71</v>
      </c>
      <c r="AU112" s="178" t="s">
        <v>79</v>
      </c>
      <c r="AY112" s="177" t="s">
        <v>168</v>
      </c>
      <c r="BK112" s="179">
        <f>SUM(BK113:BK120)</f>
        <v>0</v>
      </c>
    </row>
    <row r="113" spans="1:65" s="2" customFormat="1" ht="16.5" customHeight="1">
      <c r="A113" s="38"/>
      <c r="B113" s="39"/>
      <c r="C113" s="182" t="s">
        <v>1418</v>
      </c>
      <c r="D113" s="182" t="s">
        <v>171</v>
      </c>
      <c r="E113" s="183" t="s">
        <v>2837</v>
      </c>
      <c r="F113" s="184" t="s">
        <v>2838</v>
      </c>
      <c r="G113" s="185" t="s">
        <v>1675</v>
      </c>
      <c r="H113" s="186">
        <v>1</v>
      </c>
      <c r="I113" s="187"/>
      <c r="J113" s="188">
        <f>ROUND(I113*H113,2)</f>
        <v>0</v>
      </c>
      <c r="K113" s="184" t="s">
        <v>175</v>
      </c>
      <c r="L113" s="43"/>
      <c r="M113" s="189" t="s">
        <v>19</v>
      </c>
      <c r="N113" s="190" t="s">
        <v>43</v>
      </c>
      <c r="O113" s="68"/>
      <c r="P113" s="191">
        <f>O113*H113</f>
        <v>0</v>
      </c>
      <c r="Q113" s="191">
        <v>0</v>
      </c>
      <c r="R113" s="191">
        <f>Q113*H113</f>
        <v>0</v>
      </c>
      <c r="S113" s="191">
        <v>0</v>
      </c>
      <c r="T113" s="192">
        <f>S113*H113</f>
        <v>0</v>
      </c>
      <c r="U113" s="38"/>
      <c r="V113" s="38"/>
      <c r="W113" s="38"/>
      <c r="X113" s="38"/>
      <c r="Y113" s="38"/>
      <c r="Z113" s="38"/>
      <c r="AA113" s="38"/>
      <c r="AB113" s="38"/>
      <c r="AC113" s="38"/>
      <c r="AD113" s="38"/>
      <c r="AE113" s="38"/>
      <c r="AR113" s="193" t="s">
        <v>1676</v>
      </c>
      <c r="AT113" s="193" t="s">
        <v>171</v>
      </c>
      <c r="AU113" s="193" t="s">
        <v>81</v>
      </c>
      <c r="AY113" s="21" t="s">
        <v>168</v>
      </c>
      <c r="BE113" s="194">
        <f>IF(N113="základní",J113,0)</f>
        <v>0</v>
      </c>
      <c r="BF113" s="194">
        <f>IF(N113="snížená",J113,0)</f>
        <v>0</v>
      </c>
      <c r="BG113" s="194">
        <f>IF(N113="zákl. přenesená",J113,0)</f>
        <v>0</v>
      </c>
      <c r="BH113" s="194">
        <f>IF(N113="sníž. přenesená",J113,0)</f>
        <v>0</v>
      </c>
      <c r="BI113" s="194">
        <f>IF(N113="nulová",J113,0)</f>
        <v>0</v>
      </c>
      <c r="BJ113" s="21" t="s">
        <v>79</v>
      </c>
      <c r="BK113" s="194">
        <f>ROUND(I113*H113,2)</f>
        <v>0</v>
      </c>
      <c r="BL113" s="21" t="s">
        <v>1676</v>
      </c>
      <c r="BM113" s="193" t="s">
        <v>2839</v>
      </c>
    </row>
    <row r="114" spans="1:65" s="2" customFormat="1" ht="11.25">
      <c r="A114" s="38"/>
      <c r="B114" s="39"/>
      <c r="C114" s="40"/>
      <c r="D114" s="195" t="s">
        <v>178</v>
      </c>
      <c r="E114" s="40"/>
      <c r="F114" s="196" t="s">
        <v>2838</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1" t="s">
        <v>178</v>
      </c>
      <c r="AU114" s="21" t="s">
        <v>81</v>
      </c>
    </row>
    <row r="115" spans="1:65" s="2" customFormat="1" ht="11.25">
      <c r="A115" s="38"/>
      <c r="B115" s="39"/>
      <c r="C115" s="40"/>
      <c r="D115" s="200" t="s">
        <v>180</v>
      </c>
      <c r="E115" s="40"/>
      <c r="F115" s="201" t="s">
        <v>2840</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1" t="s">
        <v>180</v>
      </c>
      <c r="AU115" s="21" t="s">
        <v>81</v>
      </c>
    </row>
    <row r="116" spans="1:65" s="2" customFormat="1" ht="97.5">
      <c r="A116" s="38"/>
      <c r="B116" s="39"/>
      <c r="C116" s="40"/>
      <c r="D116" s="195" t="s">
        <v>206</v>
      </c>
      <c r="E116" s="40"/>
      <c r="F116" s="224" t="s">
        <v>2841</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1" t="s">
        <v>206</v>
      </c>
      <c r="AU116" s="21" t="s">
        <v>81</v>
      </c>
    </row>
    <row r="117" spans="1:65" s="2" customFormat="1" ht="24.2" customHeight="1">
      <c r="A117" s="38"/>
      <c r="B117" s="39"/>
      <c r="C117" s="182" t="s">
        <v>687</v>
      </c>
      <c r="D117" s="182" t="s">
        <v>171</v>
      </c>
      <c r="E117" s="183" t="s">
        <v>2842</v>
      </c>
      <c r="F117" s="184" t="s">
        <v>2843</v>
      </c>
      <c r="G117" s="185" t="s">
        <v>1675</v>
      </c>
      <c r="H117" s="186">
        <v>1</v>
      </c>
      <c r="I117" s="187"/>
      <c r="J117" s="188">
        <f>ROUND(I117*H117,2)</f>
        <v>0</v>
      </c>
      <c r="K117" s="184" t="s">
        <v>175</v>
      </c>
      <c r="L117" s="43"/>
      <c r="M117" s="189" t="s">
        <v>19</v>
      </c>
      <c r="N117" s="190" t="s">
        <v>43</v>
      </c>
      <c r="O117" s="68"/>
      <c r="P117" s="191">
        <f>O117*H117</f>
        <v>0</v>
      </c>
      <c r="Q117" s="191">
        <v>0</v>
      </c>
      <c r="R117" s="191">
        <f>Q117*H117</f>
        <v>0</v>
      </c>
      <c r="S117" s="191">
        <v>0</v>
      </c>
      <c r="T117" s="192">
        <f>S117*H117</f>
        <v>0</v>
      </c>
      <c r="U117" s="38"/>
      <c r="V117" s="38"/>
      <c r="W117" s="38"/>
      <c r="X117" s="38"/>
      <c r="Y117" s="38"/>
      <c r="Z117" s="38"/>
      <c r="AA117" s="38"/>
      <c r="AB117" s="38"/>
      <c r="AC117" s="38"/>
      <c r="AD117" s="38"/>
      <c r="AE117" s="38"/>
      <c r="AR117" s="193" t="s">
        <v>1676</v>
      </c>
      <c r="AT117" s="193" t="s">
        <v>171</v>
      </c>
      <c r="AU117" s="193" t="s">
        <v>81</v>
      </c>
      <c r="AY117" s="21" t="s">
        <v>168</v>
      </c>
      <c r="BE117" s="194">
        <f>IF(N117="základní",J117,0)</f>
        <v>0</v>
      </c>
      <c r="BF117" s="194">
        <f>IF(N117="snížená",J117,0)</f>
        <v>0</v>
      </c>
      <c r="BG117" s="194">
        <f>IF(N117="zákl. přenesená",J117,0)</f>
        <v>0</v>
      </c>
      <c r="BH117" s="194">
        <f>IF(N117="sníž. přenesená",J117,0)</f>
        <v>0</v>
      </c>
      <c r="BI117" s="194">
        <f>IF(N117="nulová",J117,0)</f>
        <v>0</v>
      </c>
      <c r="BJ117" s="21" t="s">
        <v>79</v>
      </c>
      <c r="BK117" s="194">
        <f>ROUND(I117*H117,2)</f>
        <v>0</v>
      </c>
      <c r="BL117" s="21" t="s">
        <v>1676</v>
      </c>
      <c r="BM117" s="193" t="s">
        <v>2844</v>
      </c>
    </row>
    <row r="118" spans="1:65" s="2" customFormat="1" ht="11.25">
      <c r="A118" s="38"/>
      <c r="B118" s="39"/>
      <c r="C118" s="40"/>
      <c r="D118" s="195" t="s">
        <v>178</v>
      </c>
      <c r="E118" s="40"/>
      <c r="F118" s="196" t="s">
        <v>2843</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1" t="s">
        <v>178</v>
      </c>
      <c r="AU118" s="21" t="s">
        <v>81</v>
      </c>
    </row>
    <row r="119" spans="1:65" s="2" customFormat="1" ht="11.25">
      <c r="A119" s="38"/>
      <c r="B119" s="39"/>
      <c r="C119" s="40"/>
      <c r="D119" s="200" t="s">
        <v>180</v>
      </c>
      <c r="E119" s="40"/>
      <c r="F119" s="201" t="s">
        <v>2845</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1" t="s">
        <v>180</v>
      </c>
      <c r="AU119" s="21" t="s">
        <v>81</v>
      </c>
    </row>
    <row r="120" spans="1:65" s="2" customFormat="1" ht="136.5">
      <c r="A120" s="38"/>
      <c r="B120" s="39"/>
      <c r="C120" s="40"/>
      <c r="D120" s="195" t="s">
        <v>206</v>
      </c>
      <c r="E120" s="40"/>
      <c r="F120" s="224" t="s">
        <v>2846</v>
      </c>
      <c r="G120" s="40"/>
      <c r="H120" s="40"/>
      <c r="I120" s="197"/>
      <c r="J120" s="40"/>
      <c r="K120" s="40"/>
      <c r="L120" s="43"/>
      <c r="M120" s="257"/>
      <c r="N120" s="258"/>
      <c r="O120" s="259"/>
      <c r="P120" s="259"/>
      <c r="Q120" s="259"/>
      <c r="R120" s="259"/>
      <c r="S120" s="259"/>
      <c r="T120" s="260"/>
      <c r="U120" s="38"/>
      <c r="V120" s="38"/>
      <c r="W120" s="38"/>
      <c r="X120" s="38"/>
      <c r="Y120" s="38"/>
      <c r="Z120" s="38"/>
      <c r="AA120" s="38"/>
      <c r="AB120" s="38"/>
      <c r="AC120" s="38"/>
      <c r="AD120" s="38"/>
      <c r="AE120" s="38"/>
      <c r="AT120" s="21" t="s">
        <v>206</v>
      </c>
      <c r="AU120" s="21" t="s">
        <v>81</v>
      </c>
    </row>
    <row r="121" spans="1:65" s="2" customFormat="1" ht="6.95" customHeight="1">
      <c r="A121" s="38"/>
      <c r="B121" s="51"/>
      <c r="C121" s="52"/>
      <c r="D121" s="52"/>
      <c r="E121" s="52"/>
      <c r="F121" s="52"/>
      <c r="G121" s="52"/>
      <c r="H121" s="52"/>
      <c r="I121" s="52"/>
      <c r="J121" s="52"/>
      <c r="K121" s="52"/>
      <c r="L121" s="43"/>
      <c r="M121" s="38"/>
      <c r="O121" s="38"/>
      <c r="P121" s="38"/>
      <c r="Q121" s="38"/>
      <c r="R121" s="38"/>
      <c r="S121" s="38"/>
      <c r="T121" s="38"/>
      <c r="U121" s="38"/>
      <c r="V121" s="38"/>
      <c r="W121" s="38"/>
      <c r="X121" s="38"/>
      <c r="Y121" s="38"/>
      <c r="Z121" s="38"/>
      <c r="AA121" s="38"/>
      <c r="AB121" s="38"/>
      <c r="AC121" s="38"/>
      <c r="AD121" s="38"/>
      <c r="AE121" s="38"/>
    </row>
  </sheetData>
  <sheetProtection algorithmName="SHA-512" hashValue="2H3w201oqTa1csE9N+KIYNbUbqqrGlylnXooBA2Tj4fQm8jAFLECeFR4R7JOAJPNmlGxQ5ZXzSmOjW3SXAtjaw==" saltValue="o3+VRTYkd9ab/Jekh67ohGwm5O+3/ZxLpaF/jNB4tt40aWSKkx0Y8DFT82DiBwd43XO5140+f384i02sCAMutA==" spinCount="100000" sheet="1" objects="1" scenarios="1" formatColumns="0" formatRows="0" autoFilter="0"/>
  <autoFilter ref="C84:K120" xr:uid="{00000000-0009-0000-0000-000005000000}"/>
  <mergeCells count="9">
    <mergeCell ref="E50:H50"/>
    <mergeCell ref="E75:H75"/>
    <mergeCell ref="E77:H77"/>
    <mergeCell ref="L2:V2"/>
    <mergeCell ref="E7:H7"/>
    <mergeCell ref="E9:H9"/>
    <mergeCell ref="E18:H18"/>
    <mergeCell ref="E27:H27"/>
    <mergeCell ref="E48:H48"/>
  </mergeCells>
  <hyperlinks>
    <hyperlink ref="F90" r:id="rId1" xr:uid="{00000000-0004-0000-0500-000000000000}"/>
    <hyperlink ref="F94" r:id="rId2" xr:uid="{00000000-0004-0000-0500-000001000000}"/>
    <hyperlink ref="F97" r:id="rId3" xr:uid="{00000000-0004-0000-0500-000002000000}"/>
    <hyperlink ref="F101" r:id="rId4" xr:uid="{00000000-0004-0000-0500-000003000000}"/>
    <hyperlink ref="F104" r:id="rId5" xr:uid="{00000000-0004-0000-0500-000004000000}"/>
    <hyperlink ref="F108" r:id="rId6" xr:uid="{00000000-0004-0000-0500-000005000000}"/>
    <hyperlink ref="F111" r:id="rId7" xr:uid="{00000000-0004-0000-0500-000006000000}"/>
    <hyperlink ref="F115" r:id="rId8" xr:uid="{00000000-0004-0000-0500-000007000000}"/>
    <hyperlink ref="F119" r:id="rId9" xr:uid="{00000000-0004-0000-05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4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96</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2847</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ROUND(J89,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ROUND((SUM(BE89:BE482)),  2)</f>
        <v>0</v>
      </c>
      <c r="G33" s="38"/>
      <c r="H33" s="38"/>
      <c r="I33" s="128">
        <v>0.21</v>
      </c>
      <c r="J33" s="127">
        <f>ROUND(((SUM(BE89:BE482))*I33),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ROUND((SUM(BF89:BF482)),  2)</f>
        <v>0</v>
      </c>
      <c r="G34" s="38"/>
      <c r="H34" s="38"/>
      <c r="I34" s="128">
        <v>0.15</v>
      </c>
      <c r="J34" s="127">
        <f>ROUND(((SUM(BF89:BF482))*I34),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ROUND((SUM(BG89:BG482)),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ROUND((SUM(BH89:BH482)),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ROUND((SUM(BI89:BI482)),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D.1.4.1 - Zdravotně technické instalace</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J89</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2848</v>
      </c>
      <c r="E60" s="147"/>
      <c r="F60" s="147"/>
      <c r="G60" s="147"/>
      <c r="H60" s="147"/>
      <c r="I60" s="147"/>
      <c r="J60" s="148">
        <f>J90</f>
        <v>0</v>
      </c>
      <c r="K60" s="145"/>
      <c r="L60" s="149"/>
    </row>
    <row r="61" spans="1:47" s="9" customFormat="1" ht="24.95" customHeight="1">
      <c r="B61" s="144"/>
      <c r="C61" s="145"/>
      <c r="D61" s="146" t="s">
        <v>2849</v>
      </c>
      <c r="E61" s="147"/>
      <c r="F61" s="147"/>
      <c r="G61" s="147"/>
      <c r="H61" s="147"/>
      <c r="I61" s="147"/>
      <c r="J61" s="148">
        <f>J138</f>
        <v>0</v>
      </c>
      <c r="K61" s="145"/>
      <c r="L61" s="149"/>
    </row>
    <row r="62" spans="1:47" s="9" customFormat="1" ht="24.95" customHeight="1">
      <c r="B62" s="144"/>
      <c r="C62" s="145"/>
      <c r="D62" s="146" t="s">
        <v>2850</v>
      </c>
      <c r="E62" s="147"/>
      <c r="F62" s="147"/>
      <c r="G62" s="147"/>
      <c r="H62" s="147"/>
      <c r="I62" s="147"/>
      <c r="J62" s="148">
        <f>J232</f>
        <v>0</v>
      </c>
      <c r="K62" s="145"/>
      <c r="L62" s="149"/>
    </row>
    <row r="63" spans="1:47" s="9" customFormat="1" ht="24.95" customHeight="1">
      <c r="B63" s="144"/>
      <c r="C63" s="145"/>
      <c r="D63" s="146" t="s">
        <v>2851</v>
      </c>
      <c r="E63" s="147"/>
      <c r="F63" s="147"/>
      <c r="G63" s="147"/>
      <c r="H63" s="147"/>
      <c r="I63" s="147"/>
      <c r="J63" s="148">
        <f>J243</f>
        <v>0</v>
      </c>
      <c r="K63" s="145"/>
      <c r="L63" s="149"/>
    </row>
    <row r="64" spans="1:47" s="9" customFormat="1" ht="24.95" customHeight="1">
      <c r="B64" s="144"/>
      <c r="C64" s="145"/>
      <c r="D64" s="146" t="s">
        <v>2852</v>
      </c>
      <c r="E64" s="147"/>
      <c r="F64" s="147"/>
      <c r="G64" s="147"/>
      <c r="H64" s="147"/>
      <c r="I64" s="147"/>
      <c r="J64" s="148">
        <f>J418</f>
        <v>0</v>
      </c>
      <c r="K64" s="145"/>
      <c r="L64" s="149"/>
    </row>
    <row r="65" spans="1:31" s="9" customFormat="1" ht="24.95" customHeight="1">
      <c r="B65" s="144"/>
      <c r="C65" s="145"/>
      <c r="D65" s="146" t="s">
        <v>2853</v>
      </c>
      <c r="E65" s="147"/>
      <c r="F65" s="147"/>
      <c r="G65" s="147"/>
      <c r="H65" s="147"/>
      <c r="I65" s="147"/>
      <c r="J65" s="148">
        <f>J427</f>
        <v>0</v>
      </c>
      <c r="K65" s="145"/>
      <c r="L65" s="149"/>
    </row>
    <row r="66" spans="1:31" s="9" customFormat="1" ht="24.95" customHeight="1">
      <c r="B66" s="144"/>
      <c r="C66" s="145"/>
      <c r="D66" s="146" t="s">
        <v>2854</v>
      </c>
      <c r="E66" s="147"/>
      <c r="F66" s="147"/>
      <c r="G66" s="147"/>
      <c r="H66" s="147"/>
      <c r="I66" s="147"/>
      <c r="J66" s="148">
        <f>J449</f>
        <v>0</v>
      </c>
      <c r="K66" s="145"/>
      <c r="L66" s="149"/>
    </row>
    <row r="67" spans="1:31" s="9" customFormat="1" ht="24.95" customHeight="1">
      <c r="B67" s="144"/>
      <c r="C67" s="145"/>
      <c r="D67" s="146" t="s">
        <v>124</v>
      </c>
      <c r="E67" s="147"/>
      <c r="F67" s="147"/>
      <c r="G67" s="147"/>
      <c r="H67" s="147"/>
      <c r="I67" s="147"/>
      <c r="J67" s="148">
        <f>J452</f>
        <v>0</v>
      </c>
      <c r="K67" s="145"/>
      <c r="L67" s="149"/>
    </row>
    <row r="68" spans="1:31" s="10" customFormat="1" ht="19.899999999999999" customHeight="1">
      <c r="B68" s="150"/>
      <c r="C68" s="101"/>
      <c r="D68" s="151" t="s">
        <v>128</v>
      </c>
      <c r="E68" s="152"/>
      <c r="F68" s="152"/>
      <c r="G68" s="152"/>
      <c r="H68" s="152"/>
      <c r="I68" s="152"/>
      <c r="J68" s="153">
        <f>J453</f>
        <v>0</v>
      </c>
      <c r="K68" s="101"/>
      <c r="L68" s="154"/>
    </row>
    <row r="69" spans="1:31" s="10" customFormat="1" ht="19.899999999999999" customHeight="1">
      <c r="B69" s="150"/>
      <c r="C69" s="101"/>
      <c r="D69" s="151" t="s">
        <v>125</v>
      </c>
      <c r="E69" s="152"/>
      <c r="F69" s="152"/>
      <c r="G69" s="152"/>
      <c r="H69" s="152"/>
      <c r="I69" s="152"/>
      <c r="J69" s="153">
        <f>J457</f>
        <v>0</v>
      </c>
      <c r="K69" s="101"/>
      <c r="L69" s="154"/>
    </row>
    <row r="70" spans="1:31" s="2" customFormat="1" ht="21.75" customHeight="1">
      <c r="A70" s="38"/>
      <c r="B70" s="39"/>
      <c r="C70" s="40"/>
      <c r="D70" s="40"/>
      <c r="E70" s="40"/>
      <c r="F70" s="40"/>
      <c r="G70" s="40"/>
      <c r="H70" s="40"/>
      <c r="I70" s="40"/>
      <c r="J70" s="40"/>
      <c r="K70" s="40"/>
      <c r="L70" s="117"/>
      <c r="S70" s="38"/>
      <c r="T70" s="38"/>
      <c r="U70" s="38"/>
      <c r="V70" s="38"/>
      <c r="W70" s="38"/>
      <c r="X70" s="38"/>
      <c r="Y70" s="38"/>
      <c r="Z70" s="38"/>
      <c r="AA70" s="38"/>
      <c r="AB70" s="38"/>
      <c r="AC70" s="38"/>
      <c r="AD70" s="38"/>
      <c r="AE70" s="38"/>
    </row>
    <row r="71" spans="1:31" s="2" customFormat="1" ht="6.95" customHeight="1">
      <c r="A71" s="38"/>
      <c r="B71" s="51"/>
      <c r="C71" s="52"/>
      <c r="D71" s="52"/>
      <c r="E71" s="52"/>
      <c r="F71" s="52"/>
      <c r="G71" s="52"/>
      <c r="H71" s="52"/>
      <c r="I71" s="52"/>
      <c r="J71" s="52"/>
      <c r="K71" s="52"/>
      <c r="L71" s="117"/>
      <c r="S71" s="38"/>
      <c r="T71" s="38"/>
      <c r="U71" s="38"/>
      <c r="V71" s="38"/>
      <c r="W71" s="38"/>
      <c r="X71" s="38"/>
      <c r="Y71" s="38"/>
      <c r="Z71" s="38"/>
      <c r="AA71" s="38"/>
      <c r="AB71" s="38"/>
      <c r="AC71" s="38"/>
      <c r="AD71" s="38"/>
      <c r="AE71" s="38"/>
    </row>
    <row r="75" spans="1:31" s="2" customFormat="1" ht="6.95" customHeight="1">
      <c r="A75" s="38"/>
      <c r="B75" s="53"/>
      <c r="C75" s="54"/>
      <c r="D75" s="54"/>
      <c r="E75" s="54"/>
      <c r="F75" s="54"/>
      <c r="G75" s="54"/>
      <c r="H75" s="54"/>
      <c r="I75" s="54"/>
      <c r="J75" s="54"/>
      <c r="K75" s="54"/>
      <c r="L75" s="117"/>
      <c r="S75" s="38"/>
      <c r="T75" s="38"/>
      <c r="U75" s="38"/>
      <c r="V75" s="38"/>
      <c r="W75" s="38"/>
      <c r="X75" s="38"/>
      <c r="Y75" s="38"/>
      <c r="Z75" s="38"/>
      <c r="AA75" s="38"/>
      <c r="AB75" s="38"/>
      <c r="AC75" s="38"/>
      <c r="AD75" s="38"/>
      <c r="AE75" s="38"/>
    </row>
    <row r="76" spans="1:31" s="2" customFormat="1" ht="24.95" customHeight="1">
      <c r="A76" s="38"/>
      <c r="B76" s="39"/>
      <c r="C76" s="27" t="s">
        <v>153</v>
      </c>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6.95" customHeight="1">
      <c r="A77" s="38"/>
      <c r="B77" s="39"/>
      <c r="C77" s="40"/>
      <c r="D77" s="40"/>
      <c r="E77" s="40"/>
      <c r="F77" s="40"/>
      <c r="G77" s="40"/>
      <c r="H77" s="40"/>
      <c r="I77" s="40"/>
      <c r="J77" s="40"/>
      <c r="K77" s="40"/>
      <c r="L77" s="117"/>
      <c r="S77" s="38"/>
      <c r="T77" s="38"/>
      <c r="U77" s="38"/>
      <c r="V77" s="38"/>
      <c r="W77" s="38"/>
      <c r="X77" s="38"/>
      <c r="Y77" s="38"/>
      <c r="Z77" s="38"/>
      <c r="AA77" s="38"/>
      <c r="AB77" s="38"/>
      <c r="AC77" s="38"/>
      <c r="AD77" s="38"/>
      <c r="AE77" s="38"/>
    </row>
    <row r="78" spans="1:31" s="2" customFormat="1" ht="12" customHeight="1">
      <c r="A78" s="38"/>
      <c r="B78" s="39"/>
      <c r="C78" s="33" t="s">
        <v>16</v>
      </c>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16.5" customHeight="1">
      <c r="A79" s="38"/>
      <c r="B79" s="39"/>
      <c r="C79" s="40"/>
      <c r="D79" s="40"/>
      <c r="E79" s="415" t="str">
        <f>E7</f>
        <v>Zelená učebna s celoročním provozem</v>
      </c>
      <c r="F79" s="416"/>
      <c r="G79" s="416"/>
      <c r="H79" s="416"/>
      <c r="I79" s="40"/>
      <c r="J79" s="40"/>
      <c r="K79" s="40"/>
      <c r="L79" s="117"/>
      <c r="S79" s="38"/>
      <c r="T79" s="38"/>
      <c r="U79" s="38"/>
      <c r="V79" s="38"/>
      <c r="W79" s="38"/>
      <c r="X79" s="38"/>
      <c r="Y79" s="38"/>
      <c r="Z79" s="38"/>
      <c r="AA79" s="38"/>
      <c r="AB79" s="38"/>
      <c r="AC79" s="38"/>
      <c r="AD79" s="38"/>
      <c r="AE79" s="38"/>
    </row>
    <row r="80" spans="1:31" s="2" customFormat="1" ht="12" customHeight="1">
      <c r="A80" s="38"/>
      <c r="B80" s="39"/>
      <c r="C80" s="33" t="s">
        <v>118</v>
      </c>
      <c r="D80" s="40"/>
      <c r="E80" s="40"/>
      <c r="F80" s="40"/>
      <c r="G80" s="40"/>
      <c r="H80" s="40"/>
      <c r="I80" s="40"/>
      <c r="J80" s="40"/>
      <c r="K80" s="40"/>
      <c r="L80" s="117"/>
      <c r="S80" s="38"/>
      <c r="T80" s="38"/>
      <c r="U80" s="38"/>
      <c r="V80" s="38"/>
      <c r="W80" s="38"/>
      <c r="X80" s="38"/>
      <c r="Y80" s="38"/>
      <c r="Z80" s="38"/>
      <c r="AA80" s="38"/>
      <c r="AB80" s="38"/>
      <c r="AC80" s="38"/>
      <c r="AD80" s="38"/>
      <c r="AE80" s="38"/>
    </row>
    <row r="81" spans="1:65" s="2" customFormat="1" ht="16.5" customHeight="1">
      <c r="A81" s="38"/>
      <c r="B81" s="39"/>
      <c r="C81" s="40"/>
      <c r="D81" s="40"/>
      <c r="E81" s="369" t="str">
        <f>E9</f>
        <v>D.1.4.1 - Zdravotně technické instalace</v>
      </c>
      <c r="F81" s="417"/>
      <c r="G81" s="417"/>
      <c r="H81" s="417"/>
      <c r="I81" s="40"/>
      <c r="J81" s="40"/>
      <c r="K81" s="40"/>
      <c r="L81" s="117"/>
      <c r="S81" s="38"/>
      <c r="T81" s="38"/>
      <c r="U81" s="38"/>
      <c r="V81" s="38"/>
      <c r="W81" s="38"/>
      <c r="X81" s="38"/>
      <c r="Y81" s="38"/>
      <c r="Z81" s="38"/>
      <c r="AA81" s="38"/>
      <c r="AB81" s="38"/>
      <c r="AC81" s="38"/>
      <c r="AD81" s="38"/>
      <c r="AE81" s="38"/>
    </row>
    <row r="82" spans="1:65" s="2" customFormat="1" ht="6.95" customHeight="1">
      <c r="A82" s="38"/>
      <c r="B82" s="39"/>
      <c r="C82" s="40"/>
      <c r="D82" s="40"/>
      <c r="E82" s="40"/>
      <c r="F82" s="40"/>
      <c r="G82" s="40"/>
      <c r="H82" s="40"/>
      <c r="I82" s="40"/>
      <c r="J82" s="40"/>
      <c r="K82" s="40"/>
      <c r="L82" s="117"/>
      <c r="S82" s="38"/>
      <c r="T82" s="38"/>
      <c r="U82" s="38"/>
      <c r="V82" s="38"/>
      <c r="W82" s="38"/>
      <c r="X82" s="38"/>
      <c r="Y82" s="38"/>
      <c r="Z82" s="38"/>
      <c r="AA82" s="38"/>
      <c r="AB82" s="38"/>
      <c r="AC82" s="38"/>
      <c r="AD82" s="38"/>
      <c r="AE82" s="38"/>
    </row>
    <row r="83" spans="1:65" s="2" customFormat="1" ht="12" customHeight="1">
      <c r="A83" s="38"/>
      <c r="B83" s="39"/>
      <c r="C83" s="33" t="s">
        <v>21</v>
      </c>
      <c r="D83" s="40"/>
      <c r="E83" s="40"/>
      <c r="F83" s="31" t="str">
        <f>F12</f>
        <v>Střední lesnická škola Žlutice</v>
      </c>
      <c r="G83" s="40"/>
      <c r="H83" s="40"/>
      <c r="I83" s="33" t="s">
        <v>23</v>
      </c>
      <c r="J83" s="63" t="str">
        <f>IF(J12="","",J12)</f>
        <v>26. 11. 2024</v>
      </c>
      <c r="K83" s="40"/>
      <c r="L83" s="117"/>
      <c r="S83" s="38"/>
      <c r="T83" s="38"/>
      <c r="U83" s="38"/>
      <c r="V83" s="38"/>
      <c r="W83" s="38"/>
      <c r="X83" s="38"/>
      <c r="Y83" s="38"/>
      <c r="Z83" s="38"/>
      <c r="AA83" s="38"/>
      <c r="AB83" s="38"/>
      <c r="AC83" s="38"/>
      <c r="AD83" s="38"/>
      <c r="AE83" s="38"/>
    </row>
    <row r="84" spans="1:65" s="2" customFormat="1" ht="6.95" customHeight="1">
      <c r="A84" s="38"/>
      <c r="B84" s="39"/>
      <c r="C84" s="40"/>
      <c r="D84" s="40"/>
      <c r="E84" s="40"/>
      <c r="F84" s="40"/>
      <c r="G84" s="40"/>
      <c r="H84" s="40"/>
      <c r="I84" s="40"/>
      <c r="J84" s="40"/>
      <c r="K84" s="40"/>
      <c r="L84" s="117"/>
      <c r="S84" s="38"/>
      <c r="T84" s="38"/>
      <c r="U84" s="38"/>
      <c r="V84" s="38"/>
      <c r="W84" s="38"/>
      <c r="X84" s="38"/>
      <c r="Y84" s="38"/>
      <c r="Z84" s="38"/>
      <c r="AA84" s="38"/>
      <c r="AB84" s="38"/>
      <c r="AC84" s="38"/>
      <c r="AD84" s="38"/>
      <c r="AE84" s="38"/>
    </row>
    <row r="85" spans="1:65" s="2" customFormat="1" ht="25.7" customHeight="1">
      <c r="A85" s="38"/>
      <c r="B85" s="39"/>
      <c r="C85" s="33" t="s">
        <v>25</v>
      </c>
      <c r="D85" s="40"/>
      <c r="E85" s="40"/>
      <c r="F85" s="31" t="str">
        <f>E15</f>
        <v>CZECHOTEC Engineering spol. s.r.o.</v>
      </c>
      <c r="G85" s="40"/>
      <c r="H85" s="40"/>
      <c r="I85" s="33" t="s">
        <v>31</v>
      </c>
      <c r="J85" s="36" t="str">
        <f>E21</f>
        <v>Ing.arch. Tereza Petříková</v>
      </c>
      <c r="K85" s="40"/>
      <c r="L85" s="117"/>
      <c r="S85" s="38"/>
      <c r="T85" s="38"/>
      <c r="U85" s="38"/>
      <c r="V85" s="38"/>
      <c r="W85" s="38"/>
      <c r="X85" s="38"/>
      <c r="Y85" s="38"/>
      <c r="Z85" s="38"/>
      <c r="AA85" s="38"/>
      <c r="AB85" s="38"/>
      <c r="AC85" s="38"/>
      <c r="AD85" s="38"/>
      <c r="AE85" s="38"/>
    </row>
    <row r="86" spans="1:65" s="2" customFormat="1" ht="15.2" customHeight="1">
      <c r="A86" s="38"/>
      <c r="B86" s="39"/>
      <c r="C86" s="33" t="s">
        <v>29</v>
      </c>
      <c r="D86" s="40"/>
      <c r="E86" s="40"/>
      <c r="F86" s="31" t="str">
        <f>IF(E18="","",E18)</f>
        <v>Vyplň údaj</v>
      </c>
      <c r="G86" s="40"/>
      <c r="H86" s="40"/>
      <c r="I86" s="33" t="s">
        <v>34</v>
      </c>
      <c r="J86" s="36" t="str">
        <f>E24</f>
        <v>Miroslav Dostál</v>
      </c>
      <c r="K86" s="40"/>
      <c r="L86" s="117"/>
      <c r="S86" s="38"/>
      <c r="T86" s="38"/>
      <c r="U86" s="38"/>
      <c r="V86" s="38"/>
      <c r="W86" s="38"/>
      <c r="X86" s="38"/>
      <c r="Y86" s="38"/>
      <c r="Z86" s="38"/>
      <c r="AA86" s="38"/>
      <c r="AB86" s="38"/>
      <c r="AC86" s="38"/>
      <c r="AD86" s="38"/>
      <c r="AE86" s="38"/>
    </row>
    <row r="87" spans="1:65" s="2" customFormat="1" ht="10.35" customHeight="1">
      <c r="A87" s="38"/>
      <c r="B87" s="39"/>
      <c r="C87" s="40"/>
      <c r="D87" s="40"/>
      <c r="E87" s="40"/>
      <c r="F87" s="40"/>
      <c r="G87" s="40"/>
      <c r="H87" s="40"/>
      <c r="I87" s="40"/>
      <c r="J87" s="40"/>
      <c r="K87" s="40"/>
      <c r="L87" s="117"/>
      <c r="S87" s="38"/>
      <c r="T87" s="38"/>
      <c r="U87" s="38"/>
      <c r="V87" s="38"/>
      <c r="W87" s="38"/>
      <c r="X87" s="38"/>
      <c r="Y87" s="38"/>
      <c r="Z87" s="38"/>
      <c r="AA87" s="38"/>
      <c r="AB87" s="38"/>
      <c r="AC87" s="38"/>
      <c r="AD87" s="38"/>
      <c r="AE87" s="38"/>
    </row>
    <row r="88" spans="1:65" s="11" customFormat="1" ht="29.25" customHeight="1">
      <c r="A88" s="155"/>
      <c r="B88" s="156"/>
      <c r="C88" s="157" t="s">
        <v>154</v>
      </c>
      <c r="D88" s="158" t="s">
        <v>57</v>
      </c>
      <c r="E88" s="158" t="s">
        <v>53</v>
      </c>
      <c r="F88" s="158" t="s">
        <v>54</v>
      </c>
      <c r="G88" s="158" t="s">
        <v>155</v>
      </c>
      <c r="H88" s="158" t="s">
        <v>156</v>
      </c>
      <c r="I88" s="158" t="s">
        <v>157</v>
      </c>
      <c r="J88" s="158" t="s">
        <v>122</v>
      </c>
      <c r="K88" s="159" t="s">
        <v>158</v>
      </c>
      <c r="L88" s="160"/>
      <c r="M88" s="72" t="s">
        <v>19</v>
      </c>
      <c r="N88" s="73" t="s">
        <v>42</v>
      </c>
      <c r="O88" s="73" t="s">
        <v>159</v>
      </c>
      <c r="P88" s="73" t="s">
        <v>160</v>
      </c>
      <c r="Q88" s="73" t="s">
        <v>161</v>
      </c>
      <c r="R88" s="73" t="s">
        <v>162</v>
      </c>
      <c r="S88" s="73" t="s">
        <v>163</v>
      </c>
      <c r="T88" s="74" t="s">
        <v>164</v>
      </c>
      <c r="U88" s="155"/>
      <c r="V88" s="155"/>
      <c r="W88" s="155"/>
      <c r="X88" s="155"/>
      <c r="Y88" s="155"/>
      <c r="Z88" s="155"/>
      <c r="AA88" s="155"/>
      <c r="AB88" s="155"/>
      <c r="AC88" s="155"/>
      <c r="AD88" s="155"/>
      <c r="AE88" s="155"/>
    </row>
    <row r="89" spans="1:65" s="2" customFormat="1" ht="22.9" customHeight="1">
      <c r="A89" s="38"/>
      <c r="B89" s="39"/>
      <c r="C89" s="79" t="s">
        <v>165</v>
      </c>
      <c r="D89" s="40"/>
      <c r="E89" s="40"/>
      <c r="F89" s="40"/>
      <c r="G89" s="40"/>
      <c r="H89" s="40"/>
      <c r="I89" s="40"/>
      <c r="J89" s="161">
        <f>BK89</f>
        <v>0</v>
      </c>
      <c r="K89" s="40"/>
      <c r="L89" s="43"/>
      <c r="M89" s="75"/>
      <c r="N89" s="162"/>
      <c r="O89" s="76"/>
      <c r="P89" s="163">
        <f>P90+P138+P232+P243+P418+P427+P449+P452</f>
        <v>0</v>
      </c>
      <c r="Q89" s="76"/>
      <c r="R89" s="163">
        <f>R90+R138+R232+R243+R418+R427+R449+R452</f>
        <v>18.225729999999999</v>
      </c>
      <c r="S89" s="76"/>
      <c r="T89" s="164">
        <f>T90+T138+T232+T243+T418+T427+T449+T452</f>
        <v>0</v>
      </c>
      <c r="U89" s="38"/>
      <c r="V89" s="38"/>
      <c r="W89" s="38"/>
      <c r="X89" s="38"/>
      <c r="Y89" s="38"/>
      <c r="Z89" s="38"/>
      <c r="AA89" s="38"/>
      <c r="AB89" s="38"/>
      <c r="AC89" s="38"/>
      <c r="AD89" s="38"/>
      <c r="AE89" s="38"/>
      <c r="AT89" s="21" t="s">
        <v>71</v>
      </c>
      <c r="AU89" s="21" t="s">
        <v>123</v>
      </c>
      <c r="BK89" s="165">
        <f>BK90+BK138+BK232+BK243+BK418+BK427+BK449+BK452</f>
        <v>0</v>
      </c>
    </row>
    <row r="90" spans="1:65" s="12" customFormat="1" ht="25.9" customHeight="1">
      <c r="B90" s="166"/>
      <c r="C90" s="167"/>
      <c r="D90" s="168" t="s">
        <v>71</v>
      </c>
      <c r="E90" s="169" t="s">
        <v>2855</v>
      </c>
      <c r="F90" s="169" t="s">
        <v>2856</v>
      </c>
      <c r="G90" s="167"/>
      <c r="H90" s="167"/>
      <c r="I90" s="170"/>
      <c r="J90" s="171">
        <f>BK90</f>
        <v>0</v>
      </c>
      <c r="K90" s="167"/>
      <c r="L90" s="172"/>
      <c r="M90" s="173"/>
      <c r="N90" s="174"/>
      <c r="O90" s="174"/>
      <c r="P90" s="175">
        <f>SUM(P91:P137)</f>
        <v>0</v>
      </c>
      <c r="Q90" s="174"/>
      <c r="R90" s="175">
        <f>SUM(R91:R137)</f>
        <v>3.8000000000000002E-4</v>
      </c>
      <c r="S90" s="174"/>
      <c r="T90" s="176">
        <f>SUM(T91:T137)</f>
        <v>0</v>
      </c>
      <c r="AR90" s="177" t="s">
        <v>79</v>
      </c>
      <c r="AT90" s="178" t="s">
        <v>71</v>
      </c>
      <c r="AU90" s="178" t="s">
        <v>72</v>
      </c>
      <c r="AY90" s="177" t="s">
        <v>168</v>
      </c>
      <c r="BK90" s="179">
        <f>SUM(BK91:BK137)</f>
        <v>0</v>
      </c>
    </row>
    <row r="91" spans="1:65" s="2" customFormat="1" ht="33" customHeight="1">
      <c r="A91" s="38"/>
      <c r="B91" s="39"/>
      <c r="C91" s="182" t="s">
        <v>1418</v>
      </c>
      <c r="D91" s="182" t="s">
        <v>171</v>
      </c>
      <c r="E91" s="183" t="s">
        <v>2857</v>
      </c>
      <c r="F91" s="184" t="s">
        <v>2858</v>
      </c>
      <c r="G91" s="185" t="s">
        <v>245</v>
      </c>
      <c r="H91" s="186">
        <v>14</v>
      </c>
      <c r="I91" s="187"/>
      <c r="J91" s="188">
        <f>ROUND(I91*H91,2)</f>
        <v>0</v>
      </c>
      <c r="K91" s="184" t="s">
        <v>1480</v>
      </c>
      <c r="L91" s="43"/>
      <c r="M91" s="189" t="s">
        <v>19</v>
      </c>
      <c r="N91" s="190" t="s">
        <v>43</v>
      </c>
      <c r="O91" s="68"/>
      <c r="P91" s="191">
        <f>O91*H91</f>
        <v>0</v>
      </c>
      <c r="Q91" s="191">
        <v>0</v>
      </c>
      <c r="R91" s="191">
        <f>Q91*H91</f>
        <v>0</v>
      </c>
      <c r="S91" s="191">
        <v>0</v>
      </c>
      <c r="T91" s="192">
        <f>S91*H91</f>
        <v>0</v>
      </c>
      <c r="U91" s="38"/>
      <c r="V91" s="38"/>
      <c r="W91" s="38"/>
      <c r="X91" s="38"/>
      <c r="Y91" s="38"/>
      <c r="Z91" s="38"/>
      <c r="AA91" s="38"/>
      <c r="AB91" s="38"/>
      <c r="AC91" s="38"/>
      <c r="AD91" s="38"/>
      <c r="AE91" s="38"/>
      <c r="AR91" s="193" t="s">
        <v>176</v>
      </c>
      <c r="AT91" s="193" t="s">
        <v>171</v>
      </c>
      <c r="AU91" s="193" t="s">
        <v>79</v>
      </c>
      <c r="AY91" s="21" t="s">
        <v>168</v>
      </c>
      <c r="BE91" s="194">
        <f>IF(N91="základní",J91,0)</f>
        <v>0</v>
      </c>
      <c r="BF91" s="194">
        <f>IF(N91="snížená",J91,0)</f>
        <v>0</v>
      </c>
      <c r="BG91" s="194">
        <f>IF(N91="zákl. přenesená",J91,0)</f>
        <v>0</v>
      </c>
      <c r="BH91" s="194">
        <f>IF(N91="sníž. přenesená",J91,0)</f>
        <v>0</v>
      </c>
      <c r="BI91" s="194">
        <f>IF(N91="nulová",J91,0)</f>
        <v>0</v>
      </c>
      <c r="BJ91" s="21" t="s">
        <v>79</v>
      </c>
      <c r="BK91" s="194">
        <f>ROUND(I91*H91,2)</f>
        <v>0</v>
      </c>
      <c r="BL91" s="21" t="s">
        <v>176</v>
      </c>
      <c r="BM91" s="193" t="s">
        <v>2859</v>
      </c>
    </row>
    <row r="92" spans="1:65" s="2" customFormat="1" ht="19.5">
      <c r="A92" s="38"/>
      <c r="B92" s="39"/>
      <c r="C92" s="40"/>
      <c r="D92" s="195" t="s">
        <v>178</v>
      </c>
      <c r="E92" s="40"/>
      <c r="F92" s="196" t="s">
        <v>2858</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1" t="s">
        <v>178</v>
      </c>
      <c r="AU92" s="21" t="s">
        <v>79</v>
      </c>
    </row>
    <row r="93" spans="1:65" s="2" customFormat="1" ht="33" customHeight="1">
      <c r="A93" s="38"/>
      <c r="B93" s="39"/>
      <c r="C93" s="182" t="s">
        <v>1815</v>
      </c>
      <c r="D93" s="182" t="s">
        <v>171</v>
      </c>
      <c r="E93" s="183" t="s">
        <v>2860</v>
      </c>
      <c r="F93" s="184" t="s">
        <v>2861</v>
      </c>
      <c r="G93" s="185" t="s">
        <v>245</v>
      </c>
      <c r="H93" s="186">
        <v>35</v>
      </c>
      <c r="I93" s="187"/>
      <c r="J93" s="188">
        <f>ROUND(I93*H93,2)</f>
        <v>0</v>
      </c>
      <c r="K93" s="184" t="s">
        <v>1480</v>
      </c>
      <c r="L93" s="43"/>
      <c r="M93" s="189" t="s">
        <v>19</v>
      </c>
      <c r="N93" s="190" t="s">
        <v>43</v>
      </c>
      <c r="O93" s="68"/>
      <c r="P93" s="191">
        <f>O93*H93</f>
        <v>0</v>
      </c>
      <c r="Q93" s="191">
        <v>0</v>
      </c>
      <c r="R93" s="191">
        <f>Q93*H93</f>
        <v>0</v>
      </c>
      <c r="S93" s="191">
        <v>0</v>
      </c>
      <c r="T93" s="192">
        <f>S93*H93</f>
        <v>0</v>
      </c>
      <c r="U93" s="38"/>
      <c r="V93" s="38"/>
      <c r="W93" s="38"/>
      <c r="X93" s="38"/>
      <c r="Y93" s="38"/>
      <c r="Z93" s="38"/>
      <c r="AA93" s="38"/>
      <c r="AB93" s="38"/>
      <c r="AC93" s="38"/>
      <c r="AD93" s="38"/>
      <c r="AE93" s="38"/>
      <c r="AR93" s="193" t="s">
        <v>176</v>
      </c>
      <c r="AT93" s="193" t="s">
        <v>171</v>
      </c>
      <c r="AU93" s="193" t="s">
        <v>79</v>
      </c>
      <c r="AY93" s="21" t="s">
        <v>168</v>
      </c>
      <c r="BE93" s="194">
        <f>IF(N93="základní",J93,0)</f>
        <v>0</v>
      </c>
      <c r="BF93" s="194">
        <f>IF(N93="snížená",J93,0)</f>
        <v>0</v>
      </c>
      <c r="BG93" s="194">
        <f>IF(N93="zákl. přenesená",J93,0)</f>
        <v>0</v>
      </c>
      <c r="BH93" s="194">
        <f>IF(N93="sníž. přenesená",J93,0)</f>
        <v>0</v>
      </c>
      <c r="BI93" s="194">
        <f>IF(N93="nulová",J93,0)</f>
        <v>0</v>
      </c>
      <c r="BJ93" s="21" t="s">
        <v>79</v>
      </c>
      <c r="BK93" s="194">
        <f>ROUND(I93*H93,2)</f>
        <v>0</v>
      </c>
      <c r="BL93" s="21" t="s">
        <v>176</v>
      </c>
      <c r="BM93" s="193" t="s">
        <v>2862</v>
      </c>
    </row>
    <row r="94" spans="1:65" s="2" customFormat="1" ht="19.5">
      <c r="A94" s="38"/>
      <c r="B94" s="39"/>
      <c r="C94" s="40"/>
      <c r="D94" s="195" t="s">
        <v>178</v>
      </c>
      <c r="E94" s="40"/>
      <c r="F94" s="196" t="s">
        <v>2861</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1" t="s">
        <v>178</v>
      </c>
      <c r="AU94" s="21" t="s">
        <v>79</v>
      </c>
    </row>
    <row r="95" spans="1:65" s="2" customFormat="1" ht="29.25">
      <c r="A95" s="38"/>
      <c r="B95" s="39"/>
      <c r="C95" s="40"/>
      <c r="D95" s="195" t="s">
        <v>206</v>
      </c>
      <c r="E95" s="40"/>
      <c r="F95" s="224" t="s">
        <v>2863</v>
      </c>
      <c r="G95" s="40"/>
      <c r="H95" s="40"/>
      <c r="I95" s="197"/>
      <c r="J95" s="40"/>
      <c r="K95" s="40"/>
      <c r="L95" s="43"/>
      <c r="M95" s="198"/>
      <c r="N95" s="199"/>
      <c r="O95" s="68"/>
      <c r="P95" s="68"/>
      <c r="Q95" s="68"/>
      <c r="R95" s="68"/>
      <c r="S95" s="68"/>
      <c r="T95" s="69"/>
      <c r="U95" s="38"/>
      <c r="V95" s="38"/>
      <c r="W95" s="38"/>
      <c r="X95" s="38"/>
      <c r="Y95" s="38"/>
      <c r="Z95" s="38"/>
      <c r="AA95" s="38"/>
      <c r="AB95" s="38"/>
      <c r="AC95" s="38"/>
      <c r="AD95" s="38"/>
      <c r="AE95" s="38"/>
      <c r="AT95" s="21" t="s">
        <v>206</v>
      </c>
      <c r="AU95" s="21" t="s">
        <v>79</v>
      </c>
    </row>
    <row r="96" spans="1:65" s="2" customFormat="1" ht="24.2" customHeight="1">
      <c r="A96" s="38"/>
      <c r="B96" s="39"/>
      <c r="C96" s="182" t="s">
        <v>616</v>
      </c>
      <c r="D96" s="182" t="s">
        <v>171</v>
      </c>
      <c r="E96" s="183" t="s">
        <v>2864</v>
      </c>
      <c r="F96" s="184" t="s">
        <v>2865</v>
      </c>
      <c r="G96" s="185" t="s">
        <v>245</v>
      </c>
      <c r="H96" s="186">
        <v>5</v>
      </c>
      <c r="I96" s="187"/>
      <c r="J96" s="188">
        <f>ROUND(I96*H96,2)</f>
        <v>0</v>
      </c>
      <c r="K96" s="184" t="s">
        <v>1480</v>
      </c>
      <c r="L96" s="43"/>
      <c r="M96" s="189" t="s">
        <v>19</v>
      </c>
      <c r="N96" s="190" t="s">
        <v>43</v>
      </c>
      <c r="O96" s="68"/>
      <c r="P96" s="191">
        <f>O96*H96</f>
        <v>0</v>
      </c>
      <c r="Q96" s="191">
        <v>0</v>
      </c>
      <c r="R96" s="191">
        <f>Q96*H96</f>
        <v>0</v>
      </c>
      <c r="S96" s="191">
        <v>0</v>
      </c>
      <c r="T96" s="192">
        <f>S96*H96</f>
        <v>0</v>
      </c>
      <c r="U96" s="38"/>
      <c r="V96" s="38"/>
      <c r="W96" s="38"/>
      <c r="X96" s="38"/>
      <c r="Y96" s="38"/>
      <c r="Z96" s="38"/>
      <c r="AA96" s="38"/>
      <c r="AB96" s="38"/>
      <c r="AC96" s="38"/>
      <c r="AD96" s="38"/>
      <c r="AE96" s="38"/>
      <c r="AR96" s="193" t="s">
        <v>176</v>
      </c>
      <c r="AT96" s="193" t="s">
        <v>171</v>
      </c>
      <c r="AU96" s="193" t="s">
        <v>79</v>
      </c>
      <c r="AY96" s="21" t="s">
        <v>168</v>
      </c>
      <c r="BE96" s="194">
        <f>IF(N96="základní",J96,0)</f>
        <v>0</v>
      </c>
      <c r="BF96" s="194">
        <f>IF(N96="snížená",J96,0)</f>
        <v>0</v>
      </c>
      <c r="BG96" s="194">
        <f>IF(N96="zákl. přenesená",J96,0)</f>
        <v>0</v>
      </c>
      <c r="BH96" s="194">
        <f>IF(N96="sníž. přenesená",J96,0)</f>
        <v>0</v>
      </c>
      <c r="BI96" s="194">
        <f>IF(N96="nulová",J96,0)</f>
        <v>0</v>
      </c>
      <c r="BJ96" s="21" t="s">
        <v>79</v>
      </c>
      <c r="BK96" s="194">
        <f>ROUND(I96*H96,2)</f>
        <v>0</v>
      </c>
      <c r="BL96" s="21" t="s">
        <v>176</v>
      </c>
      <c r="BM96" s="193" t="s">
        <v>2866</v>
      </c>
    </row>
    <row r="97" spans="1:65" s="2" customFormat="1" ht="11.25">
      <c r="A97" s="38"/>
      <c r="B97" s="39"/>
      <c r="C97" s="40"/>
      <c r="D97" s="195" t="s">
        <v>178</v>
      </c>
      <c r="E97" s="40"/>
      <c r="F97" s="196" t="s">
        <v>2865</v>
      </c>
      <c r="G97" s="40"/>
      <c r="H97" s="40"/>
      <c r="I97" s="197"/>
      <c r="J97" s="40"/>
      <c r="K97" s="40"/>
      <c r="L97" s="43"/>
      <c r="M97" s="198"/>
      <c r="N97" s="199"/>
      <c r="O97" s="68"/>
      <c r="P97" s="68"/>
      <c r="Q97" s="68"/>
      <c r="R97" s="68"/>
      <c r="S97" s="68"/>
      <c r="T97" s="69"/>
      <c r="U97" s="38"/>
      <c r="V97" s="38"/>
      <c r="W97" s="38"/>
      <c r="X97" s="38"/>
      <c r="Y97" s="38"/>
      <c r="Z97" s="38"/>
      <c r="AA97" s="38"/>
      <c r="AB97" s="38"/>
      <c r="AC97" s="38"/>
      <c r="AD97" s="38"/>
      <c r="AE97" s="38"/>
      <c r="AT97" s="21" t="s">
        <v>178</v>
      </c>
      <c r="AU97" s="21" t="s">
        <v>79</v>
      </c>
    </row>
    <row r="98" spans="1:65" s="2" customFormat="1" ht="24.2" customHeight="1">
      <c r="A98" s="38"/>
      <c r="B98" s="39"/>
      <c r="C98" s="182" t="s">
        <v>687</v>
      </c>
      <c r="D98" s="182" t="s">
        <v>171</v>
      </c>
      <c r="E98" s="183" t="s">
        <v>2867</v>
      </c>
      <c r="F98" s="184" t="s">
        <v>2868</v>
      </c>
      <c r="G98" s="185" t="s">
        <v>245</v>
      </c>
      <c r="H98" s="186">
        <v>9</v>
      </c>
      <c r="I98" s="187"/>
      <c r="J98" s="188">
        <f>ROUND(I98*H98,2)</f>
        <v>0</v>
      </c>
      <c r="K98" s="184" t="s">
        <v>1480</v>
      </c>
      <c r="L98" s="43"/>
      <c r="M98" s="189" t="s">
        <v>19</v>
      </c>
      <c r="N98" s="190" t="s">
        <v>43</v>
      </c>
      <c r="O98" s="68"/>
      <c r="P98" s="191">
        <f>O98*H98</f>
        <v>0</v>
      </c>
      <c r="Q98" s="191">
        <v>0</v>
      </c>
      <c r="R98" s="191">
        <f>Q98*H98</f>
        <v>0</v>
      </c>
      <c r="S98" s="191">
        <v>0</v>
      </c>
      <c r="T98" s="192">
        <f>S98*H98</f>
        <v>0</v>
      </c>
      <c r="U98" s="38"/>
      <c r="V98" s="38"/>
      <c r="W98" s="38"/>
      <c r="X98" s="38"/>
      <c r="Y98" s="38"/>
      <c r="Z98" s="38"/>
      <c r="AA98" s="38"/>
      <c r="AB98" s="38"/>
      <c r="AC98" s="38"/>
      <c r="AD98" s="38"/>
      <c r="AE98" s="38"/>
      <c r="AR98" s="193" t="s">
        <v>176</v>
      </c>
      <c r="AT98" s="193" t="s">
        <v>171</v>
      </c>
      <c r="AU98" s="193" t="s">
        <v>79</v>
      </c>
      <c r="AY98" s="21" t="s">
        <v>168</v>
      </c>
      <c r="BE98" s="194">
        <f>IF(N98="základní",J98,0)</f>
        <v>0</v>
      </c>
      <c r="BF98" s="194">
        <f>IF(N98="snížená",J98,0)</f>
        <v>0</v>
      </c>
      <c r="BG98" s="194">
        <f>IF(N98="zákl. přenesená",J98,0)</f>
        <v>0</v>
      </c>
      <c r="BH98" s="194">
        <f>IF(N98="sníž. přenesená",J98,0)</f>
        <v>0</v>
      </c>
      <c r="BI98" s="194">
        <f>IF(N98="nulová",J98,0)</f>
        <v>0</v>
      </c>
      <c r="BJ98" s="21" t="s">
        <v>79</v>
      </c>
      <c r="BK98" s="194">
        <f>ROUND(I98*H98,2)</f>
        <v>0</v>
      </c>
      <c r="BL98" s="21" t="s">
        <v>176</v>
      </c>
      <c r="BM98" s="193" t="s">
        <v>2869</v>
      </c>
    </row>
    <row r="99" spans="1:65" s="2" customFormat="1" ht="19.5">
      <c r="A99" s="38"/>
      <c r="B99" s="39"/>
      <c r="C99" s="40"/>
      <c r="D99" s="195" t="s">
        <v>178</v>
      </c>
      <c r="E99" s="40"/>
      <c r="F99" s="196" t="s">
        <v>2868</v>
      </c>
      <c r="G99" s="40"/>
      <c r="H99" s="40"/>
      <c r="I99" s="197"/>
      <c r="J99" s="40"/>
      <c r="K99" s="40"/>
      <c r="L99" s="43"/>
      <c r="M99" s="198"/>
      <c r="N99" s="199"/>
      <c r="O99" s="68"/>
      <c r="P99" s="68"/>
      <c r="Q99" s="68"/>
      <c r="R99" s="68"/>
      <c r="S99" s="68"/>
      <c r="T99" s="69"/>
      <c r="U99" s="38"/>
      <c r="V99" s="38"/>
      <c r="W99" s="38"/>
      <c r="X99" s="38"/>
      <c r="Y99" s="38"/>
      <c r="Z99" s="38"/>
      <c r="AA99" s="38"/>
      <c r="AB99" s="38"/>
      <c r="AC99" s="38"/>
      <c r="AD99" s="38"/>
      <c r="AE99" s="38"/>
      <c r="AT99" s="21" t="s">
        <v>178</v>
      </c>
      <c r="AU99" s="21" t="s">
        <v>79</v>
      </c>
    </row>
    <row r="100" spans="1:65" s="2" customFormat="1" ht="24.2" customHeight="1">
      <c r="A100" s="38"/>
      <c r="B100" s="39"/>
      <c r="C100" s="182" t="s">
        <v>654</v>
      </c>
      <c r="D100" s="182" t="s">
        <v>171</v>
      </c>
      <c r="E100" s="183" t="s">
        <v>2870</v>
      </c>
      <c r="F100" s="184" t="s">
        <v>2871</v>
      </c>
      <c r="G100" s="185" t="s">
        <v>245</v>
      </c>
      <c r="H100" s="186">
        <v>3</v>
      </c>
      <c r="I100" s="187"/>
      <c r="J100" s="188">
        <f>ROUND(I100*H100,2)</f>
        <v>0</v>
      </c>
      <c r="K100" s="184" t="s">
        <v>1480</v>
      </c>
      <c r="L100" s="43"/>
      <c r="M100" s="189" t="s">
        <v>19</v>
      </c>
      <c r="N100" s="190" t="s">
        <v>43</v>
      </c>
      <c r="O100" s="68"/>
      <c r="P100" s="191">
        <f>O100*H100</f>
        <v>0</v>
      </c>
      <c r="Q100" s="191">
        <v>0</v>
      </c>
      <c r="R100" s="191">
        <f>Q100*H100</f>
        <v>0</v>
      </c>
      <c r="S100" s="191">
        <v>0</v>
      </c>
      <c r="T100" s="192">
        <f>S100*H100</f>
        <v>0</v>
      </c>
      <c r="U100" s="38"/>
      <c r="V100" s="38"/>
      <c r="W100" s="38"/>
      <c r="X100" s="38"/>
      <c r="Y100" s="38"/>
      <c r="Z100" s="38"/>
      <c r="AA100" s="38"/>
      <c r="AB100" s="38"/>
      <c r="AC100" s="38"/>
      <c r="AD100" s="38"/>
      <c r="AE100" s="38"/>
      <c r="AR100" s="193" t="s">
        <v>176</v>
      </c>
      <c r="AT100" s="193" t="s">
        <v>171</v>
      </c>
      <c r="AU100" s="193" t="s">
        <v>79</v>
      </c>
      <c r="AY100" s="21" t="s">
        <v>168</v>
      </c>
      <c r="BE100" s="194">
        <f>IF(N100="základní",J100,0)</f>
        <v>0</v>
      </c>
      <c r="BF100" s="194">
        <f>IF(N100="snížená",J100,0)</f>
        <v>0</v>
      </c>
      <c r="BG100" s="194">
        <f>IF(N100="zákl. přenesená",J100,0)</f>
        <v>0</v>
      </c>
      <c r="BH100" s="194">
        <f>IF(N100="sníž. přenesená",J100,0)</f>
        <v>0</v>
      </c>
      <c r="BI100" s="194">
        <f>IF(N100="nulová",J100,0)</f>
        <v>0</v>
      </c>
      <c r="BJ100" s="21" t="s">
        <v>79</v>
      </c>
      <c r="BK100" s="194">
        <f>ROUND(I100*H100,2)</f>
        <v>0</v>
      </c>
      <c r="BL100" s="21" t="s">
        <v>176</v>
      </c>
      <c r="BM100" s="193" t="s">
        <v>2872</v>
      </c>
    </row>
    <row r="101" spans="1:65" s="2" customFormat="1" ht="19.5">
      <c r="A101" s="38"/>
      <c r="B101" s="39"/>
      <c r="C101" s="40"/>
      <c r="D101" s="195" t="s">
        <v>178</v>
      </c>
      <c r="E101" s="40"/>
      <c r="F101" s="196" t="s">
        <v>2871</v>
      </c>
      <c r="G101" s="40"/>
      <c r="H101" s="40"/>
      <c r="I101" s="197"/>
      <c r="J101" s="40"/>
      <c r="K101" s="40"/>
      <c r="L101" s="43"/>
      <c r="M101" s="198"/>
      <c r="N101" s="199"/>
      <c r="O101" s="68"/>
      <c r="P101" s="68"/>
      <c r="Q101" s="68"/>
      <c r="R101" s="68"/>
      <c r="S101" s="68"/>
      <c r="T101" s="69"/>
      <c r="U101" s="38"/>
      <c r="V101" s="38"/>
      <c r="W101" s="38"/>
      <c r="X101" s="38"/>
      <c r="Y101" s="38"/>
      <c r="Z101" s="38"/>
      <c r="AA101" s="38"/>
      <c r="AB101" s="38"/>
      <c r="AC101" s="38"/>
      <c r="AD101" s="38"/>
      <c r="AE101" s="38"/>
      <c r="AT101" s="21" t="s">
        <v>178</v>
      </c>
      <c r="AU101" s="21" t="s">
        <v>79</v>
      </c>
    </row>
    <row r="102" spans="1:65" s="2" customFormat="1" ht="24.2" customHeight="1">
      <c r="A102" s="38"/>
      <c r="B102" s="39"/>
      <c r="C102" s="182" t="s">
        <v>8</v>
      </c>
      <c r="D102" s="182" t="s">
        <v>171</v>
      </c>
      <c r="E102" s="183" t="s">
        <v>2873</v>
      </c>
      <c r="F102" s="184" t="s">
        <v>2874</v>
      </c>
      <c r="G102" s="185" t="s">
        <v>245</v>
      </c>
      <c r="H102" s="186">
        <v>12</v>
      </c>
      <c r="I102" s="187"/>
      <c r="J102" s="188">
        <f>ROUND(I102*H102,2)</f>
        <v>0</v>
      </c>
      <c r="K102" s="184" t="s">
        <v>1480</v>
      </c>
      <c r="L102" s="43"/>
      <c r="M102" s="189" t="s">
        <v>19</v>
      </c>
      <c r="N102" s="190" t="s">
        <v>43</v>
      </c>
      <c r="O102" s="68"/>
      <c r="P102" s="191">
        <f>O102*H102</f>
        <v>0</v>
      </c>
      <c r="Q102" s="191">
        <v>0</v>
      </c>
      <c r="R102" s="191">
        <f>Q102*H102</f>
        <v>0</v>
      </c>
      <c r="S102" s="191">
        <v>0</v>
      </c>
      <c r="T102" s="192">
        <f>S102*H102</f>
        <v>0</v>
      </c>
      <c r="U102" s="38"/>
      <c r="V102" s="38"/>
      <c r="W102" s="38"/>
      <c r="X102" s="38"/>
      <c r="Y102" s="38"/>
      <c r="Z102" s="38"/>
      <c r="AA102" s="38"/>
      <c r="AB102" s="38"/>
      <c r="AC102" s="38"/>
      <c r="AD102" s="38"/>
      <c r="AE102" s="38"/>
      <c r="AR102" s="193" t="s">
        <v>176</v>
      </c>
      <c r="AT102" s="193" t="s">
        <v>171</v>
      </c>
      <c r="AU102" s="193" t="s">
        <v>79</v>
      </c>
      <c r="AY102" s="21" t="s">
        <v>168</v>
      </c>
      <c r="BE102" s="194">
        <f>IF(N102="základní",J102,0)</f>
        <v>0</v>
      </c>
      <c r="BF102" s="194">
        <f>IF(N102="snížená",J102,0)</f>
        <v>0</v>
      </c>
      <c r="BG102" s="194">
        <f>IF(N102="zákl. přenesená",J102,0)</f>
        <v>0</v>
      </c>
      <c r="BH102" s="194">
        <f>IF(N102="sníž. přenesená",J102,0)</f>
        <v>0</v>
      </c>
      <c r="BI102" s="194">
        <f>IF(N102="nulová",J102,0)</f>
        <v>0</v>
      </c>
      <c r="BJ102" s="21" t="s">
        <v>79</v>
      </c>
      <c r="BK102" s="194">
        <f>ROUND(I102*H102,2)</f>
        <v>0</v>
      </c>
      <c r="BL102" s="21" t="s">
        <v>176</v>
      </c>
      <c r="BM102" s="193" t="s">
        <v>2875</v>
      </c>
    </row>
    <row r="103" spans="1:65" s="2" customFormat="1" ht="19.5">
      <c r="A103" s="38"/>
      <c r="B103" s="39"/>
      <c r="C103" s="40"/>
      <c r="D103" s="195" t="s">
        <v>178</v>
      </c>
      <c r="E103" s="40"/>
      <c r="F103" s="196" t="s">
        <v>2874</v>
      </c>
      <c r="G103" s="40"/>
      <c r="H103" s="40"/>
      <c r="I103" s="197"/>
      <c r="J103" s="40"/>
      <c r="K103" s="40"/>
      <c r="L103" s="43"/>
      <c r="M103" s="198"/>
      <c r="N103" s="199"/>
      <c r="O103" s="68"/>
      <c r="P103" s="68"/>
      <c r="Q103" s="68"/>
      <c r="R103" s="68"/>
      <c r="S103" s="68"/>
      <c r="T103" s="69"/>
      <c r="U103" s="38"/>
      <c r="V103" s="38"/>
      <c r="W103" s="38"/>
      <c r="X103" s="38"/>
      <c r="Y103" s="38"/>
      <c r="Z103" s="38"/>
      <c r="AA103" s="38"/>
      <c r="AB103" s="38"/>
      <c r="AC103" s="38"/>
      <c r="AD103" s="38"/>
      <c r="AE103" s="38"/>
      <c r="AT103" s="21" t="s">
        <v>178</v>
      </c>
      <c r="AU103" s="21" t="s">
        <v>79</v>
      </c>
    </row>
    <row r="104" spans="1:65" s="2" customFormat="1" ht="21.75" customHeight="1">
      <c r="A104" s="38"/>
      <c r="B104" s="39"/>
      <c r="C104" s="182" t="s">
        <v>278</v>
      </c>
      <c r="D104" s="182" t="s">
        <v>171</v>
      </c>
      <c r="E104" s="183" t="s">
        <v>2876</v>
      </c>
      <c r="F104" s="184" t="s">
        <v>2877</v>
      </c>
      <c r="G104" s="185" t="s">
        <v>245</v>
      </c>
      <c r="H104" s="186">
        <v>78</v>
      </c>
      <c r="I104" s="187"/>
      <c r="J104" s="188">
        <f>ROUND(I104*H104,2)</f>
        <v>0</v>
      </c>
      <c r="K104" s="184" t="s">
        <v>175</v>
      </c>
      <c r="L104" s="43"/>
      <c r="M104" s="189" t="s">
        <v>19</v>
      </c>
      <c r="N104" s="190" t="s">
        <v>43</v>
      </c>
      <c r="O104" s="68"/>
      <c r="P104" s="191">
        <f>O104*H104</f>
        <v>0</v>
      </c>
      <c r="Q104" s="191">
        <v>0</v>
      </c>
      <c r="R104" s="191">
        <f>Q104*H104</f>
        <v>0</v>
      </c>
      <c r="S104" s="191">
        <v>0</v>
      </c>
      <c r="T104" s="192">
        <f>S104*H104</f>
        <v>0</v>
      </c>
      <c r="U104" s="38"/>
      <c r="V104" s="38"/>
      <c r="W104" s="38"/>
      <c r="X104" s="38"/>
      <c r="Y104" s="38"/>
      <c r="Z104" s="38"/>
      <c r="AA104" s="38"/>
      <c r="AB104" s="38"/>
      <c r="AC104" s="38"/>
      <c r="AD104" s="38"/>
      <c r="AE104" s="38"/>
      <c r="AR104" s="193" t="s">
        <v>176</v>
      </c>
      <c r="AT104" s="193" t="s">
        <v>171</v>
      </c>
      <c r="AU104" s="193" t="s">
        <v>79</v>
      </c>
      <c r="AY104" s="21" t="s">
        <v>168</v>
      </c>
      <c r="BE104" s="194">
        <f>IF(N104="základní",J104,0)</f>
        <v>0</v>
      </c>
      <c r="BF104" s="194">
        <f>IF(N104="snížená",J104,0)</f>
        <v>0</v>
      </c>
      <c r="BG104" s="194">
        <f>IF(N104="zákl. přenesená",J104,0)</f>
        <v>0</v>
      </c>
      <c r="BH104" s="194">
        <f>IF(N104="sníž. přenesená",J104,0)</f>
        <v>0</v>
      </c>
      <c r="BI104" s="194">
        <f>IF(N104="nulová",J104,0)</f>
        <v>0</v>
      </c>
      <c r="BJ104" s="21" t="s">
        <v>79</v>
      </c>
      <c r="BK104" s="194">
        <f>ROUND(I104*H104,2)</f>
        <v>0</v>
      </c>
      <c r="BL104" s="21" t="s">
        <v>176</v>
      </c>
      <c r="BM104" s="193" t="s">
        <v>2878</v>
      </c>
    </row>
    <row r="105" spans="1:65" s="2" customFormat="1" ht="11.25">
      <c r="A105" s="38"/>
      <c r="B105" s="39"/>
      <c r="C105" s="40"/>
      <c r="D105" s="195" t="s">
        <v>178</v>
      </c>
      <c r="E105" s="40"/>
      <c r="F105" s="196" t="s">
        <v>2879</v>
      </c>
      <c r="G105" s="40"/>
      <c r="H105" s="40"/>
      <c r="I105" s="197"/>
      <c r="J105" s="40"/>
      <c r="K105" s="40"/>
      <c r="L105" s="43"/>
      <c r="M105" s="198"/>
      <c r="N105" s="199"/>
      <c r="O105" s="68"/>
      <c r="P105" s="68"/>
      <c r="Q105" s="68"/>
      <c r="R105" s="68"/>
      <c r="S105" s="68"/>
      <c r="T105" s="69"/>
      <c r="U105" s="38"/>
      <c r="V105" s="38"/>
      <c r="W105" s="38"/>
      <c r="X105" s="38"/>
      <c r="Y105" s="38"/>
      <c r="Z105" s="38"/>
      <c r="AA105" s="38"/>
      <c r="AB105" s="38"/>
      <c r="AC105" s="38"/>
      <c r="AD105" s="38"/>
      <c r="AE105" s="38"/>
      <c r="AT105" s="21" t="s">
        <v>178</v>
      </c>
      <c r="AU105" s="21" t="s">
        <v>79</v>
      </c>
    </row>
    <row r="106" spans="1:65" s="2" customFormat="1" ht="11.25">
      <c r="A106" s="38"/>
      <c r="B106" s="39"/>
      <c r="C106" s="40"/>
      <c r="D106" s="200" t="s">
        <v>180</v>
      </c>
      <c r="E106" s="40"/>
      <c r="F106" s="201" t="s">
        <v>2880</v>
      </c>
      <c r="G106" s="40"/>
      <c r="H106" s="40"/>
      <c r="I106" s="197"/>
      <c r="J106" s="40"/>
      <c r="K106" s="40"/>
      <c r="L106" s="43"/>
      <c r="M106" s="198"/>
      <c r="N106" s="199"/>
      <c r="O106" s="68"/>
      <c r="P106" s="68"/>
      <c r="Q106" s="68"/>
      <c r="R106" s="68"/>
      <c r="S106" s="68"/>
      <c r="T106" s="69"/>
      <c r="U106" s="38"/>
      <c r="V106" s="38"/>
      <c r="W106" s="38"/>
      <c r="X106" s="38"/>
      <c r="Y106" s="38"/>
      <c r="Z106" s="38"/>
      <c r="AA106" s="38"/>
      <c r="AB106" s="38"/>
      <c r="AC106" s="38"/>
      <c r="AD106" s="38"/>
      <c r="AE106" s="38"/>
      <c r="AT106" s="21" t="s">
        <v>180</v>
      </c>
      <c r="AU106" s="21" t="s">
        <v>79</v>
      </c>
    </row>
    <row r="107" spans="1:65" s="2" customFormat="1" ht="37.9" customHeight="1">
      <c r="A107" s="38"/>
      <c r="B107" s="39"/>
      <c r="C107" s="182" t="s">
        <v>270</v>
      </c>
      <c r="D107" s="182" t="s">
        <v>171</v>
      </c>
      <c r="E107" s="183" t="s">
        <v>2881</v>
      </c>
      <c r="F107" s="184" t="s">
        <v>2882</v>
      </c>
      <c r="G107" s="185" t="s">
        <v>999</v>
      </c>
      <c r="H107" s="186">
        <v>2</v>
      </c>
      <c r="I107" s="187"/>
      <c r="J107" s="188">
        <f>ROUND(I107*H107,2)</f>
        <v>0</v>
      </c>
      <c r="K107" s="184" t="s">
        <v>1480</v>
      </c>
      <c r="L107" s="43"/>
      <c r="M107" s="189" t="s">
        <v>19</v>
      </c>
      <c r="N107" s="190" t="s">
        <v>43</v>
      </c>
      <c r="O107" s="68"/>
      <c r="P107" s="191">
        <f>O107*H107</f>
        <v>0</v>
      </c>
      <c r="Q107" s="191">
        <v>0</v>
      </c>
      <c r="R107" s="191">
        <f>Q107*H107</f>
        <v>0</v>
      </c>
      <c r="S107" s="191">
        <v>0</v>
      </c>
      <c r="T107" s="192">
        <f>S107*H107</f>
        <v>0</v>
      </c>
      <c r="U107" s="38"/>
      <c r="V107" s="38"/>
      <c r="W107" s="38"/>
      <c r="X107" s="38"/>
      <c r="Y107" s="38"/>
      <c r="Z107" s="38"/>
      <c r="AA107" s="38"/>
      <c r="AB107" s="38"/>
      <c r="AC107" s="38"/>
      <c r="AD107" s="38"/>
      <c r="AE107" s="38"/>
      <c r="AR107" s="193" t="s">
        <v>176</v>
      </c>
      <c r="AT107" s="193" t="s">
        <v>171</v>
      </c>
      <c r="AU107" s="193" t="s">
        <v>79</v>
      </c>
      <c r="AY107" s="21" t="s">
        <v>168</v>
      </c>
      <c r="BE107" s="194">
        <f>IF(N107="základní",J107,0)</f>
        <v>0</v>
      </c>
      <c r="BF107" s="194">
        <f>IF(N107="snížená",J107,0)</f>
        <v>0</v>
      </c>
      <c r="BG107" s="194">
        <f>IF(N107="zákl. přenesená",J107,0)</f>
        <v>0</v>
      </c>
      <c r="BH107" s="194">
        <f>IF(N107="sníž. přenesená",J107,0)</f>
        <v>0</v>
      </c>
      <c r="BI107" s="194">
        <f>IF(N107="nulová",J107,0)</f>
        <v>0</v>
      </c>
      <c r="BJ107" s="21" t="s">
        <v>79</v>
      </c>
      <c r="BK107" s="194">
        <f>ROUND(I107*H107,2)</f>
        <v>0</v>
      </c>
      <c r="BL107" s="21" t="s">
        <v>176</v>
      </c>
      <c r="BM107" s="193" t="s">
        <v>2883</v>
      </c>
    </row>
    <row r="108" spans="1:65" s="2" customFormat="1" ht="19.5">
      <c r="A108" s="38"/>
      <c r="B108" s="39"/>
      <c r="C108" s="40"/>
      <c r="D108" s="195" t="s">
        <v>178</v>
      </c>
      <c r="E108" s="40"/>
      <c r="F108" s="196" t="s">
        <v>2882</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1" t="s">
        <v>178</v>
      </c>
      <c r="AU108" s="21" t="s">
        <v>79</v>
      </c>
    </row>
    <row r="109" spans="1:65" s="2" customFormat="1" ht="16.5" customHeight="1">
      <c r="A109" s="38"/>
      <c r="B109" s="39"/>
      <c r="C109" s="182" t="s">
        <v>1424</v>
      </c>
      <c r="D109" s="182" t="s">
        <v>171</v>
      </c>
      <c r="E109" s="183" t="s">
        <v>2884</v>
      </c>
      <c r="F109" s="184" t="s">
        <v>2885</v>
      </c>
      <c r="G109" s="185" t="s">
        <v>999</v>
      </c>
      <c r="H109" s="186">
        <v>3</v>
      </c>
      <c r="I109" s="187"/>
      <c r="J109" s="188">
        <f>ROUND(I109*H109,2)</f>
        <v>0</v>
      </c>
      <c r="K109" s="184" t="s">
        <v>175</v>
      </c>
      <c r="L109" s="43"/>
      <c r="M109" s="189" t="s">
        <v>19</v>
      </c>
      <c r="N109" s="190" t="s">
        <v>43</v>
      </c>
      <c r="O109" s="68"/>
      <c r="P109" s="191">
        <f>O109*H109</f>
        <v>0</v>
      </c>
      <c r="Q109" s="191">
        <v>0</v>
      </c>
      <c r="R109" s="191">
        <f>Q109*H109</f>
        <v>0</v>
      </c>
      <c r="S109" s="191">
        <v>0</v>
      </c>
      <c r="T109" s="192">
        <f>S109*H109</f>
        <v>0</v>
      </c>
      <c r="U109" s="38"/>
      <c r="V109" s="38"/>
      <c r="W109" s="38"/>
      <c r="X109" s="38"/>
      <c r="Y109" s="38"/>
      <c r="Z109" s="38"/>
      <c r="AA109" s="38"/>
      <c r="AB109" s="38"/>
      <c r="AC109" s="38"/>
      <c r="AD109" s="38"/>
      <c r="AE109" s="38"/>
      <c r="AR109" s="193" t="s">
        <v>176</v>
      </c>
      <c r="AT109" s="193" t="s">
        <v>171</v>
      </c>
      <c r="AU109" s="193" t="s">
        <v>79</v>
      </c>
      <c r="AY109" s="21" t="s">
        <v>168</v>
      </c>
      <c r="BE109" s="194">
        <f>IF(N109="základní",J109,0)</f>
        <v>0</v>
      </c>
      <c r="BF109" s="194">
        <f>IF(N109="snížená",J109,0)</f>
        <v>0</v>
      </c>
      <c r="BG109" s="194">
        <f>IF(N109="zákl. přenesená",J109,0)</f>
        <v>0</v>
      </c>
      <c r="BH109" s="194">
        <f>IF(N109="sníž. přenesená",J109,0)</f>
        <v>0</v>
      </c>
      <c r="BI109" s="194">
        <f>IF(N109="nulová",J109,0)</f>
        <v>0</v>
      </c>
      <c r="BJ109" s="21" t="s">
        <v>79</v>
      </c>
      <c r="BK109" s="194">
        <f>ROUND(I109*H109,2)</f>
        <v>0</v>
      </c>
      <c r="BL109" s="21" t="s">
        <v>176</v>
      </c>
      <c r="BM109" s="193" t="s">
        <v>2886</v>
      </c>
    </row>
    <row r="110" spans="1:65" s="2" customFormat="1" ht="19.5">
      <c r="A110" s="38"/>
      <c r="B110" s="39"/>
      <c r="C110" s="40"/>
      <c r="D110" s="195" t="s">
        <v>178</v>
      </c>
      <c r="E110" s="40"/>
      <c r="F110" s="196" t="s">
        <v>2887</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1" t="s">
        <v>178</v>
      </c>
      <c r="AU110" s="21" t="s">
        <v>79</v>
      </c>
    </row>
    <row r="111" spans="1:65" s="2" customFormat="1" ht="11.25">
      <c r="A111" s="38"/>
      <c r="B111" s="39"/>
      <c r="C111" s="40"/>
      <c r="D111" s="200" t="s">
        <v>180</v>
      </c>
      <c r="E111" s="40"/>
      <c r="F111" s="201" t="s">
        <v>2888</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1" t="s">
        <v>180</v>
      </c>
      <c r="AU111" s="21" t="s">
        <v>79</v>
      </c>
    </row>
    <row r="112" spans="1:65" s="2" customFormat="1" ht="16.5" customHeight="1">
      <c r="A112" s="38"/>
      <c r="B112" s="39"/>
      <c r="C112" s="182" t="s">
        <v>676</v>
      </c>
      <c r="D112" s="182" t="s">
        <v>171</v>
      </c>
      <c r="E112" s="183" t="s">
        <v>2889</v>
      </c>
      <c r="F112" s="184" t="s">
        <v>2890</v>
      </c>
      <c r="G112" s="185" t="s">
        <v>999</v>
      </c>
      <c r="H112" s="186">
        <v>2</v>
      </c>
      <c r="I112" s="187"/>
      <c r="J112" s="188">
        <f>ROUND(I112*H112,2)</f>
        <v>0</v>
      </c>
      <c r="K112" s="184" t="s">
        <v>175</v>
      </c>
      <c r="L112" s="43"/>
      <c r="M112" s="189" t="s">
        <v>19</v>
      </c>
      <c r="N112" s="190" t="s">
        <v>43</v>
      </c>
      <c r="O112" s="68"/>
      <c r="P112" s="191">
        <f>O112*H112</f>
        <v>0</v>
      </c>
      <c r="Q112" s="191">
        <v>0</v>
      </c>
      <c r="R112" s="191">
        <f>Q112*H112</f>
        <v>0</v>
      </c>
      <c r="S112" s="191">
        <v>0</v>
      </c>
      <c r="T112" s="192">
        <f>S112*H112</f>
        <v>0</v>
      </c>
      <c r="U112" s="38"/>
      <c r="V112" s="38"/>
      <c r="W112" s="38"/>
      <c r="X112" s="38"/>
      <c r="Y112" s="38"/>
      <c r="Z112" s="38"/>
      <c r="AA112" s="38"/>
      <c r="AB112" s="38"/>
      <c r="AC112" s="38"/>
      <c r="AD112" s="38"/>
      <c r="AE112" s="38"/>
      <c r="AR112" s="193" t="s">
        <v>176</v>
      </c>
      <c r="AT112" s="193" t="s">
        <v>171</v>
      </c>
      <c r="AU112" s="193" t="s">
        <v>79</v>
      </c>
      <c r="AY112" s="21" t="s">
        <v>168</v>
      </c>
      <c r="BE112" s="194">
        <f>IF(N112="základní",J112,0)</f>
        <v>0</v>
      </c>
      <c r="BF112" s="194">
        <f>IF(N112="snížená",J112,0)</f>
        <v>0</v>
      </c>
      <c r="BG112" s="194">
        <f>IF(N112="zákl. přenesená",J112,0)</f>
        <v>0</v>
      </c>
      <c r="BH112" s="194">
        <f>IF(N112="sníž. přenesená",J112,0)</f>
        <v>0</v>
      </c>
      <c r="BI112" s="194">
        <f>IF(N112="nulová",J112,0)</f>
        <v>0</v>
      </c>
      <c r="BJ112" s="21" t="s">
        <v>79</v>
      </c>
      <c r="BK112" s="194">
        <f>ROUND(I112*H112,2)</f>
        <v>0</v>
      </c>
      <c r="BL112" s="21" t="s">
        <v>176</v>
      </c>
      <c r="BM112" s="193" t="s">
        <v>2891</v>
      </c>
    </row>
    <row r="113" spans="1:65" s="2" customFormat="1" ht="19.5">
      <c r="A113" s="38"/>
      <c r="B113" s="39"/>
      <c r="C113" s="40"/>
      <c r="D113" s="195" t="s">
        <v>178</v>
      </c>
      <c r="E113" s="40"/>
      <c r="F113" s="196" t="s">
        <v>2892</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1" t="s">
        <v>178</v>
      </c>
      <c r="AU113" s="21" t="s">
        <v>79</v>
      </c>
    </row>
    <row r="114" spans="1:65" s="2" customFormat="1" ht="11.25">
      <c r="A114" s="38"/>
      <c r="B114" s="39"/>
      <c r="C114" s="40"/>
      <c r="D114" s="200" t="s">
        <v>180</v>
      </c>
      <c r="E114" s="40"/>
      <c r="F114" s="201" t="s">
        <v>2893</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1" t="s">
        <v>180</v>
      </c>
      <c r="AU114" s="21" t="s">
        <v>79</v>
      </c>
    </row>
    <row r="115" spans="1:65" s="2" customFormat="1" ht="16.5" customHeight="1">
      <c r="A115" s="38"/>
      <c r="B115" s="39"/>
      <c r="C115" s="182" t="s">
        <v>669</v>
      </c>
      <c r="D115" s="182" t="s">
        <v>171</v>
      </c>
      <c r="E115" s="183" t="s">
        <v>2894</v>
      </c>
      <c r="F115" s="184" t="s">
        <v>2895</v>
      </c>
      <c r="G115" s="185" t="s">
        <v>999</v>
      </c>
      <c r="H115" s="186">
        <v>4</v>
      </c>
      <c r="I115" s="187"/>
      <c r="J115" s="188">
        <f>ROUND(I115*H115,2)</f>
        <v>0</v>
      </c>
      <c r="K115" s="184" t="s">
        <v>1480</v>
      </c>
      <c r="L115" s="43"/>
      <c r="M115" s="189" t="s">
        <v>19</v>
      </c>
      <c r="N115" s="190" t="s">
        <v>43</v>
      </c>
      <c r="O115" s="68"/>
      <c r="P115" s="191">
        <f>O115*H115</f>
        <v>0</v>
      </c>
      <c r="Q115" s="191">
        <v>0</v>
      </c>
      <c r="R115" s="191">
        <f>Q115*H115</f>
        <v>0</v>
      </c>
      <c r="S115" s="191">
        <v>0</v>
      </c>
      <c r="T115" s="192">
        <f>S115*H115</f>
        <v>0</v>
      </c>
      <c r="U115" s="38"/>
      <c r="V115" s="38"/>
      <c r="W115" s="38"/>
      <c r="X115" s="38"/>
      <c r="Y115" s="38"/>
      <c r="Z115" s="38"/>
      <c r="AA115" s="38"/>
      <c r="AB115" s="38"/>
      <c r="AC115" s="38"/>
      <c r="AD115" s="38"/>
      <c r="AE115" s="38"/>
      <c r="AR115" s="193" t="s">
        <v>176</v>
      </c>
      <c r="AT115" s="193" t="s">
        <v>171</v>
      </c>
      <c r="AU115" s="193" t="s">
        <v>79</v>
      </c>
      <c r="AY115" s="21" t="s">
        <v>168</v>
      </c>
      <c r="BE115" s="194">
        <f>IF(N115="základní",J115,0)</f>
        <v>0</v>
      </c>
      <c r="BF115" s="194">
        <f>IF(N115="snížená",J115,0)</f>
        <v>0</v>
      </c>
      <c r="BG115" s="194">
        <f>IF(N115="zákl. přenesená",J115,0)</f>
        <v>0</v>
      </c>
      <c r="BH115" s="194">
        <f>IF(N115="sníž. přenesená",J115,0)</f>
        <v>0</v>
      </c>
      <c r="BI115" s="194">
        <f>IF(N115="nulová",J115,0)</f>
        <v>0</v>
      </c>
      <c r="BJ115" s="21" t="s">
        <v>79</v>
      </c>
      <c r="BK115" s="194">
        <f>ROUND(I115*H115,2)</f>
        <v>0</v>
      </c>
      <c r="BL115" s="21" t="s">
        <v>176</v>
      </c>
      <c r="BM115" s="193" t="s">
        <v>2896</v>
      </c>
    </row>
    <row r="116" spans="1:65" s="2" customFormat="1" ht="11.25">
      <c r="A116" s="38"/>
      <c r="B116" s="39"/>
      <c r="C116" s="40"/>
      <c r="D116" s="195" t="s">
        <v>178</v>
      </c>
      <c r="E116" s="40"/>
      <c r="F116" s="196" t="s">
        <v>2895</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1" t="s">
        <v>178</v>
      </c>
      <c r="AU116" s="21" t="s">
        <v>79</v>
      </c>
    </row>
    <row r="117" spans="1:65" s="2" customFormat="1" ht="16.5" customHeight="1">
      <c r="A117" s="38"/>
      <c r="B117" s="39"/>
      <c r="C117" s="182" t="s">
        <v>7</v>
      </c>
      <c r="D117" s="182" t="s">
        <v>171</v>
      </c>
      <c r="E117" s="183" t="s">
        <v>2897</v>
      </c>
      <c r="F117" s="184" t="s">
        <v>2898</v>
      </c>
      <c r="G117" s="185" t="s">
        <v>999</v>
      </c>
      <c r="H117" s="186">
        <v>1</v>
      </c>
      <c r="I117" s="187"/>
      <c r="J117" s="188">
        <f>ROUND(I117*H117,2)</f>
        <v>0</v>
      </c>
      <c r="K117" s="184" t="s">
        <v>1480</v>
      </c>
      <c r="L117" s="43"/>
      <c r="M117" s="189" t="s">
        <v>19</v>
      </c>
      <c r="N117" s="190" t="s">
        <v>43</v>
      </c>
      <c r="O117" s="68"/>
      <c r="P117" s="191">
        <f>O117*H117</f>
        <v>0</v>
      </c>
      <c r="Q117" s="191">
        <v>0</v>
      </c>
      <c r="R117" s="191">
        <f>Q117*H117</f>
        <v>0</v>
      </c>
      <c r="S117" s="191">
        <v>0</v>
      </c>
      <c r="T117" s="192">
        <f>S117*H117</f>
        <v>0</v>
      </c>
      <c r="U117" s="38"/>
      <c r="V117" s="38"/>
      <c r="W117" s="38"/>
      <c r="X117" s="38"/>
      <c r="Y117" s="38"/>
      <c r="Z117" s="38"/>
      <c r="AA117" s="38"/>
      <c r="AB117" s="38"/>
      <c r="AC117" s="38"/>
      <c r="AD117" s="38"/>
      <c r="AE117" s="38"/>
      <c r="AR117" s="193" t="s">
        <v>176</v>
      </c>
      <c r="AT117" s="193" t="s">
        <v>171</v>
      </c>
      <c r="AU117" s="193" t="s">
        <v>79</v>
      </c>
      <c r="AY117" s="21" t="s">
        <v>168</v>
      </c>
      <c r="BE117" s="194">
        <f>IF(N117="základní",J117,0)</f>
        <v>0</v>
      </c>
      <c r="BF117" s="194">
        <f>IF(N117="snížená",J117,0)</f>
        <v>0</v>
      </c>
      <c r="BG117" s="194">
        <f>IF(N117="zákl. přenesená",J117,0)</f>
        <v>0</v>
      </c>
      <c r="BH117" s="194">
        <f>IF(N117="sníž. přenesená",J117,0)</f>
        <v>0</v>
      </c>
      <c r="BI117" s="194">
        <f>IF(N117="nulová",J117,0)</f>
        <v>0</v>
      </c>
      <c r="BJ117" s="21" t="s">
        <v>79</v>
      </c>
      <c r="BK117" s="194">
        <f>ROUND(I117*H117,2)</f>
        <v>0</v>
      </c>
      <c r="BL117" s="21" t="s">
        <v>176</v>
      </c>
      <c r="BM117" s="193" t="s">
        <v>2899</v>
      </c>
    </row>
    <row r="118" spans="1:65" s="2" customFormat="1" ht="11.25">
      <c r="A118" s="38"/>
      <c r="B118" s="39"/>
      <c r="C118" s="40"/>
      <c r="D118" s="195" t="s">
        <v>178</v>
      </c>
      <c r="E118" s="40"/>
      <c r="F118" s="196" t="s">
        <v>2898</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1" t="s">
        <v>178</v>
      </c>
      <c r="AU118" s="21" t="s">
        <v>79</v>
      </c>
    </row>
    <row r="119" spans="1:65" s="2" customFormat="1" ht="16.5" customHeight="1">
      <c r="A119" s="38"/>
      <c r="B119" s="39"/>
      <c r="C119" s="182" t="s">
        <v>719</v>
      </c>
      <c r="D119" s="182" t="s">
        <v>171</v>
      </c>
      <c r="E119" s="183" t="s">
        <v>2900</v>
      </c>
      <c r="F119" s="184" t="s">
        <v>2901</v>
      </c>
      <c r="G119" s="185" t="s">
        <v>999</v>
      </c>
      <c r="H119" s="186">
        <v>1</v>
      </c>
      <c r="I119" s="187"/>
      <c r="J119" s="188">
        <f>ROUND(I119*H119,2)</f>
        <v>0</v>
      </c>
      <c r="K119" s="184" t="s">
        <v>1480</v>
      </c>
      <c r="L119" s="43"/>
      <c r="M119" s="189" t="s">
        <v>19</v>
      </c>
      <c r="N119" s="190" t="s">
        <v>43</v>
      </c>
      <c r="O119" s="68"/>
      <c r="P119" s="191">
        <f>O119*H119</f>
        <v>0</v>
      </c>
      <c r="Q119" s="191">
        <v>0</v>
      </c>
      <c r="R119" s="191">
        <f>Q119*H119</f>
        <v>0</v>
      </c>
      <c r="S119" s="191">
        <v>0</v>
      </c>
      <c r="T119" s="192">
        <f>S119*H119</f>
        <v>0</v>
      </c>
      <c r="U119" s="38"/>
      <c r="V119" s="38"/>
      <c r="W119" s="38"/>
      <c r="X119" s="38"/>
      <c r="Y119" s="38"/>
      <c r="Z119" s="38"/>
      <c r="AA119" s="38"/>
      <c r="AB119" s="38"/>
      <c r="AC119" s="38"/>
      <c r="AD119" s="38"/>
      <c r="AE119" s="38"/>
      <c r="AR119" s="193" t="s">
        <v>176</v>
      </c>
      <c r="AT119" s="193" t="s">
        <v>171</v>
      </c>
      <c r="AU119" s="193" t="s">
        <v>79</v>
      </c>
      <c r="AY119" s="21" t="s">
        <v>168</v>
      </c>
      <c r="BE119" s="194">
        <f>IF(N119="základní",J119,0)</f>
        <v>0</v>
      </c>
      <c r="BF119" s="194">
        <f>IF(N119="snížená",J119,0)</f>
        <v>0</v>
      </c>
      <c r="BG119" s="194">
        <f>IF(N119="zákl. přenesená",J119,0)</f>
        <v>0</v>
      </c>
      <c r="BH119" s="194">
        <f>IF(N119="sníž. přenesená",J119,0)</f>
        <v>0</v>
      </c>
      <c r="BI119" s="194">
        <f>IF(N119="nulová",J119,0)</f>
        <v>0</v>
      </c>
      <c r="BJ119" s="21" t="s">
        <v>79</v>
      </c>
      <c r="BK119" s="194">
        <f>ROUND(I119*H119,2)</f>
        <v>0</v>
      </c>
      <c r="BL119" s="21" t="s">
        <v>176</v>
      </c>
      <c r="BM119" s="193" t="s">
        <v>2902</v>
      </c>
    </row>
    <row r="120" spans="1:65" s="2" customFormat="1" ht="11.25">
      <c r="A120" s="38"/>
      <c r="B120" s="39"/>
      <c r="C120" s="40"/>
      <c r="D120" s="195" t="s">
        <v>178</v>
      </c>
      <c r="E120" s="40"/>
      <c r="F120" s="196" t="s">
        <v>2901</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1" t="s">
        <v>178</v>
      </c>
      <c r="AU120" s="21" t="s">
        <v>79</v>
      </c>
    </row>
    <row r="121" spans="1:65" s="2" customFormat="1" ht="37.9" customHeight="1">
      <c r="A121" s="38"/>
      <c r="B121" s="39"/>
      <c r="C121" s="182" t="s">
        <v>1850</v>
      </c>
      <c r="D121" s="182" t="s">
        <v>171</v>
      </c>
      <c r="E121" s="183" t="s">
        <v>2903</v>
      </c>
      <c r="F121" s="184" t="s">
        <v>2904</v>
      </c>
      <c r="G121" s="185" t="s">
        <v>999</v>
      </c>
      <c r="H121" s="186">
        <v>2</v>
      </c>
      <c r="I121" s="187"/>
      <c r="J121" s="188">
        <f>ROUND(I121*H121,2)</f>
        <v>0</v>
      </c>
      <c r="K121" s="184" t="s">
        <v>1480</v>
      </c>
      <c r="L121" s="43"/>
      <c r="M121" s="189" t="s">
        <v>19</v>
      </c>
      <c r="N121" s="190" t="s">
        <v>43</v>
      </c>
      <c r="O121" s="68"/>
      <c r="P121" s="191">
        <f>O121*H121</f>
        <v>0</v>
      </c>
      <c r="Q121" s="191">
        <v>0</v>
      </c>
      <c r="R121" s="191">
        <f>Q121*H121</f>
        <v>0</v>
      </c>
      <c r="S121" s="191">
        <v>0</v>
      </c>
      <c r="T121" s="192">
        <f>S121*H121</f>
        <v>0</v>
      </c>
      <c r="U121" s="38"/>
      <c r="V121" s="38"/>
      <c r="W121" s="38"/>
      <c r="X121" s="38"/>
      <c r="Y121" s="38"/>
      <c r="Z121" s="38"/>
      <c r="AA121" s="38"/>
      <c r="AB121" s="38"/>
      <c r="AC121" s="38"/>
      <c r="AD121" s="38"/>
      <c r="AE121" s="38"/>
      <c r="AR121" s="193" t="s">
        <v>176</v>
      </c>
      <c r="AT121" s="193" t="s">
        <v>171</v>
      </c>
      <c r="AU121" s="193" t="s">
        <v>79</v>
      </c>
      <c r="AY121" s="21" t="s">
        <v>168</v>
      </c>
      <c r="BE121" s="194">
        <f>IF(N121="základní",J121,0)</f>
        <v>0</v>
      </c>
      <c r="BF121" s="194">
        <f>IF(N121="snížená",J121,0)</f>
        <v>0</v>
      </c>
      <c r="BG121" s="194">
        <f>IF(N121="zákl. přenesená",J121,0)</f>
        <v>0</v>
      </c>
      <c r="BH121" s="194">
        <f>IF(N121="sníž. přenesená",J121,0)</f>
        <v>0</v>
      </c>
      <c r="BI121" s="194">
        <f>IF(N121="nulová",J121,0)</f>
        <v>0</v>
      </c>
      <c r="BJ121" s="21" t="s">
        <v>79</v>
      </c>
      <c r="BK121" s="194">
        <f>ROUND(I121*H121,2)</f>
        <v>0</v>
      </c>
      <c r="BL121" s="21" t="s">
        <v>176</v>
      </c>
      <c r="BM121" s="193" t="s">
        <v>2905</v>
      </c>
    </row>
    <row r="122" spans="1:65" s="2" customFormat="1" ht="19.5">
      <c r="A122" s="38"/>
      <c r="B122" s="39"/>
      <c r="C122" s="40"/>
      <c r="D122" s="195" t="s">
        <v>178</v>
      </c>
      <c r="E122" s="40"/>
      <c r="F122" s="196" t="s">
        <v>2904</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1" t="s">
        <v>178</v>
      </c>
      <c r="AU122" s="21" t="s">
        <v>79</v>
      </c>
    </row>
    <row r="123" spans="1:65" s="2" customFormat="1" ht="16.5" customHeight="1">
      <c r="A123" s="38"/>
      <c r="B123" s="39"/>
      <c r="C123" s="182" t="s">
        <v>1121</v>
      </c>
      <c r="D123" s="182" t="s">
        <v>171</v>
      </c>
      <c r="E123" s="183" t="s">
        <v>2906</v>
      </c>
      <c r="F123" s="184" t="s">
        <v>2907</v>
      </c>
      <c r="G123" s="185" t="s">
        <v>999</v>
      </c>
      <c r="H123" s="186">
        <v>2</v>
      </c>
      <c r="I123" s="187"/>
      <c r="J123" s="188">
        <f>ROUND(I123*H123,2)</f>
        <v>0</v>
      </c>
      <c r="K123" s="184" t="s">
        <v>175</v>
      </c>
      <c r="L123" s="43"/>
      <c r="M123" s="189" t="s">
        <v>19</v>
      </c>
      <c r="N123" s="190" t="s">
        <v>43</v>
      </c>
      <c r="O123" s="68"/>
      <c r="P123" s="191">
        <f>O123*H123</f>
        <v>0</v>
      </c>
      <c r="Q123" s="191">
        <v>1.9000000000000001E-4</v>
      </c>
      <c r="R123" s="191">
        <f>Q123*H123</f>
        <v>3.8000000000000002E-4</v>
      </c>
      <c r="S123" s="191">
        <v>0</v>
      </c>
      <c r="T123" s="192">
        <f>S123*H123</f>
        <v>0</v>
      </c>
      <c r="U123" s="38"/>
      <c r="V123" s="38"/>
      <c r="W123" s="38"/>
      <c r="X123" s="38"/>
      <c r="Y123" s="38"/>
      <c r="Z123" s="38"/>
      <c r="AA123" s="38"/>
      <c r="AB123" s="38"/>
      <c r="AC123" s="38"/>
      <c r="AD123" s="38"/>
      <c r="AE123" s="38"/>
      <c r="AR123" s="193" t="s">
        <v>176</v>
      </c>
      <c r="AT123" s="193" t="s">
        <v>171</v>
      </c>
      <c r="AU123" s="193" t="s">
        <v>79</v>
      </c>
      <c r="AY123" s="21" t="s">
        <v>168</v>
      </c>
      <c r="BE123" s="194">
        <f>IF(N123="základní",J123,0)</f>
        <v>0</v>
      </c>
      <c r="BF123" s="194">
        <f>IF(N123="snížená",J123,0)</f>
        <v>0</v>
      </c>
      <c r="BG123" s="194">
        <f>IF(N123="zákl. přenesená",J123,0)</f>
        <v>0</v>
      </c>
      <c r="BH123" s="194">
        <f>IF(N123="sníž. přenesená",J123,0)</f>
        <v>0</v>
      </c>
      <c r="BI123" s="194">
        <f>IF(N123="nulová",J123,0)</f>
        <v>0</v>
      </c>
      <c r="BJ123" s="21" t="s">
        <v>79</v>
      </c>
      <c r="BK123" s="194">
        <f>ROUND(I123*H123,2)</f>
        <v>0</v>
      </c>
      <c r="BL123" s="21" t="s">
        <v>176</v>
      </c>
      <c r="BM123" s="193" t="s">
        <v>2908</v>
      </c>
    </row>
    <row r="124" spans="1:65" s="2" customFormat="1" ht="19.5">
      <c r="A124" s="38"/>
      <c r="B124" s="39"/>
      <c r="C124" s="40"/>
      <c r="D124" s="195" t="s">
        <v>178</v>
      </c>
      <c r="E124" s="40"/>
      <c r="F124" s="196" t="s">
        <v>2909</v>
      </c>
      <c r="G124" s="40"/>
      <c r="H124" s="40"/>
      <c r="I124" s="197"/>
      <c r="J124" s="40"/>
      <c r="K124" s="40"/>
      <c r="L124" s="43"/>
      <c r="M124" s="198"/>
      <c r="N124" s="199"/>
      <c r="O124" s="68"/>
      <c r="P124" s="68"/>
      <c r="Q124" s="68"/>
      <c r="R124" s="68"/>
      <c r="S124" s="68"/>
      <c r="T124" s="69"/>
      <c r="U124" s="38"/>
      <c r="V124" s="38"/>
      <c r="W124" s="38"/>
      <c r="X124" s="38"/>
      <c r="Y124" s="38"/>
      <c r="Z124" s="38"/>
      <c r="AA124" s="38"/>
      <c r="AB124" s="38"/>
      <c r="AC124" s="38"/>
      <c r="AD124" s="38"/>
      <c r="AE124" s="38"/>
      <c r="AT124" s="21" t="s">
        <v>178</v>
      </c>
      <c r="AU124" s="21" t="s">
        <v>79</v>
      </c>
    </row>
    <row r="125" spans="1:65" s="2" customFormat="1" ht="11.25">
      <c r="A125" s="38"/>
      <c r="B125" s="39"/>
      <c r="C125" s="40"/>
      <c r="D125" s="200" t="s">
        <v>180</v>
      </c>
      <c r="E125" s="40"/>
      <c r="F125" s="201" t="s">
        <v>2910</v>
      </c>
      <c r="G125" s="40"/>
      <c r="H125" s="40"/>
      <c r="I125" s="197"/>
      <c r="J125" s="40"/>
      <c r="K125" s="40"/>
      <c r="L125" s="43"/>
      <c r="M125" s="198"/>
      <c r="N125" s="199"/>
      <c r="O125" s="68"/>
      <c r="P125" s="68"/>
      <c r="Q125" s="68"/>
      <c r="R125" s="68"/>
      <c r="S125" s="68"/>
      <c r="T125" s="69"/>
      <c r="U125" s="38"/>
      <c r="V125" s="38"/>
      <c r="W125" s="38"/>
      <c r="X125" s="38"/>
      <c r="Y125" s="38"/>
      <c r="Z125" s="38"/>
      <c r="AA125" s="38"/>
      <c r="AB125" s="38"/>
      <c r="AC125" s="38"/>
      <c r="AD125" s="38"/>
      <c r="AE125" s="38"/>
      <c r="AT125" s="21" t="s">
        <v>180</v>
      </c>
      <c r="AU125" s="21" t="s">
        <v>79</v>
      </c>
    </row>
    <row r="126" spans="1:65" s="2" customFormat="1" ht="37.9" customHeight="1">
      <c r="A126" s="38"/>
      <c r="B126" s="39"/>
      <c r="C126" s="182" t="s">
        <v>1128</v>
      </c>
      <c r="D126" s="182" t="s">
        <v>171</v>
      </c>
      <c r="E126" s="183" t="s">
        <v>2911</v>
      </c>
      <c r="F126" s="184" t="s">
        <v>2912</v>
      </c>
      <c r="G126" s="185" t="s">
        <v>999</v>
      </c>
      <c r="H126" s="186">
        <v>5</v>
      </c>
      <c r="I126" s="187"/>
      <c r="J126" s="188">
        <f>ROUND(I126*H126,2)</f>
        <v>0</v>
      </c>
      <c r="K126" s="184" t="s">
        <v>1480</v>
      </c>
      <c r="L126" s="43"/>
      <c r="M126" s="189" t="s">
        <v>19</v>
      </c>
      <c r="N126" s="190" t="s">
        <v>43</v>
      </c>
      <c r="O126" s="68"/>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176</v>
      </c>
      <c r="AT126" s="193" t="s">
        <v>171</v>
      </c>
      <c r="AU126" s="193" t="s">
        <v>79</v>
      </c>
      <c r="AY126" s="21" t="s">
        <v>168</v>
      </c>
      <c r="BE126" s="194">
        <f>IF(N126="základní",J126,0)</f>
        <v>0</v>
      </c>
      <c r="BF126" s="194">
        <f>IF(N126="snížená",J126,0)</f>
        <v>0</v>
      </c>
      <c r="BG126" s="194">
        <f>IF(N126="zákl. přenesená",J126,0)</f>
        <v>0</v>
      </c>
      <c r="BH126" s="194">
        <f>IF(N126="sníž. přenesená",J126,0)</f>
        <v>0</v>
      </c>
      <c r="BI126" s="194">
        <f>IF(N126="nulová",J126,0)</f>
        <v>0</v>
      </c>
      <c r="BJ126" s="21" t="s">
        <v>79</v>
      </c>
      <c r="BK126" s="194">
        <f>ROUND(I126*H126,2)</f>
        <v>0</v>
      </c>
      <c r="BL126" s="21" t="s">
        <v>176</v>
      </c>
      <c r="BM126" s="193" t="s">
        <v>2913</v>
      </c>
    </row>
    <row r="127" spans="1:65" s="2" customFormat="1" ht="19.5">
      <c r="A127" s="38"/>
      <c r="B127" s="39"/>
      <c r="C127" s="40"/>
      <c r="D127" s="195" t="s">
        <v>178</v>
      </c>
      <c r="E127" s="40"/>
      <c r="F127" s="196" t="s">
        <v>2912</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1" t="s">
        <v>178</v>
      </c>
      <c r="AU127" s="21" t="s">
        <v>79</v>
      </c>
    </row>
    <row r="128" spans="1:65" s="2" customFormat="1" ht="21.75" customHeight="1">
      <c r="A128" s="38"/>
      <c r="B128" s="39"/>
      <c r="C128" s="182" t="s">
        <v>1135</v>
      </c>
      <c r="D128" s="182" t="s">
        <v>171</v>
      </c>
      <c r="E128" s="183" t="s">
        <v>2914</v>
      </c>
      <c r="F128" s="184" t="s">
        <v>2915</v>
      </c>
      <c r="G128" s="185" t="s">
        <v>999</v>
      </c>
      <c r="H128" s="186">
        <v>5</v>
      </c>
      <c r="I128" s="187"/>
      <c r="J128" s="188">
        <f>ROUND(I128*H128,2)</f>
        <v>0</v>
      </c>
      <c r="K128" s="184" t="s">
        <v>1480</v>
      </c>
      <c r="L128" s="43"/>
      <c r="M128" s="189" t="s">
        <v>19</v>
      </c>
      <c r="N128" s="190" t="s">
        <v>43</v>
      </c>
      <c r="O128" s="68"/>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176</v>
      </c>
      <c r="AT128" s="193" t="s">
        <v>171</v>
      </c>
      <c r="AU128" s="193" t="s">
        <v>79</v>
      </c>
      <c r="AY128" s="21" t="s">
        <v>168</v>
      </c>
      <c r="BE128" s="194">
        <f>IF(N128="základní",J128,0)</f>
        <v>0</v>
      </c>
      <c r="BF128" s="194">
        <f>IF(N128="snížená",J128,0)</f>
        <v>0</v>
      </c>
      <c r="BG128" s="194">
        <f>IF(N128="zákl. přenesená",J128,0)</f>
        <v>0</v>
      </c>
      <c r="BH128" s="194">
        <f>IF(N128="sníž. přenesená",J128,0)</f>
        <v>0</v>
      </c>
      <c r="BI128" s="194">
        <f>IF(N128="nulová",J128,0)</f>
        <v>0</v>
      </c>
      <c r="BJ128" s="21" t="s">
        <v>79</v>
      </c>
      <c r="BK128" s="194">
        <f>ROUND(I128*H128,2)</f>
        <v>0</v>
      </c>
      <c r="BL128" s="21" t="s">
        <v>176</v>
      </c>
      <c r="BM128" s="193" t="s">
        <v>2916</v>
      </c>
    </row>
    <row r="129" spans="1:65" s="2" customFormat="1" ht="11.25">
      <c r="A129" s="38"/>
      <c r="B129" s="39"/>
      <c r="C129" s="40"/>
      <c r="D129" s="195" t="s">
        <v>178</v>
      </c>
      <c r="E129" s="40"/>
      <c r="F129" s="196" t="s">
        <v>2915</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1" t="s">
        <v>178</v>
      </c>
      <c r="AU129" s="21" t="s">
        <v>79</v>
      </c>
    </row>
    <row r="130" spans="1:65" s="2" customFormat="1" ht="24.2" customHeight="1">
      <c r="A130" s="38"/>
      <c r="B130" s="39"/>
      <c r="C130" s="182" t="s">
        <v>1141</v>
      </c>
      <c r="D130" s="182" t="s">
        <v>171</v>
      </c>
      <c r="E130" s="183" t="s">
        <v>2917</v>
      </c>
      <c r="F130" s="184" t="s">
        <v>2918</v>
      </c>
      <c r="G130" s="185" t="s">
        <v>999</v>
      </c>
      <c r="H130" s="186">
        <v>2</v>
      </c>
      <c r="I130" s="187"/>
      <c r="J130" s="188">
        <f>ROUND(I130*H130,2)</f>
        <v>0</v>
      </c>
      <c r="K130" s="184" t="s">
        <v>1480</v>
      </c>
      <c r="L130" s="43"/>
      <c r="M130" s="189" t="s">
        <v>19</v>
      </c>
      <c r="N130" s="190" t="s">
        <v>43</v>
      </c>
      <c r="O130" s="68"/>
      <c r="P130" s="191">
        <f>O130*H130</f>
        <v>0</v>
      </c>
      <c r="Q130" s="191">
        <v>0</v>
      </c>
      <c r="R130" s="191">
        <f>Q130*H130</f>
        <v>0</v>
      </c>
      <c r="S130" s="191">
        <v>0</v>
      </c>
      <c r="T130" s="192">
        <f>S130*H130</f>
        <v>0</v>
      </c>
      <c r="U130" s="38"/>
      <c r="V130" s="38"/>
      <c r="W130" s="38"/>
      <c r="X130" s="38"/>
      <c r="Y130" s="38"/>
      <c r="Z130" s="38"/>
      <c r="AA130" s="38"/>
      <c r="AB130" s="38"/>
      <c r="AC130" s="38"/>
      <c r="AD130" s="38"/>
      <c r="AE130" s="38"/>
      <c r="AR130" s="193" t="s">
        <v>176</v>
      </c>
      <c r="AT130" s="193" t="s">
        <v>171</v>
      </c>
      <c r="AU130" s="193" t="s">
        <v>79</v>
      </c>
      <c r="AY130" s="21" t="s">
        <v>168</v>
      </c>
      <c r="BE130" s="194">
        <f>IF(N130="základní",J130,0)</f>
        <v>0</v>
      </c>
      <c r="BF130" s="194">
        <f>IF(N130="snížená",J130,0)</f>
        <v>0</v>
      </c>
      <c r="BG130" s="194">
        <f>IF(N130="zákl. přenesená",J130,0)</f>
        <v>0</v>
      </c>
      <c r="BH130" s="194">
        <f>IF(N130="sníž. přenesená",J130,0)</f>
        <v>0</v>
      </c>
      <c r="BI130" s="194">
        <f>IF(N130="nulová",J130,0)</f>
        <v>0</v>
      </c>
      <c r="BJ130" s="21" t="s">
        <v>79</v>
      </c>
      <c r="BK130" s="194">
        <f>ROUND(I130*H130,2)</f>
        <v>0</v>
      </c>
      <c r="BL130" s="21" t="s">
        <v>176</v>
      </c>
      <c r="BM130" s="193" t="s">
        <v>2919</v>
      </c>
    </row>
    <row r="131" spans="1:65" s="2" customFormat="1" ht="11.25">
      <c r="A131" s="38"/>
      <c r="B131" s="39"/>
      <c r="C131" s="40"/>
      <c r="D131" s="195" t="s">
        <v>178</v>
      </c>
      <c r="E131" s="40"/>
      <c r="F131" s="196" t="s">
        <v>2918</v>
      </c>
      <c r="G131" s="40"/>
      <c r="H131" s="40"/>
      <c r="I131" s="197"/>
      <c r="J131" s="40"/>
      <c r="K131" s="40"/>
      <c r="L131" s="43"/>
      <c r="M131" s="198"/>
      <c r="N131" s="199"/>
      <c r="O131" s="68"/>
      <c r="P131" s="68"/>
      <c r="Q131" s="68"/>
      <c r="R131" s="68"/>
      <c r="S131" s="68"/>
      <c r="T131" s="69"/>
      <c r="U131" s="38"/>
      <c r="V131" s="38"/>
      <c r="W131" s="38"/>
      <c r="X131" s="38"/>
      <c r="Y131" s="38"/>
      <c r="Z131" s="38"/>
      <c r="AA131" s="38"/>
      <c r="AB131" s="38"/>
      <c r="AC131" s="38"/>
      <c r="AD131" s="38"/>
      <c r="AE131" s="38"/>
      <c r="AT131" s="21" t="s">
        <v>178</v>
      </c>
      <c r="AU131" s="21" t="s">
        <v>79</v>
      </c>
    </row>
    <row r="132" spans="1:65" s="2" customFormat="1" ht="16.5" customHeight="1">
      <c r="A132" s="38"/>
      <c r="B132" s="39"/>
      <c r="C132" s="182" t="s">
        <v>1148</v>
      </c>
      <c r="D132" s="182" t="s">
        <v>171</v>
      </c>
      <c r="E132" s="183" t="s">
        <v>2920</v>
      </c>
      <c r="F132" s="184" t="s">
        <v>2921</v>
      </c>
      <c r="G132" s="185" t="s">
        <v>999</v>
      </c>
      <c r="H132" s="186">
        <v>2</v>
      </c>
      <c r="I132" s="187"/>
      <c r="J132" s="188">
        <f>ROUND(I132*H132,2)</f>
        <v>0</v>
      </c>
      <c r="K132" s="184" t="s">
        <v>1480</v>
      </c>
      <c r="L132" s="43"/>
      <c r="M132" s="189" t="s">
        <v>19</v>
      </c>
      <c r="N132" s="190" t="s">
        <v>43</v>
      </c>
      <c r="O132" s="68"/>
      <c r="P132" s="191">
        <f>O132*H132</f>
        <v>0</v>
      </c>
      <c r="Q132" s="191">
        <v>0</v>
      </c>
      <c r="R132" s="191">
        <f>Q132*H132</f>
        <v>0</v>
      </c>
      <c r="S132" s="191">
        <v>0</v>
      </c>
      <c r="T132" s="192">
        <f>S132*H132</f>
        <v>0</v>
      </c>
      <c r="U132" s="38"/>
      <c r="V132" s="38"/>
      <c r="W132" s="38"/>
      <c r="X132" s="38"/>
      <c r="Y132" s="38"/>
      <c r="Z132" s="38"/>
      <c r="AA132" s="38"/>
      <c r="AB132" s="38"/>
      <c r="AC132" s="38"/>
      <c r="AD132" s="38"/>
      <c r="AE132" s="38"/>
      <c r="AR132" s="193" t="s">
        <v>176</v>
      </c>
      <c r="AT132" s="193" t="s">
        <v>171</v>
      </c>
      <c r="AU132" s="193" t="s">
        <v>79</v>
      </c>
      <c r="AY132" s="21" t="s">
        <v>168</v>
      </c>
      <c r="BE132" s="194">
        <f>IF(N132="základní",J132,0)</f>
        <v>0</v>
      </c>
      <c r="BF132" s="194">
        <f>IF(N132="snížená",J132,0)</f>
        <v>0</v>
      </c>
      <c r="BG132" s="194">
        <f>IF(N132="zákl. přenesená",J132,0)</f>
        <v>0</v>
      </c>
      <c r="BH132" s="194">
        <f>IF(N132="sníž. přenesená",J132,0)</f>
        <v>0</v>
      </c>
      <c r="BI132" s="194">
        <f>IF(N132="nulová",J132,0)</f>
        <v>0</v>
      </c>
      <c r="BJ132" s="21" t="s">
        <v>79</v>
      </c>
      <c r="BK132" s="194">
        <f>ROUND(I132*H132,2)</f>
        <v>0</v>
      </c>
      <c r="BL132" s="21" t="s">
        <v>176</v>
      </c>
      <c r="BM132" s="193" t="s">
        <v>2922</v>
      </c>
    </row>
    <row r="133" spans="1:65" s="2" customFormat="1" ht="11.25">
      <c r="A133" s="38"/>
      <c r="B133" s="39"/>
      <c r="C133" s="40"/>
      <c r="D133" s="195" t="s">
        <v>178</v>
      </c>
      <c r="E133" s="40"/>
      <c r="F133" s="196" t="s">
        <v>2921</v>
      </c>
      <c r="G133" s="40"/>
      <c r="H133" s="40"/>
      <c r="I133" s="197"/>
      <c r="J133" s="40"/>
      <c r="K133" s="40"/>
      <c r="L133" s="43"/>
      <c r="M133" s="198"/>
      <c r="N133" s="199"/>
      <c r="O133" s="68"/>
      <c r="P133" s="68"/>
      <c r="Q133" s="68"/>
      <c r="R133" s="68"/>
      <c r="S133" s="68"/>
      <c r="T133" s="69"/>
      <c r="U133" s="38"/>
      <c r="V133" s="38"/>
      <c r="W133" s="38"/>
      <c r="X133" s="38"/>
      <c r="Y133" s="38"/>
      <c r="Z133" s="38"/>
      <c r="AA133" s="38"/>
      <c r="AB133" s="38"/>
      <c r="AC133" s="38"/>
      <c r="AD133" s="38"/>
      <c r="AE133" s="38"/>
      <c r="AT133" s="21" t="s">
        <v>178</v>
      </c>
      <c r="AU133" s="21" t="s">
        <v>79</v>
      </c>
    </row>
    <row r="134" spans="1:65" s="2" customFormat="1" ht="19.5">
      <c r="A134" s="38"/>
      <c r="B134" s="39"/>
      <c r="C134" s="40"/>
      <c r="D134" s="195" t="s">
        <v>206</v>
      </c>
      <c r="E134" s="40"/>
      <c r="F134" s="224" t="s">
        <v>2923</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1" t="s">
        <v>206</v>
      </c>
      <c r="AU134" s="21" t="s">
        <v>79</v>
      </c>
    </row>
    <row r="135" spans="1:65" s="2" customFormat="1" ht="24.2" customHeight="1">
      <c r="A135" s="38"/>
      <c r="B135" s="39"/>
      <c r="C135" s="182" t="s">
        <v>1155</v>
      </c>
      <c r="D135" s="182" t="s">
        <v>171</v>
      </c>
      <c r="E135" s="183" t="s">
        <v>2924</v>
      </c>
      <c r="F135" s="184" t="s">
        <v>2925</v>
      </c>
      <c r="G135" s="185" t="s">
        <v>1448</v>
      </c>
      <c r="H135" s="256"/>
      <c r="I135" s="187"/>
      <c r="J135" s="188">
        <f>ROUND(I135*H135,2)</f>
        <v>0</v>
      </c>
      <c r="K135" s="184" t="s">
        <v>175</v>
      </c>
      <c r="L135" s="43"/>
      <c r="M135" s="189" t="s">
        <v>19</v>
      </c>
      <c r="N135" s="190" t="s">
        <v>43</v>
      </c>
      <c r="O135" s="68"/>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176</v>
      </c>
      <c r="AT135" s="193" t="s">
        <v>171</v>
      </c>
      <c r="AU135" s="193" t="s">
        <v>79</v>
      </c>
      <c r="AY135" s="21" t="s">
        <v>168</v>
      </c>
      <c r="BE135" s="194">
        <f>IF(N135="základní",J135,0)</f>
        <v>0</v>
      </c>
      <c r="BF135" s="194">
        <f>IF(N135="snížená",J135,0)</f>
        <v>0</v>
      </c>
      <c r="BG135" s="194">
        <f>IF(N135="zákl. přenesená",J135,0)</f>
        <v>0</v>
      </c>
      <c r="BH135" s="194">
        <f>IF(N135="sníž. přenesená",J135,0)</f>
        <v>0</v>
      </c>
      <c r="BI135" s="194">
        <f>IF(N135="nulová",J135,0)</f>
        <v>0</v>
      </c>
      <c r="BJ135" s="21" t="s">
        <v>79</v>
      </c>
      <c r="BK135" s="194">
        <f>ROUND(I135*H135,2)</f>
        <v>0</v>
      </c>
      <c r="BL135" s="21" t="s">
        <v>176</v>
      </c>
      <c r="BM135" s="193" t="s">
        <v>2926</v>
      </c>
    </row>
    <row r="136" spans="1:65" s="2" customFormat="1" ht="29.25">
      <c r="A136" s="38"/>
      <c r="B136" s="39"/>
      <c r="C136" s="40"/>
      <c r="D136" s="195" t="s">
        <v>178</v>
      </c>
      <c r="E136" s="40"/>
      <c r="F136" s="196" t="s">
        <v>2927</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1" t="s">
        <v>178</v>
      </c>
      <c r="AU136" s="21" t="s">
        <v>79</v>
      </c>
    </row>
    <row r="137" spans="1:65" s="2" customFormat="1" ht="11.25">
      <c r="A137" s="38"/>
      <c r="B137" s="39"/>
      <c r="C137" s="40"/>
      <c r="D137" s="200" t="s">
        <v>180</v>
      </c>
      <c r="E137" s="40"/>
      <c r="F137" s="201" t="s">
        <v>2928</v>
      </c>
      <c r="G137" s="40"/>
      <c r="H137" s="40"/>
      <c r="I137" s="197"/>
      <c r="J137" s="40"/>
      <c r="K137" s="40"/>
      <c r="L137" s="43"/>
      <c r="M137" s="198"/>
      <c r="N137" s="199"/>
      <c r="O137" s="68"/>
      <c r="P137" s="68"/>
      <c r="Q137" s="68"/>
      <c r="R137" s="68"/>
      <c r="S137" s="68"/>
      <c r="T137" s="69"/>
      <c r="U137" s="38"/>
      <c r="V137" s="38"/>
      <c r="W137" s="38"/>
      <c r="X137" s="38"/>
      <c r="Y137" s="38"/>
      <c r="Z137" s="38"/>
      <c r="AA137" s="38"/>
      <c r="AB137" s="38"/>
      <c r="AC137" s="38"/>
      <c r="AD137" s="38"/>
      <c r="AE137" s="38"/>
      <c r="AT137" s="21" t="s">
        <v>180</v>
      </c>
      <c r="AU137" s="21" t="s">
        <v>79</v>
      </c>
    </row>
    <row r="138" spans="1:65" s="12" customFormat="1" ht="25.9" customHeight="1">
      <c r="B138" s="166"/>
      <c r="C138" s="167"/>
      <c r="D138" s="168" t="s">
        <v>71</v>
      </c>
      <c r="E138" s="169" t="s">
        <v>2929</v>
      </c>
      <c r="F138" s="169" t="s">
        <v>2930</v>
      </c>
      <c r="G138" s="167"/>
      <c r="H138" s="167"/>
      <c r="I138" s="170"/>
      <c r="J138" s="171">
        <f>BK138</f>
        <v>0</v>
      </c>
      <c r="K138" s="167"/>
      <c r="L138" s="172"/>
      <c r="M138" s="173"/>
      <c r="N138" s="174"/>
      <c r="O138" s="174"/>
      <c r="P138" s="175">
        <f>SUM(P139:P231)</f>
        <v>0</v>
      </c>
      <c r="Q138" s="174"/>
      <c r="R138" s="175">
        <f>SUM(R139:R231)</f>
        <v>2.2559999999999997E-2</v>
      </c>
      <c r="S138" s="174"/>
      <c r="T138" s="176">
        <f>SUM(T139:T231)</f>
        <v>0</v>
      </c>
      <c r="AR138" s="177" t="s">
        <v>79</v>
      </c>
      <c r="AT138" s="178" t="s">
        <v>71</v>
      </c>
      <c r="AU138" s="178" t="s">
        <v>72</v>
      </c>
      <c r="AY138" s="177" t="s">
        <v>168</v>
      </c>
      <c r="BK138" s="179">
        <f>SUM(BK139:BK231)</f>
        <v>0</v>
      </c>
    </row>
    <row r="139" spans="1:65" s="2" customFormat="1" ht="21.75" customHeight="1">
      <c r="A139" s="38"/>
      <c r="B139" s="39"/>
      <c r="C139" s="182" t="s">
        <v>1162</v>
      </c>
      <c r="D139" s="182" t="s">
        <v>171</v>
      </c>
      <c r="E139" s="183" t="s">
        <v>2931</v>
      </c>
      <c r="F139" s="184" t="s">
        <v>2932</v>
      </c>
      <c r="G139" s="185" t="s">
        <v>245</v>
      </c>
      <c r="H139" s="186">
        <v>7</v>
      </c>
      <c r="I139" s="187"/>
      <c r="J139" s="188">
        <f>ROUND(I139*H139,2)</f>
        <v>0</v>
      </c>
      <c r="K139" s="184" t="s">
        <v>1480</v>
      </c>
      <c r="L139" s="43"/>
      <c r="M139" s="189" t="s">
        <v>19</v>
      </c>
      <c r="N139" s="190" t="s">
        <v>43</v>
      </c>
      <c r="O139" s="68"/>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176</v>
      </c>
      <c r="AT139" s="193" t="s">
        <v>171</v>
      </c>
      <c r="AU139" s="193" t="s">
        <v>79</v>
      </c>
      <c r="AY139" s="21" t="s">
        <v>168</v>
      </c>
      <c r="BE139" s="194">
        <f>IF(N139="základní",J139,0)</f>
        <v>0</v>
      </c>
      <c r="BF139" s="194">
        <f>IF(N139="snížená",J139,0)</f>
        <v>0</v>
      </c>
      <c r="BG139" s="194">
        <f>IF(N139="zákl. přenesená",J139,0)</f>
        <v>0</v>
      </c>
      <c r="BH139" s="194">
        <f>IF(N139="sníž. přenesená",J139,0)</f>
        <v>0</v>
      </c>
      <c r="BI139" s="194">
        <f>IF(N139="nulová",J139,0)</f>
        <v>0</v>
      </c>
      <c r="BJ139" s="21" t="s">
        <v>79</v>
      </c>
      <c r="BK139" s="194">
        <f>ROUND(I139*H139,2)</f>
        <v>0</v>
      </c>
      <c r="BL139" s="21" t="s">
        <v>176</v>
      </c>
      <c r="BM139" s="193" t="s">
        <v>2933</v>
      </c>
    </row>
    <row r="140" spans="1:65" s="2" customFormat="1" ht="11.25">
      <c r="A140" s="38"/>
      <c r="B140" s="39"/>
      <c r="C140" s="40"/>
      <c r="D140" s="195" t="s">
        <v>178</v>
      </c>
      <c r="E140" s="40"/>
      <c r="F140" s="196" t="s">
        <v>2932</v>
      </c>
      <c r="G140" s="40"/>
      <c r="H140" s="40"/>
      <c r="I140" s="197"/>
      <c r="J140" s="40"/>
      <c r="K140" s="40"/>
      <c r="L140" s="43"/>
      <c r="M140" s="198"/>
      <c r="N140" s="199"/>
      <c r="O140" s="68"/>
      <c r="P140" s="68"/>
      <c r="Q140" s="68"/>
      <c r="R140" s="68"/>
      <c r="S140" s="68"/>
      <c r="T140" s="69"/>
      <c r="U140" s="38"/>
      <c r="V140" s="38"/>
      <c r="W140" s="38"/>
      <c r="X140" s="38"/>
      <c r="Y140" s="38"/>
      <c r="Z140" s="38"/>
      <c r="AA140" s="38"/>
      <c r="AB140" s="38"/>
      <c r="AC140" s="38"/>
      <c r="AD140" s="38"/>
      <c r="AE140" s="38"/>
      <c r="AT140" s="21" t="s">
        <v>178</v>
      </c>
      <c r="AU140" s="21" t="s">
        <v>79</v>
      </c>
    </row>
    <row r="141" spans="1:65" s="2" customFormat="1" ht="29.25">
      <c r="A141" s="38"/>
      <c r="B141" s="39"/>
      <c r="C141" s="40"/>
      <c r="D141" s="195" t="s">
        <v>206</v>
      </c>
      <c r="E141" s="40"/>
      <c r="F141" s="224" t="s">
        <v>2863</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1" t="s">
        <v>206</v>
      </c>
      <c r="AU141" s="21" t="s">
        <v>79</v>
      </c>
    </row>
    <row r="142" spans="1:65" s="2" customFormat="1" ht="24.2" customHeight="1">
      <c r="A142" s="38"/>
      <c r="B142" s="39"/>
      <c r="C142" s="182" t="s">
        <v>950</v>
      </c>
      <c r="D142" s="182" t="s">
        <v>171</v>
      </c>
      <c r="E142" s="183" t="s">
        <v>2934</v>
      </c>
      <c r="F142" s="184" t="s">
        <v>2935</v>
      </c>
      <c r="G142" s="185" t="s">
        <v>245</v>
      </c>
      <c r="H142" s="186">
        <v>7</v>
      </c>
      <c r="I142" s="187"/>
      <c r="J142" s="188">
        <f>ROUND(I142*H142,2)</f>
        <v>0</v>
      </c>
      <c r="K142" s="184" t="s">
        <v>1480</v>
      </c>
      <c r="L142" s="43"/>
      <c r="M142" s="189" t="s">
        <v>19</v>
      </c>
      <c r="N142" s="190" t="s">
        <v>43</v>
      </c>
      <c r="O142" s="68"/>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176</v>
      </c>
      <c r="AT142" s="193" t="s">
        <v>171</v>
      </c>
      <c r="AU142" s="193" t="s">
        <v>79</v>
      </c>
      <c r="AY142" s="21" t="s">
        <v>168</v>
      </c>
      <c r="BE142" s="194">
        <f>IF(N142="základní",J142,0)</f>
        <v>0</v>
      </c>
      <c r="BF142" s="194">
        <f>IF(N142="snížená",J142,0)</f>
        <v>0</v>
      </c>
      <c r="BG142" s="194">
        <f>IF(N142="zákl. přenesená",J142,0)</f>
        <v>0</v>
      </c>
      <c r="BH142" s="194">
        <f>IF(N142="sníž. přenesená",J142,0)</f>
        <v>0</v>
      </c>
      <c r="BI142" s="194">
        <f>IF(N142="nulová",J142,0)</f>
        <v>0</v>
      </c>
      <c r="BJ142" s="21" t="s">
        <v>79</v>
      </c>
      <c r="BK142" s="194">
        <f>ROUND(I142*H142,2)</f>
        <v>0</v>
      </c>
      <c r="BL142" s="21" t="s">
        <v>176</v>
      </c>
      <c r="BM142" s="193" t="s">
        <v>2936</v>
      </c>
    </row>
    <row r="143" spans="1:65" s="2" customFormat="1" ht="11.25">
      <c r="A143" s="38"/>
      <c r="B143" s="39"/>
      <c r="C143" s="40"/>
      <c r="D143" s="195" t="s">
        <v>178</v>
      </c>
      <c r="E143" s="40"/>
      <c r="F143" s="196" t="s">
        <v>2935</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1" t="s">
        <v>178</v>
      </c>
      <c r="AU143" s="21" t="s">
        <v>79</v>
      </c>
    </row>
    <row r="144" spans="1:65" s="2" customFormat="1" ht="24.2" customHeight="1">
      <c r="A144" s="38"/>
      <c r="B144" s="39"/>
      <c r="C144" s="182" t="s">
        <v>786</v>
      </c>
      <c r="D144" s="182" t="s">
        <v>171</v>
      </c>
      <c r="E144" s="183" t="s">
        <v>2937</v>
      </c>
      <c r="F144" s="184" t="s">
        <v>2938</v>
      </c>
      <c r="G144" s="185" t="s">
        <v>999</v>
      </c>
      <c r="H144" s="186">
        <v>2</v>
      </c>
      <c r="I144" s="187"/>
      <c r="J144" s="188">
        <f>ROUND(I144*H144,2)</f>
        <v>0</v>
      </c>
      <c r="K144" s="184" t="s">
        <v>1480</v>
      </c>
      <c r="L144" s="43"/>
      <c r="M144" s="189" t="s">
        <v>19</v>
      </c>
      <c r="N144" s="190" t="s">
        <v>43</v>
      </c>
      <c r="O144" s="68"/>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176</v>
      </c>
      <c r="AT144" s="193" t="s">
        <v>171</v>
      </c>
      <c r="AU144" s="193" t="s">
        <v>79</v>
      </c>
      <c r="AY144" s="21" t="s">
        <v>168</v>
      </c>
      <c r="BE144" s="194">
        <f>IF(N144="základní",J144,0)</f>
        <v>0</v>
      </c>
      <c r="BF144" s="194">
        <f>IF(N144="snížená",J144,0)</f>
        <v>0</v>
      </c>
      <c r="BG144" s="194">
        <f>IF(N144="zákl. přenesená",J144,0)</f>
        <v>0</v>
      </c>
      <c r="BH144" s="194">
        <f>IF(N144="sníž. přenesená",J144,0)</f>
        <v>0</v>
      </c>
      <c r="BI144" s="194">
        <f>IF(N144="nulová",J144,0)</f>
        <v>0</v>
      </c>
      <c r="BJ144" s="21" t="s">
        <v>79</v>
      </c>
      <c r="BK144" s="194">
        <f>ROUND(I144*H144,2)</f>
        <v>0</v>
      </c>
      <c r="BL144" s="21" t="s">
        <v>176</v>
      </c>
      <c r="BM144" s="193" t="s">
        <v>2939</v>
      </c>
    </row>
    <row r="145" spans="1:65" s="2" customFormat="1" ht="11.25">
      <c r="A145" s="38"/>
      <c r="B145" s="39"/>
      <c r="C145" s="40"/>
      <c r="D145" s="195" t="s">
        <v>178</v>
      </c>
      <c r="E145" s="40"/>
      <c r="F145" s="196" t="s">
        <v>2938</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1" t="s">
        <v>178</v>
      </c>
      <c r="AU145" s="21" t="s">
        <v>79</v>
      </c>
    </row>
    <row r="146" spans="1:65" s="2" customFormat="1" ht="24.2" customHeight="1">
      <c r="A146" s="38"/>
      <c r="B146" s="39"/>
      <c r="C146" s="182" t="s">
        <v>1306</v>
      </c>
      <c r="D146" s="182" t="s">
        <v>171</v>
      </c>
      <c r="E146" s="183" t="s">
        <v>2940</v>
      </c>
      <c r="F146" s="184" t="s">
        <v>2941</v>
      </c>
      <c r="G146" s="185" t="s">
        <v>999</v>
      </c>
      <c r="H146" s="186">
        <v>1</v>
      </c>
      <c r="I146" s="187"/>
      <c r="J146" s="188">
        <f>ROUND(I146*H146,2)</f>
        <v>0</v>
      </c>
      <c r="K146" s="184" t="s">
        <v>1480</v>
      </c>
      <c r="L146" s="43"/>
      <c r="M146" s="189" t="s">
        <v>19</v>
      </c>
      <c r="N146" s="190" t="s">
        <v>43</v>
      </c>
      <c r="O146" s="68"/>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176</v>
      </c>
      <c r="AT146" s="193" t="s">
        <v>171</v>
      </c>
      <c r="AU146" s="193" t="s">
        <v>79</v>
      </c>
      <c r="AY146" s="21" t="s">
        <v>168</v>
      </c>
      <c r="BE146" s="194">
        <f>IF(N146="základní",J146,0)</f>
        <v>0</v>
      </c>
      <c r="BF146" s="194">
        <f>IF(N146="snížená",J146,0)</f>
        <v>0</v>
      </c>
      <c r="BG146" s="194">
        <f>IF(N146="zákl. přenesená",J146,0)</f>
        <v>0</v>
      </c>
      <c r="BH146" s="194">
        <f>IF(N146="sníž. přenesená",J146,0)</f>
        <v>0</v>
      </c>
      <c r="BI146" s="194">
        <f>IF(N146="nulová",J146,0)</f>
        <v>0</v>
      </c>
      <c r="BJ146" s="21" t="s">
        <v>79</v>
      </c>
      <c r="BK146" s="194">
        <f>ROUND(I146*H146,2)</f>
        <v>0</v>
      </c>
      <c r="BL146" s="21" t="s">
        <v>176</v>
      </c>
      <c r="BM146" s="193" t="s">
        <v>2942</v>
      </c>
    </row>
    <row r="147" spans="1:65" s="2" customFormat="1" ht="11.25">
      <c r="A147" s="38"/>
      <c r="B147" s="39"/>
      <c r="C147" s="40"/>
      <c r="D147" s="195" t="s">
        <v>178</v>
      </c>
      <c r="E147" s="40"/>
      <c r="F147" s="196" t="s">
        <v>2941</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1" t="s">
        <v>178</v>
      </c>
      <c r="AU147" s="21" t="s">
        <v>79</v>
      </c>
    </row>
    <row r="148" spans="1:65" s="2" customFormat="1" ht="16.5" customHeight="1">
      <c r="A148" s="38"/>
      <c r="B148" s="39"/>
      <c r="C148" s="182" t="s">
        <v>701</v>
      </c>
      <c r="D148" s="182" t="s">
        <v>171</v>
      </c>
      <c r="E148" s="183" t="s">
        <v>2943</v>
      </c>
      <c r="F148" s="184" t="s">
        <v>2944</v>
      </c>
      <c r="G148" s="185" t="s">
        <v>999</v>
      </c>
      <c r="H148" s="186">
        <v>6</v>
      </c>
      <c r="I148" s="187"/>
      <c r="J148" s="188">
        <f>ROUND(I148*H148,2)</f>
        <v>0</v>
      </c>
      <c r="K148" s="184" t="s">
        <v>1480</v>
      </c>
      <c r="L148" s="43"/>
      <c r="M148" s="189" t="s">
        <v>19</v>
      </c>
      <c r="N148" s="190" t="s">
        <v>43</v>
      </c>
      <c r="O148" s="68"/>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176</v>
      </c>
      <c r="AT148" s="193" t="s">
        <v>171</v>
      </c>
      <c r="AU148" s="193" t="s">
        <v>79</v>
      </c>
      <c r="AY148" s="21" t="s">
        <v>168</v>
      </c>
      <c r="BE148" s="194">
        <f>IF(N148="základní",J148,0)</f>
        <v>0</v>
      </c>
      <c r="BF148" s="194">
        <f>IF(N148="snížená",J148,0)</f>
        <v>0</v>
      </c>
      <c r="BG148" s="194">
        <f>IF(N148="zákl. přenesená",J148,0)</f>
        <v>0</v>
      </c>
      <c r="BH148" s="194">
        <f>IF(N148="sníž. přenesená",J148,0)</f>
        <v>0</v>
      </c>
      <c r="BI148" s="194">
        <f>IF(N148="nulová",J148,0)</f>
        <v>0</v>
      </c>
      <c r="BJ148" s="21" t="s">
        <v>79</v>
      </c>
      <c r="BK148" s="194">
        <f>ROUND(I148*H148,2)</f>
        <v>0</v>
      </c>
      <c r="BL148" s="21" t="s">
        <v>176</v>
      </c>
      <c r="BM148" s="193" t="s">
        <v>2945</v>
      </c>
    </row>
    <row r="149" spans="1:65" s="2" customFormat="1" ht="11.25">
      <c r="A149" s="38"/>
      <c r="B149" s="39"/>
      <c r="C149" s="40"/>
      <c r="D149" s="195" t="s">
        <v>178</v>
      </c>
      <c r="E149" s="40"/>
      <c r="F149" s="196" t="s">
        <v>2944</v>
      </c>
      <c r="G149" s="40"/>
      <c r="H149" s="40"/>
      <c r="I149" s="197"/>
      <c r="J149" s="40"/>
      <c r="K149" s="40"/>
      <c r="L149" s="43"/>
      <c r="M149" s="198"/>
      <c r="N149" s="199"/>
      <c r="O149" s="68"/>
      <c r="P149" s="68"/>
      <c r="Q149" s="68"/>
      <c r="R149" s="68"/>
      <c r="S149" s="68"/>
      <c r="T149" s="69"/>
      <c r="U149" s="38"/>
      <c r="V149" s="38"/>
      <c r="W149" s="38"/>
      <c r="X149" s="38"/>
      <c r="Y149" s="38"/>
      <c r="Z149" s="38"/>
      <c r="AA149" s="38"/>
      <c r="AB149" s="38"/>
      <c r="AC149" s="38"/>
      <c r="AD149" s="38"/>
      <c r="AE149" s="38"/>
      <c r="AT149" s="21" t="s">
        <v>178</v>
      </c>
      <c r="AU149" s="21" t="s">
        <v>79</v>
      </c>
    </row>
    <row r="150" spans="1:65" s="2" customFormat="1" ht="33" customHeight="1">
      <c r="A150" s="38"/>
      <c r="B150" s="39"/>
      <c r="C150" s="182" t="s">
        <v>707</v>
      </c>
      <c r="D150" s="182" t="s">
        <v>171</v>
      </c>
      <c r="E150" s="183" t="s">
        <v>2946</v>
      </c>
      <c r="F150" s="184" t="s">
        <v>2947</v>
      </c>
      <c r="G150" s="185" t="s">
        <v>245</v>
      </c>
      <c r="H150" s="186">
        <v>2</v>
      </c>
      <c r="I150" s="187"/>
      <c r="J150" s="188">
        <f>ROUND(I150*H150,2)</f>
        <v>0</v>
      </c>
      <c r="K150" s="184" t="s">
        <v>1480</v>
      </c>
      <c r="L150" s="43"/>
      <c r="M150" s="189" t="s">
        <v>19</v>
      </c>
      <c r="N150" s="190" t="s">
        <v>43</v>
      </c>
      <c r="O150" s="68"/>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176</v>
      </c>
      <c r="AT150" s="193" t="s">
        <v>171</v>
      </c>
      <c r="AU150" s="193" t="s">
        <v>79</v>
      </c>
      <c r="AY150" s="21" t="s">
        <v>168</v>
      </c>
      <c r="BE150" s="194">
        <f>IF(N150="základní",J150,0)</f>
        <v>0</v>
      </c>
      <c r="BF150" s="194">
        <f>IF(N150="snížená",J150,0)</f>
        <v>0</v>
      </c>
      <c r="BG150" s="194">
        <f>IF(N150="zákl. přenesená",J150,0)</f>
        <v>0</v>
      </c>
      <c r="BH150" s="194">
        <f>IF(N150="sníž. přenesená",J150,0)</f>
        <v>0</v>
      </c>
      <c r="BI150" s="194">
        <f>IF(N150="nulová",J150,0)</f>
        <v>0</v>
      </c>
      <c r="BJ150" s="21" t="s">
        <v>79</v>
      </c>
      <c r="BK150" s="194">
        <f>ROUND(I150*H150,2)</f>
        <v>0</v>
      </c>
      <c r="BL150" s="21" t="s">
        <v>176</v>
      </c>
      <c r="BM150" s="193" t="s">
        <v>2948</v>
      </c>
    </row>
    <row r="151" spans="1:65" s="2" customFormat="1" ht="19.5">
      <c r="A151" s="38"/>
      <c r="B151" s="39"/>
      <c r="C151" s="40"/>
      <c r="D151" s="195" t="s">
        <v>178</v>
      </c>
      <c r="E151" s="40"/>
      <c r="F151" s="196" t="s">
        <v>2947</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1" t="s">
        <v>178</v>
      </c>
      <c r="AU151" s="21" t="s">
        <v>79</v>
      </c>
    </row>
    <row r="152" spans="1:65" s="2" customFormat="1" ht="24.2" customHeight="1">
      <c r="A152" s="38"/>
      <c r="B152" s="39"/>
      <c r="C152" s="182" t="s">
        <v>683</v>
      </c>
      <c r="D152" s="182" t="s">
        <v>171</v>
      </c>
      <c r="E152" s="183" t="s">
        <v>2949</v>
      </c>
      <c r="F152" s="184" t="s">
        <v>2950</v>
      </c>
      <c r="G152" s="185" t="s">
        <v>245</v>
      </c>
      <c r="H152" s="186">
        <v>12</v>
      </c>
      <c r="I152" s="187"/>
      <c r="J152" s="188">
        <f>ROUND(I152*H152,2)</f>
        <v>0</v>
      </c>
      <c r="K152" s="184" t="s">
        <v>1480</v>
      </c>
      <c r="L152" s="43"/>
      <c r="M152" s="189" t="s">
        <v>19</v>
      </c>
      <c r="N152" s="190" t="s">
        <v>43</v>
      </c>
      <c r="O152" s="68"/>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176</v>
      </c>
      <c r="AT152" s="193" t="s">
        <v>171</v>
      </c>
      <c r="AU152" s="193" t="s">
        <v>79</v>
      </c>
      <c r="AY152" s="21" t="s">
        <v>168</v>
      </c>
      <c r="BE152" s="194">
        <f>IF(N152="základní",J152,0)</f>
        <v>0</v>
      </c>
      <c r="BF152" s="194">
        <f>IF(N152="snížená",J152,0)</f>
        <v>0</v>
      </c>
      <c r="BG152" s="194">
        <f>IF(N152="zákl. přenesená",J152,0)</f>
        <v>0</v>
      </c>
      <c r="BH152" s="194">
        <f>IF(N152="sníž. přenesená",J152,0)</f>
        <v>0</v>
      </c>
      <c r="BI152" s="194">
        <f>IF(N152="nulová",J152,0)</f>
        <v>0</v>
      </c>
      <c r="BJ152" s="21" t="s">
        <v>79</v>
      </c>
      <c r="BK152" s="194">
        <f>ROUND(I152*H152,2)</f>
        <v>0</v>
      </c>
      <c r="BL152" s="21" t="s">
        <v>176</v>
      </c>
      <c r="BM152" s="193" t="s">
        <v>2951</v>
      </c>
    </row>
    <row r="153" spans="1:65" s="2" customFormat="1" ht="11.25">
      <c r="A153" s="38"/>
      <c r="B153" s="39"/>
      <c r="C153" s="40"/>
      <c r="D153" s="195" t="s">
        <v>178</v>
      </c>
      <c r="E153" s="40"/>
      <c r="F153" s="196" t="s">
        <v>2950</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1" t="s">
        <v>178</v>
      </c>
      <c r="AU153" s="21" t="s">
        <v>79</v>
      </c>
    </row>
    <row r="154" spans="1:65" s="2" customFormat="1" ht="19.5">
      <c r="A154" s="38"/>
      <c r="B154" s="39"/>
      <c r="C154" s="40"/>
      <c r="D154" s="195" t="s">
        <v>206</v>
      </c>
      <c r="E154" s="40"/>
      <c r="F154" s="224" t="s">
        <v>2952</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1" t="s">
        <v>206</v>
      </c>
      <c r="AU154" s="21" t="s">
        <v>79</v>
      </c>
    </row>
    <row r="155" spans="1:65" s="2" customFormat="1" ht="24.2" customHeight="1">
      <c r="A155" s="38"/>
      <c r="B155" s="39"/>
      <c r="C155" s="182" t="s">
        <v>733</v>
      </c>
      <c r="D155" s="182" t="s">
        <v>171</v>
      </c>
      <c r="E155" s="183" t="s">
        <v>2953</v>
      </c>
      <c r="F155" s="184" t="s">
        <v>2954</v>
      </c>
      <c r="G155" s="185" t="s">
        <v>245</v>
      </c>
      <c r="H155" s="186">
        <v>32</v>
      </c>
      <c r="I155" s="187"/>
      <c r="J155" s="188">
        <f>ROUND(I155*H155,2)</f>
        <v>0</v>
      </c>
      <c r="K155" s="184" t="s">
        <v>1480</v>
      </c>
      <c r="L155" s="43"/>
      <c r="M155" s="189" t="s">
        <v>19</v>
      </c>
      <c r="N155" s="190" t="s">
        <v>43</v>
      </c>
      <c r="O155" s="68"/>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176</v>
      </c>
      <c r="AT155" s="193" t="s">
        <v>171</v>
      </c>
      <c r="AU155" s="193" t="s">
        <v>79</v>
      </c>
      <c r="AY155" s="21" t="s">
        <v>168</v>
      </c>
      <c r="BE155" s="194">
        <f>IF(N155="základní",J155,0)</f>
        <v>0</v>
      </c>
      <c r="BF155" s="194">
        <f>IF(N155="snížená",J155,0)</f>
        <v>0</v>
      </c>
      <c r="BG155" s="194">
        <f>IF(N155="zákl. přenesená",J155,0)</f>
        <v>0</v>
      </c>
      <c r="BH155" s="194">
        <f>IF(N155="sníž. přenesená",J155,0)</f>
        <v>0</v>
      </c>
      <c r="BI155" s="194">
        <f>IF(N155="nulová",J155,0)</f>
        <v>0</v>
      </c>
      <c r="BJ155" s="21" t="s">
        <v>79</v>
      </c>
      <c r="BK155" s="194">
        <f>ROUND(I155*H155,2)</f>
        <v>0</v>
      </c>
      <c r="BL155" s="21" t="s">
        <v>176</v>
      </c>
      <c r="BM155" s="193" t="s">
        <v>2955</v>
      </c>
    </row>
    <row r="156" spans="1:65" s="2" customFormat="1" ht="11.25">
      <c r="A156" s="38"/>
      <c r="B156" s="39"/>
      <c r="C156" s="40"/>
      <c r="D156" s="195" t="s">
        <v>178</v>
      </c>
      <c r="E156" s="40"/>
      <c r="F156" s="196" t="s">
        <v>2954</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1" t="s">
        <v>178</v>
      </c>
      <c r="AU156" s="21" t="s">
        <v>79</v>
      </c>
    </row>
    <row r="157" spans="1:65" s="2" customFormat="1" ht="29.25">
      <c r="A157" s="38"/>
      <c r="B157" s="39"/>
      <c r="C157" s="40"/>
      <c r="D157" s="195" t="s">
        <v>206</v>
      </c>
      <c r="E157" s="40"/>
      <c r="F157" s="224" t="s">
        <v>2956</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1" t="s">
        <v>206</v>
      </c>
      <c r="AU157" s="21" t="s">
        <v>79</v>
      </c>
    </row>
    <row r="158" spans="1:65" s="2" customFormat="1" ht="24.2" customHeight="1">
      <c r="A158" s="38"/>
      <c r="B158" s="39"/>
      <c r="C158" s="182" t="s">
        <v>739</v>
      </c>
      <c r="D158" s="182" t="s">
        <v>171</v>
      </c>
      <c r="E158" s="183" t="s">
        <v>2957</v>
      </c>
      <c r="F158" s="184" t="s">
        <v>2958</v>
      </c>
      <c r="G158" s="185" t="s">
        <v>245</v>
      </c>
      <c r="H158" s="186">
        <v>7</v>
      </c>
      <c r="I158" s="187"/>
      <c r="J158" s="188">
        <f>ROUND(I158*H158,2)</f>
        <v>0</v>
      </c>
      <c r="K158" s="184" t="s">
        <v>1480</v>
      </c>
      <c r="L158" s="43"/>
      <c r="M158" s="189" t="s">
        <v>19</v>
      </c>
      <c r="N158" s="190" t="s">
        <v>43</v>
      </c>
      <c r="O158" s="68"/>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176</v>
      </c>
      <c r="AT158" s="193" t="s">
        <v>171</v>
      </c>
      <c r="AU158" s="193" t="s">
        <v>79</v>
      </c>
      <c r="AY158" s="21" t="s">
        <v>168</v>
      </c>
      <c r="BE158" s="194">
        <f>IF(N158="základní",J158,0)</f>
        <v>0</v>
      </c>
      <c r="BF158" s="194">
        <f>IF(N158="snížená",J158,0)</f>
        <v>0</v>
      </c>
      <c r="BG158" s="194">
        <f>IF(N158="zákl. přenesená",J158,0)</f>
        <v>0</v>
      </c>
      <c r="BH158" s="194">
        <f>IF(N158="sníž. přenesená",J158,0)</f>
        <v>0</v>
      </c>
      <c r="BI158" s="194">
        <f>IF(N158="nulová",J158,0)</f>
        <v>0</v>
      </c>
      <c r="BJ158" s="21" t="s">
        <v>79</v>
      </c>
      <c r="BK158" s="194">
        <f>ROUND(I158*H158,2)</f>
        <v>0</v>
      </c>
      <c r="BL158" s="21" t="s">
        <v>176</v>
      </c>
      <c r="BM158" s="193" t="s">
        <v>2959</v>
      </c>
    </row>
    <row r="159" spans="1:65" s="2" customFormat="1" ht="11.25">
      <c r="A159" s="38"/>
      <c r="B159" s="39"/>
      <c r="C159" s="40"/>
      <c r="D159" s="195" t="s">
        <v>178</v>
      </c>
      <c r="E159" s="40"/>
      <c r="F159" s="196" t="s">
        <v>2958</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1" t="s">
        <v>178</v>
      </c>
      <c r="AU159" s="21" t="s">
        <v>79</v>
      </c>
    </row>
    <row r="160" spans="1:65" s="2" customFormat="1" ht="29.25">
      <c r="A160" s="38"/>
      <c r="B160" s="39"/>
      <c r="C160" s="40"/>
      <c r="D160" s="195" t="s">
        <v>206</v>
      </c>
      <c r="E160" s="40"/>
      <c r="F160" s="224" t="s">
        <v>2956</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1" t="s">
        <v>206</v>
      </c>
      <c r="AU160" s="21" t="s">
        <v>79</v>
      </c>
    </row>
    <row r="161" spans="1:65" s="2" customFormat="1" ht="24.2" customHeight="1">
      <c r="A161" s="38"/>
      <c r="B161" s="39"/>
      <c r="C161" s="182" t="s">
        <v>745</v>
      </c>
      <c r="D161" s="182" t="s">
        <v>171</v>
      </c>
      <c r="E161" s="183" t="s">
        <v>2960</v>
      </c>
      <c r="F161" s="184" t="s">
        <v>2961</v>
      </c>
      <c r="G161" s="185" t="s">
        <v>245</v>
      </c>
      <c r="H161" s="186">
        <v>32</v>
      </c>
      <c r="I161" s="187"/>
      <c r="J161" s="188">
        <f>ROUND(I161*H161,2)</f>
        <v>0</v>
      </c>
      <c r="K161" s="184" t="s">
        <v>1480</v>
      </c>
      <c r="L161" s="43"/>
      <c r="M161" s="189" t="s">
        <v>19</v>
      </c>
      <c r="N161" s="190" t="s">
        <v>43</v>
      </c>
      <c r="O161" s="68"/>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176</v>
      </c>
      <c r="AT161" s="193" t="s">
        <v>171</v>
      </c>
      <c r="AU161" s="193" t="s">
        <v>79</v>
      </c>
      <c r="AY161" s="21" t="s">
        <v>168</v>
      </c>
      <c r="BE161" s="194">
        <f>IF(N161="základní",J161,0)</f>
        <v>0</v>
      </c>
      <c r="BF161" s="194">
        <f>IF(N161="snížená",J161,0)</f>
        <v>0</v>
      </c>
      <c r="BG161" s="194">
        <f>IF(N161="zákl. přenesená",J161,0)</f>
        <v>0</v>
      </c>
      <c r="BH161" s="194">
        <f>IF(N161="sníž. přenesená",J161,0)</f>
        <v>0</v>
      </c>
      <c r="BI161" s="194">
        <f>IF(N161="nulová",J161,0)</f>
        <v>0</v>
      </c>
      <c r="BJ161" s="21" t="s">
        <v>79</v>
      </c>
      <c r="BK161" s="194">
        <f>ROUND(I161*H161,2)</f>
        <v>0</v>
      </c>
      <c r="BL161" s="21" t="s">
        <v>176</v>
      </c>
      <c r="BM161" s="193" t="s">
        <v>2962</v>
      </c>
    </row>
    <row r="162" spans="1:65" s="2" customFormat="1" ht="11.25">
      <c r="A162" s="38"/>
      <c r="B162" s="39"/>
      <c r="C162" s="40"/>
      <c r="D162" s="195" t="s">
        <v>178</v>
      </c>
      <c r="E162" s="40"/>
      <c r="F162" s="196" t="s">
        <v>2961</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1" t="s">
        <v>178</v>
      </c>
      <c r="AU162" s="21" t="s">
        <v>79</v>
      </c>
    </row>
    <row r="163" spans="1:65" s="2" customFormat="1" ht="19.5">
      <c r="A163" s="38"/>
      <c r="B163" s="39"/>
      <c r="C163" s="40"/>
      <c r="D163" s="195" t="s">
        <v>206</v>
      </c>
      <c r="E163" s="40"/>
      <c r="F163" s="224" t="s">
        <v>2952</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1" t="s">
        <v>206</v>
      </c>
      <c r="AU163" s="21" t="s">
        <v>79</v>
      </c>
    </row>
    <row r="164" spans="1:65" s="2" customFormat="1" ht="24.2" customHeight="1">
      <c r="A164" s="38"/>
      <c r="B164" s="39"/>
      <c r="C164" s="182" t="s">
        <v>752</v>
      </c>
      <c r="D164" s="182" t="s">
        <v>171</v>
      </c>
      <c r="E164" s="183" t="s">
        <v>2963</v>
      </c>
      <c r="F164" s="184" t="s">
        <v>2964</v>
      </c>
      <c r="G164" s="185" t="s">
        <v>245</v>
      </c>
      <c r="H164" s="186">
        <v>4</v>
      </c>
      <c r="I164" s="187"/>
      <c r="J164" s="188">
        <f>ROUND(I164*H164,2)</f>
        <v>0</v>
      </c>
      <c r="K164" s="184" t="s">
        <v>1480</v>
      </c>
      <c r="L164" s="43"/>
      <c r="M164" s="189" t="s">
        <v>19</v>
      </c>
      <c r="N164" s="190" t="s">
        <v>43</v>
      </c>
      <c r="O164" s="68"/>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176</v>
      </c>
      <c r="AT164" s="193" t="s">
        <v>171</v>
      </c>
      <c r="AU164" s="193" t="s">
        <v>79</v>
      </c>
      <c r="AY164" s="21" t="s">
        <v>168</v>
      </c>
      <c r="BE164" s="194">
        <f>IF(N164="základní",J164,0)</f>
        <v>0</v>
      </c>
      <c r="BF164" s="194">
        <f>IF(N164="snížená",J164,0)</f>
        <v>0</v>
      </c>
      <c r="BG164" s="194">
        <f>IF(N164="zákl. přenesená",J164,0)</f>
        <v>0</v>
      </c>
      <c r="BH164" s="194">
        <f>IF(N164="sníž. přenesená",J164,0)</f>
        <v>0</v>
      </c>
      <c r="BI164" s="194">
        <f>IF(N164="nulová",J164,0)</f>
        <v>0</v>
      </c>
      <c r="BJ164" s="21" t="s">
        <v>79</v>
      </c>
      <c r="BK164" s="194">
        <f>ROUND(I164*H164,2)</f>
        <v>0</v>
      </c>
      <c r="BL164" s="21" t="s">
        <v>176</v>
      </c>
      <c r="BM164" s="193" t="s">
        <v>2965</v>
      </c>
    </row>
    <row r="165" spans="1:65" s="2" customFormat="1" ht="19.5">
      <c r="A165" s="38"/>
      <c r="B165" s="39"/>
      <c r="C165" s="40"/>
      <c r="D165" s="195" t="s">
        <v>178</v>
      </c>
      <c r="E165" s="40"/>
      <c r="F165" s="196" t="s">
        <v>2964</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1" t="s">
        <v>178</v>
      </c>
      <c r="AU165" s="21" t="s">
        <v>79</v>
      </c>
    </row>
    <row r="166" spans="1:65" s="2" customFormat="1" ht="19.5">
      <c r="A166" s="38"/>
      <c r="B166" s="39"/>
      <c r="C166" s="40"/>
      <c r="D166" s="195" t="s">
        <v>206</v>
      </c>
      <c r="E166" s="40"/>
      <c r="F166" s="224" t="s">
        <v>2966</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1" t="s">
        <v>206</v>
      </c>
      <c r="AU166" s="21" t="s">
        <v>79</v>
      </c>
    </row>
    <row r="167" spans="1:65" s="2" customFormat="1" ht="21.75" customHeight="1">
      <c r="A167" s="38"/>
      <c r="B167" s="39"/>
      <c r="C167" s="182" t="s">
        <v>1431</v>
      </c>
      <c r="D167" s="182" t="s">
        <v>171</v>
      </c>
      <c r="E167" s="183" t="s">
        <v>2967</v>
      </c>
      <c r="F167" s="184" t="s">
        <v>2968</v>
      </c>
      <c r="G167" s="185" t="s">
        <v>245</v>
      </c>
      <c r="H167" s="186">
        <v>94</v>
      </c>
      <c r="I167" s="187"/>
      <c r="J167" s="188">
        <f>ROUND(I167*H167,2)</f>
        <v>0</v>
      </c>
      <c r="K167" s="184" t="s">
        <v>1480</v>
      </c>
      <c r="L167" s="43"/>
      <c r="M167" s="189" t="s">
        <v>19</v>
      </c>
      <c r="N167" s="190" t="s">
        <v>43</v>
      </c>
      <c r="O167" s="68"/>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176</v>
      </c>
      <c r="AT167" s="193" t="s">
        <v>171</v>
      </c>
      <c r="AU167" s="193" t="s">
        <v>79</v>
      </c>
      <c r="AY167" s="21" t="s">
        <v>168</v>
      </c>
      <c r="BE167" s="194">
        <f>IF(N167="základní",J167,0)</f>
        <v>0</v>
      </c>
      <c r="BF167" s="194">
        <f>IF(N167="snížená",J167,0)</f>
        <v>0</v>
      </c>
      <c r="BG167" s="194">
        <f>IF(N167="zákl. přenesená",J167,0)</f>
        <v>0</v>
      </c>
      <c r="BH167" s="194">
        <f>IF(N167="sníž. přenesená",J167,0)</f>
        <v>0</v>
      </c>
      <c r="BI167" s="194">
        <f>IF(N167="nulová",J167,0)</f>
        <v>0</v>
      </c>
      <c r="BJ167" s="21" t="s">
        <v>79</v>
      </c>
      <c r="BK167" s="194">
        <f>ROUND(I167*H167,2)</f>
        <v>0</v>
      </c>
      <c r="BL167" s="21" t="s">
        <v>176</v>
      </c>
      <c r="BM167" s="193" t="s">
        <v>2969</v>
      </c>
    </row>
    <row r="168" spans="1:65" s="2" customFormat="1" ht="11.25">
      <c r="A168" s="38"/>
      <c r="B168" s="39"/>
      <c r="C168" s="40"/>
      <c r="D168" s="195" t="s">
        <v>178</v>
      </c>
      <c r="E168" s="40"/>
      <c r="F168" s="196" t="s">
        <v>2968</v>
      </c>
      <c r="G168" s="40"/>
      <c r="H168" s="40"/>
      <c r="I168" s="197"/>
      <c r="J168" s="40"/>
      <c r="K168" s="40"/>
      <c r="L168" s="43"/>
      <c r="M168" s="198"/>
      <c r="N168" s="199"/>
      <c r="O168" s="68"/>
      <c r="P168" s="68"/>
      <c r="Q168" s="68"/>
      <c r="R168" s="68"/>
      <c r="S168" s="68"/>
      <c r="T168" s="69"/>
      <c r="U168" s="38"/>
      <c r="V168" s="38"/>
      <c r="W168" s="38"/>
      <c r="X168" s="38"/>
      <c r="Y168" s="38"/>
      <c r="Z168" s="38"/>
      <c r="AA168" s="38"/>
      <c r="AB168" s="38"/>
      <c r="AC168" s="38"/>
      <c r="AD168" s="38"/>
      <c r="AE168" s="38"/>
      <c r="AT168" s="21" t="s">
        <v>178</v>
      </c>
      <c r="AU168" s="21" t="s">
        <v>79</v>
      </c>
    </row>
    <row r="169" spans="1:65" s="2" customFormat="1" ht="24.2" customHeight="1">
      <c r="A169" s="38"/>
      <c r="B169" s="39"/>
      <c r="C169" s="182" t="s">
        <v>1682</v>
      </c>
      <c r="D169" s="182" t="s">
        <v>171</v>
      </c>
      <c r="E169" s="183" t="s">
        <v>2970</v>
      </c>
      <c r="F169" s="184" t="s">
        <v>2971</v>
      </c>
      <c r="G169" s="185" t="s">
        <v>245</v>
      </c>
      <c r="H169" s="186">
        <v>2</v>
      </c>
      <c r="I169" s="187"/>
      <c r="J169" s="188">
        <f>ROUND(I169*H169,2)</f>
        <v>0</v>
      </c>
      <c r="K169" s="184" t="s">
        <v>175</v>
      </c>
      <c r="L169" s="43"/>
      <c r="M169" s="189" t="s">
        <v>19</v>
      </c>
      <c r="N169" s="190" t="s">
        <v>43</v>
      </c>
      <c r="O169" s="68"/>
      <c r="P169" s="191">
        <f>O169*H169</f>
        <v>0</v>
      </c>
      <c r="Q169" s="191">
        <v>1.9000000000000001E-4</v>
      </c>
      <c r="R169" s="191">
        <f>Q169*H169</f>
        <v>3.8000000000000002E-4</v>
      </c>
      <c r="S169" s="191">
        <v>0</v>
      </c>
      <c r="T169" s="192">
        <f>S169*H169</f>
        <v>0</v>
      </c>
      <c r="U169" s="38"/>
      <c r="V169" s="38"/>
      <c r="W169" s="38"/>
      <c r="X169" s="38"/>
      <c r="Y169" s="38"/>
      <c r="Z169" s="38"/>
      <c r="AA169" s="38"/>
      <c r="AB169" s="38"/>
      <c r="AC169" s="38"/>
      <c r="AD169" s="38"/>
      <c r="AE169" s="38"/>
      <c r="AR169" s="193" t="s">
        <v>176</v>
      </c>
      <c r="AT169" s="193" t="s">
        <v>171</v>
      </c>
      <c r="AU169" s="193" t="s">
        <v>79</v>
      </c>
      <c r="AY169" s="21" t="s">
        <v>168</v>
      </c>
      <c r="BE169" s="194">
        <f>IF(N169="základní",J169,0)</f>
        <v>0</v>
      </c>
      <c r="BF169" s="194">
        <f>IF(N169="snížená",J169,0)</f>
        <v>0</v>
      </c>
      <c r="BG169" s="194">
        <f>IF(N169="zákl. přenesená",J169,0)</f>
        <v>0</v>
      </c>
      <c r="BH169" s="194">
        <f>IF(N169="sníž. přenesená",J169,0)</f>
        <v>0</v>
      </c>
      <c r="BI169" s="194">
        <f>IF(N169="nulová",J169,0)</f>
        <v>0</v>
      </c>
      <c r="BJ169" s="21" t="s">
        <v>79</v>
      </c>
      <c r="BK169" s="194">
        <f>ROUND(I169*H169,2)</f>
        <v>0</v>
      </c>
      <c r="BL169" s="21" t="s">
        <v>176</v>
      </c>
      <c r="BM169" s="193" t="s">
        <v>2972</v>
      </c>
    </row>
    <row r="170" spans="1:65" s="2" customFormat="1" ht="19.5">
      <c r="A170" s="38"/>
      <c r="B170" s="39"/>
      <c r="C170" s="40"/>
      <c r="D170" s="195" t="s">
        <v>178</v>
      </c>
      <c r="E170" s="40"/>
      <c r="F170" s="196" t="s">
        <v>2973</v>
      </c>
      <c r="G170" s="40"/>
      <c r="H170" s="40"/>
      <c r="I170" s="197"/>
      <c r="J170" s="40"/>
      <c r="K170" s="40"/>
      <c r="L170" s="43"/>
      <c r="M170" s="198"/>
      <c r="N170" s="199"/>
      <c r="O170" s="68"/>
      <c r="P170" s="68"/>
      <c r="Q170" s="68"/>
      <c r="R170" s="68"/>
      <c r="S170" s="68"/>
      <c r="T170" s="69"/>
      <c r="U170" s="38"/>
      <c r="V170" s="38"/>
      <c r="W170" s="38"/>
      <c r="X170" s="38"/>
      <c r="Y170" s="38"/>
      <c r="Z170" s="38"/>
      <c r="AA170" s="38"/>
      <c r="AB170" s="38"/>
      <c r="AC170" s="38"/>
      <c r="AD170" s="38"/>
      <c r="AE170" s="38"/>
      <c r="AT170" s="21" t="s">
        <v>178</v>
      </c>
      <c r="AU170" s="21" t="s">
        <v>79</v>
      </c>
    </row>
    <row r="171" spans="1:65" s="2" customFormat="1" ht="11.25">
      <c r="A171" s="38"/>
      <c r="B171" s="39"/>
      <c r="C171" s="40"/>
      <c r="D171" s="200" t="s">
        <v>180</v>
      </c>
      <c r="E171" s="40"/>
      <c r="F171" s="201" t="s">
        <v>2974</v>
      </c>
      <c r="G171" s="40"/>
      <c r="H171" s="40"/>
      <c r="I171" s="197"/>
      <c r="J171" s="40"/>
      <c r="K171" s="40"/>
      <c r="L171" s="43"/>
      <c r="M171" s="198"/>
      <c r="N171" s="199"/>
      <c r="O171" s="68"/>
      <c r="P171" s="68"/>
      <c r="Q171" s="68"/>
      <c r="R171" s="68"/>
      <c r="S171" s="68"/>
      <c r="T171" s="69"/>
      <c r="U171" s="38"/>
      <c r="V171" s="38"/>
      <c r="W171" s="38"/>
      <c r="X171" s="38"/>
      <c r="Y171" s="38"/>
      <c r="Z171" s="38"/>
      <c r="AA171" s="38"/>
      <c r="AB171" s="38"/>
      <c r="AC171" s="38"/>
      <c r="AD171" s="38"/>
      <c r="AE171" s="38"/>
      <c r="AT171" s="21" t="s">
        <v>180</v>
      </c>
      <c r="AU171" s="21" t="s">
        <v>79</v>
      </c>
    </row>
    <row r="172" spans="1:65" s="2" customFormat="1" ht="21.75" customHeight="1">
      <c r="A172" s="38"/>
      <c r="B172" s="39"/>
      <c r="C172" s="182" t="s">
        <v>2683</v>
      </c>
      <c r="D172" s="182" t="s">
        <v>171</v>
      </c>
      <c r="E172" s="183" t="s">
        <v>2975</v>
      </c>
      <c r="F172" s="184" t="s">
        <v>2976</v>
      </c>
      <c r="G172" s="185" t="s">
        <v>245</v>
      </c>
      <c r="H172" s="186">
        <v>96</v>
      </c>
      <c r="I172" s="187"/>
      <c r="J172" s="188">
        <f>ROUND(I172*H172,2)</f>
        <v>0</v>
      </c>
      <c r="K172" s="184" t="s">
        <v>175</v>
      </c>
      <c r="L172" s="43"/>
      <c r="M172" s="189" t="s">
        <v>19</v>
      </c>
      <c r="N172" s="190" t="s">
        <v>43</v>
      </c>
      <c r="O172" s="68"/>
      <c r="P172" s="191">
        <f>O172*H172</f>
        <v>0</v>
      </c>
      <c r="Q172" s="191">
        <v>1.0000000000000001E-5</v>
      </c>
      <c r="R172" s="191">
        <f>Q172*H172</f>
        <v>9.6000000000000013E-4</v>
      </c>
      <c r="S172" s="191">
        <v>0</v>
      </c>
      <c r="T172" s="192">
        <f>S172*H172</f>
        <v>0</v>
      </c>
      <c r="U172" s="38"/>
      <c r="V172" s="38"/>
      <c r="W172" s="38"/>
      <c r="X172" s="38"/>
      <c r="Y172" s="38"/>
      <c r="Z172" s="38"/>
      <c r="AA172" s="38"/>
      <c r="AB172" s="38"/>
      <c r="AC172" s="38"/>
      <c r="AD172" s="38"/>
      <c r="AE172" s="38"/>
      <c r="AR172" s="193" t="s">
        <v>176</v>
      </c>
      <c r="AT172" s="193" t="s">
        <v>171</v>
      </c>
      <c r="AU172" s="193" t="s">
        <v>79</v>
      </c>
      <c r="AY172" s="21" t="s">
        <v>168</v>
      </c>
      <c r="BE172" s="194">
        <f>IF(N172="základní",J172,0)</f>
        <v>0</v>
      </c>
      <c r="BF172" s="194">
        <f>IF(N172="snížená",J172,0)</f>
        <v>0</v>
      </c>
      <c r="BG172" s="194">
        <f>IF(N172="zákl. přenesená",J172,0)</f>
        <v>0</v>
      </c>
      <c r="BH172" s="194">
        <f>IF(N172="sníž. přenesená",J172,0)</f>
        <v>0</v>
      </c>
      <c r="BI172" s="194">
        <f>IF(N172="nulová",J172,0)</f>
        <v>0</v>
      </c>
      <c r="BJ172" s="21" t="s">
        <v>79</v>
      </c>
      <c r="BK172" s="194">
        <f>ROUND(I172*H172,2)</f>
        <v>0</v>
      </c>
      <c r="BL172" s="21" t="s">
        <v>176</v>
      </c>
      <c r="BM172" s="193" t="s">
        <v>2977</v>
      </c>
    </row>
    <row r="173" spans="1:65" s="2" customFormat="1" ht="19.5">
      <c r="A173" s="38"/>
      <c r="B173" s="39"/>
      <c r="C173" s="40"/>
      <c r="D173" s="195" t="s">
        <v>178</v>
      </c>
      <c r="E173" s="40"/>
      <c r="F173" s="196" t="s">
        <v>2978</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1" t="s">
        <v>178</v>
      </c>
      <c r="AU173" s="21" t="s">
        <v>79</v>
      </c>
    </row>
    <row r="174" spans="1:65" s="2" customFormat="1" ht="11.25">
      <c r="A174" s="38"/>
      <c r="B174" s="39"/>
      <c r="C174" s="40"/>
      <c r="D174" s="200" t="s">
        <v>180</v>
      </c>
      <c r="E174" s="40"/>
      <c r="F174" s="201" t="s">
        <v>2979</v>
      </c>
      <c r="G174" s="40"/>
      <c r="H174" s="40"/>
      <c r="I174" s="197"/>
      <c r="J174" s="40"/>
      <c r="K174" s="40"/>
      <c r="L174" s="43"/>
      <c r="M174" s="198"/>
      <c r="N174" s="199"/>
      <c r="O174" s="68"/>
      <c r="P174" s="68"/>
      <c r="Q174" s="68"/>
      <c r="R174" s="68"/>
      <c r="S174" s="68"/>
      <c r="T174" s="69"/>
      <c r="U174" s="38"/>
      <c r="V174" s="38"/>
      <c r="W174" s="38"/>
      <c r="X174" s="38"/>
      <c r="Y174" s="38"/>
      <c r="Z174" s="38"/>
      <c r="AA174" s="38"/>
      <c r="AB174" s="38"/>
      <c r="AC174" s="38"/>
      <c r="AD174" s="38"/>
      <c r="AE174" s="38"/>
      <c r="AT174" s="21" t="s">
        <v>180</v>
      </c>
      <c r="AU174" s="21" t="s">
        <v>79</v>
      </c>
    </row>
    <row r="175" spans="1:65" s="2" customFormat="1" ht="24.2" customHeight="1">
      <c r="A175" s="38"/>
      <c r="B175" s="39"/>
      <c r="C175" s="182" t="s">
        <v>2483</v>
      </c>
      <c r="D175" s="182" t="s">
        <v>171</v>
      </c>
      <c r="E175" s="183" t="s">
        <v>2980</v>
      </c>
      <c r="F175" s="184" t="s">
        <v>2981</v>
      </c>
      <c r="G175" s="185" t="s">
        <v>545</v>
      </c>
      <c r="H175" s="186">
        <v>2</v>
      </c>
      <c r="I175" s="187"/>
      <c r="J175" s="188">
        <f>ROUND(I175*H175,2)</f>
        <v>0</v>
      </c>
      <c r="K175" s="184" t="s">
        <v>175</v>
      </c>
      <c r="L175" s="43"/>
      <c r="M175" s="189" t="s">
        <v>19</v>
      </c>
      <c r="N175" s="190" t="s">
        <v>43</v>
      </c>
      <c r="O175" s="68"/>
      <c r="P175" s="191">
        <f>O175*H175</f>
        <v>0</v>
      </c>
      <c r="Q175" s="191">
        <v>5.9300000000000004E-3</v>
      </c>
      <c r="R175" s="191">
        <f>Q175*H175</f>
        <v>1.1860000000000001E-2</v>
      </c>
      <c r="S175" s="191">
        <v>0</v>
      </c>
      <c r="T175" s="192">
        <f>S175*H175</f>
        <v>0</v>
      </c>
      <c r="U175" s="38"/>
      <c r="V175" s="38"/>
      <c r="W175" s="38"/>
      <c r="X175" s="38"/>
      <c r="Y175" s="38"/>
      <c r="Z175" s="38"/>
      <c r="AA175" s="38"/>
      <c r="AB175" s="38"/>
      <c r="AC175" s="38"/>
      <c r="AD175" s="38"/>
      <c r="AE175" s="38"/>
      <c r="AR175" s="193" t="s">
        <v>176</v>
      </c>
      <c r="AT175" s="193" t="s">
        <v>171</v>
      </c>
      <c r="AU175" s="193" t="s">
        <v>79</v>
      </c>
      <c r="AY175" s="21" t="s">
        <v>168</v>
      </c>
      <c r="BE175" s="194">
        <f>IF(N175="základní",J175,0)</f>
        <v>0</v>
      </c>
      <c r="BF175" s="194">
        <f>IF(N175="snížená",J175,0)</f>
        <v>0</v>
      </c>
      <c r="BG175" s="194">
        <f>IF(N175="zákl. přenesená",J175,0)</f>
        <v>0</v>
      </c>
      <c r="BH175" s="194">
        <f>IF(N175="sníž. přenesená",J175,0)</f>
        <v>0</v>
      </c>
      <c r="BI175" s="194">
        <f>IF(N175="nulová",J175,0)</f>
        <v>0</v>
      </c>
      <c r="BJ175" s="21" t="s">
        <v>79</v>
      </c>
      <c r="BK175" s="194">
        <f>ROUND(I175*H175,2)</f>
        <v>0</v>
      </c>
      <c r="BL175" s="21" t="s">
        <v>176</v>
      </c>
      <c r="BM175" s="193" t="s">
        <v>2982</v>
      </c>
    </row>
    <row r="176" spans="1:65" s="2" customFormat="1" ht="19.5">
      <c r="A176" s="38"/>
      <c r="B176" s="39"/>
      <c r="C176" s="40"/>
      <c r="D176" s="195" t="s">
        <v>178</v>
      </c>
      <c r="E176" s="40"/>
      <c r="F176" s="196" t="s">
        <v>2983</v>
      </c>
      <c r="G176" s="40"/>
      <c r="H176" s="40"/>
      <c r="I176" s="197"/>
      <c r="J176" s="40"/>
      <c r="K176" s="40"/>
      <c r="L176" s="43"/>
      <c r="M176" s="198"/>
      <c r="N176" s="199"/>
      <c r="O176" s="68"/>
      <c r="P176" s="68"/>
      <c r="Q176" s="68"/>
      <c r="R176" s="68"/>
      <c r="S176" s="68"/>
      <c r="T176" s="69"/>
      <c r="U176" s="38"/>
      <c r="V176" s="38"/>
      <c r="W176" s="38"/>
      <c r="X176" s="38"/>
      <c r="Y176" s="38"/>
      <c r="Z176" s="38"/>
      <c r="AA176" s="38"/>
      <c r="AB176" s="38"/>
      <c r="AC176" s="38"/>
      <c r="AD176" s="38"/>
      <c r="AE176" s="38"/>
      <c r="AT176" s="21" t="s">
        <v>178</v>
      </c>
      <c r="AU176" s="21" t="s">
        <v>79</v>
      </c>
    </row>
    <row r="177" spans="1:65" s="2" customFormat="1" ht="11.25">
      <c r="A177" s="38"/>
      <c r="B177" s="39"/>
      <c r="C177" s="40"/>
      <c r="D177" s="200" t="s">
        <v>180</v>
      </c>
      <c r="E177" s="40"/>
      <c r="F177" s="201" t="s">
        <v>2984</v>
      </c>
      <c r="G177" s="40"/>
      <c r="H177" s="40"/>
      <c r="I177" s="197"/>
      <c r="J177" s="40"/>
      <c r="K177" s="40"/>
      <c r="L177" s="43"/>
      <c r="M177" s="198"/>
      <c r="N177" s="199"/>
      <c r="O177" s="68"/>
      <c r="P177" s="68"/>
      <c r="Q177" s="68"/>
      <c r="R177" s="68"/>
      <c r="S177" s="68"/>
      <c r="T177" s="69"/>
      <c r="U177" s="38"/>
      <c r="V177" s="38"/>
      <c r="W177" s="38"/>
      <c r="X177" s="38"/>
      <c r="Y177" s="38"/>
      <c r="Z177" s="38"/>
      <c r="AA177" s="38"/>
      <c r="AB177" s="38"/>
      <c r="AC177" s="38"/>
      <c r="AD177" s="38"/>
      <c r="AE177" s="38"/>
      <c r="AT177" s="21" t="s">
        <v>180</v>
      </c>
      <c r="AU177" s="21" t="s">
        <v>79</v>
      </c>
    </row>
    <row r="178" spans="1:65" s="2" customFormat="1" ht="16.5" customHeight="1">
      <c r="A178" s="38"/>
      <c r="B178" s="39"/>
      <c r="C178" s="182" t="s">
        <v>647</v>
      </c>
      <c r="D178" s="182" t="s">
        <v>171</v>
      </c>
      <c r="E178" s="183" t="s">
        <v>2985</v>
      </c>
      <c r="F178" s="184" t="s">
        <v>2986</v>
      </c>
      <c r="G178" s="185" t="s">
        <v>999</v>
      </c>
      <c r="H178" s="186">
        <v>11</v>
      </c>
      <c r="I178" s="187"/>
      <c r="J178" s="188">
        <f>ROUND(I178*H178,2)</f>
        <v>0</v>
      </c>
      <c r="K178" s="184" t="s">
        <v>175</v>
      </c>
      <c r="L178" s="43"/>
      <c r="M178" s="189" t="s">
        <v>19</v>
      </c>
      <c r="N178" s="190" t="s">
        <v>43</v>
      </c>
      <c r="O178" s="68"/>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176</v>
      </c>
      <c r="AT178" s="193" t="s">
        <v>171</v>
      </c>
      <c r="AU178" s="193" t="s">
        <v>79</v>
      </c>
      <c r="AY178" s="21" t="s">
        <v>168</v>
      </c>
      <c r="BE178" s="194">
        <f>IF(N178="základní",J178,0)</f>
        <v>0</v>
      </c>
      <c r="BF178" s="194">
        <f>IF(N178="snížená",J178,0)</f>
        <v>0</v>
      </c>
      <c r="BG178" s="194">
        <f>IF(N178="zákl. přenesená",J178,0)</f>
        <v>0</v>
      </c>
      <c r="BH178" s="194">
        <f>IF(N178="sníž. přenesená",J178,0)</f>
        <v>0</v>
      </c>
      <c r="BI178" s="194">
        <f>IF(N178="nulová",J178,0)</f>
        <v>0</v>
      </c>
      <c r="BJ178" s="21" t="s">
        <v>79</v>
      </c>
      <c r="BK178" s="194">
        <f>ROUND(I178*H178,2)</f>
        <v>0</v>
      </c>
      <c r="BL178" s="21" t="s">
        <v>176</v>
      </c>
      <c r="BM178" s="193" t="s">
        <v>2987</v>
      </c>
    </row>
    <row r="179" spans="1:65" s="2" customFormat="1" ht="19.5">
      <c r="A179" s="38"/>
      <c r="B179" s="39"/>
      <c r="C179" s="40"/>
      <c r="D179" s="195" t="s">
        <v>178</v>
      </c>
      <c r="E179" s="40"/>
      <c r="F179" s="196" t="s">
        <v>2988</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1" t="s">
        <v>178</v>
      </c>
      <c r="AU179" s="21" t="s">
        <v>79</v>
      </c>
    </row>
    <row r="180" spans="1:65" s="2" customFormat="1" ht="11.25">
      <c r="A180" s="38"/>
      <c r="B180" s="39"/>
      <c r="C180" s="40"/>
      <c r="D180" s="200" t="s">
        <v>180</v>
      </c>
      <c r="E180" s="40"/>
      <c r="F180" s="201" t="s">
        <v>2989</v>
      </c>
      <c r="G180" s="40"/>
      <c r="H180" s="40"/>
      <c r="I180" s="197"/>
      <c r="J180" s="40"/>
      <c r="K180" s="40"/>
      <c r="L180" s="43"/>
      <c r="M180" s="198"/>
      <c r="N180" s="199"/>
      <c r="O180" s="68"/>
      <c r="P180" s="68"/>
      <c r="Q180" s="68"/>
      <c r="R180" s="68"/>
      <c r="S180" s="68"/>
      <c r="T180" s="69"/>
      <c r="U180" s="38"/>
      <c r="V180" s="38"/>
      <c r="W180" s="38"/>
      <c r="X180" s="38"/>
      <c r="Y180" s="38"/>
      <c r="Z180" s="38"/>
      <c r="AA180" s="38"/>
      <c r="AB180" s="38"/>
      <c r="AC180" s="38"/>
      <c r="AD180" s="38"/>
      <c r="AE180" s="38"/>
      <c r="AT180" s="21" t="s">
        <v>180</v>
      </c>
      <c r="AU180" s="21" t="s">
        <v>79</v>
      </c>
    </row>
    <row r="181" spans="1:65" s="2" customFormat="1" ht="21.75" customHeight="1">
      <c r="A181" s="38"/>
      <c r="B181" s="39"/>
      <c r="C181" s="182" t="s">
        <v>941</v>
      </c>
      <c r="D181" s="182" t="s">
        <v>171</v>
      </c>
      <c r="E181" s="183" t="s">
        <v>2990</v>
      </c>
      <c r="F181" s="184" t="s">
        <v>2991</v>
      </c>
      <c r="G181" s="185" t="s">
        <v>999</v>
      </c>
      <c r="H181" s="186">
        <v>11</v>
      </c>
      <c r="I181" s="187"/>
      <c r="J181" s="188">
        <f>ROUND(I181*H181,2)</f>
        <v>0</v>
      </c>
      <c r="K181" s="184" t="s">
        <v>1480</v>
      </c>
      <c r="L181" s="43"/>
      <c r="M181" s="189" t="s">
        <v>19</v>
      </c>
      <c r="N181" s="190" t="s">
        <v>43</v>
      </c>
      <c r="O181" s="68"/>
      <c r="P181" s="191">
        <f>O181*H181</f>
        <v>0</v>
      </c>
      <c r="Q181" s="191">
        <v>0</v>
      </c>
      <c r="R181" s="191">
        <f>Q181*H181</f>
        <v>0</v>
      </c>
      <c r="S181" s="191">
        <v>0</v>
      </c>
      <c r="T181" s="192">
        <f>S181*H181</f>
        <v>0</v>
      </c>
      <c r="U181" s="38"/>
      <c r="V181" s="38"/>
      <c r="W181" s="38"/>
      <c r="X181" s="38"/>
      <c r="Y181" s="38"/>
      <c r="Z181" s="38"/>
      <c r="AA181" s="38"/>
      <c r="AB181" s="38"/>
      <c r="AC181" s="38"/>
      <c r="AD181" s="38"/>
      <c r="AE181" s="38"/>
      <c r="AR181" s="193" t="s">
        <v>176</v>
      </c>
      <c r="AT181" s="193" t="s">
        <v>171</v>
      </c>
      <c r="AU181" s="193" t="s">
        <v>79</v>
      </c>
      <c r="AY181" s="21" t="s">
        <v>168</v>
      </c>
      <c r="BE181" s="194">
        <f>IF(N181="základní",J181,0)</f>
        <v>0</v>
      </c>
      <c r="BF181" s="194">
        <f>IF(N181="snížená",J181,0)</f>
        <v>0</v>
      </c>
      <c r="BG181" s="194">
        <f>IF(N181="zákl. přenesená",J181,0)</f>
        <v>0</v>
      </c>
      <c r="BH181" s="194">
        <f>IF(N181="sníž. přenesená",J181,0)</f>
        <v>0</v>
      </c>
      <c r="BI181" s="194">
        <f>IF(N181="nulová",J181,0)</f>
        <v>0</v>
      </c>
      <c r="BJ181" s="21" t="s">
        <v>79</v>
      </c>
      <c r="BK181" s="194">
        <f>ROUND(I181*H181,2)</f>
        <v>0</v>
      </c>
      <c r="BL181" s="21" t="s">
        <v>176</v>
      </c>
      <c r="BM181" s="193" t="s">
        <v>2992</v>
      </c>
    </row>
    <row r="182" spans="1:65" s="2" customFormat="1" ht="11.25">
      <c r="A182" s="38"/>
      <c r="B182" s="39"/>
      <c r="C182" s="40"/>
      <c r="D182" s="195" t="s">
        <v>178</v>
      </c>
      <c r="E182" s="40"/>
      <c r="F182" s="196" t="s">
        <v>2993</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1" t="s">
        <v>178</v>
      </c>
      <c r="AU182" s="21" t="s">
        <v>79</v>
      </c>
    </row>
    <row r="183" spans="1:65" s="2" customFormat="1" ht="24.2" customHeight="1">
      <c r="A183" s="38"/>
      <c r="B183" s="39"/>
      <c r="C183" s="182" t="s">
        <v>1923</v>
      </c>
      <c r="D183" s="182" t="s">
        <v>171</v>
      </c>
      <c r="E183" s="183" t="s">
        <v>2994</v>
      </c>
      <c r="F183" s="184" t="s">
        <v>2995</v>
      </c>
      <c r="G183" s="185" t="s">
        <v>999</v>
      </c>
      <c r="H183" s="186">
        <v>1</v>
      </c>
      <c r="I183" s="187"/>
      <c r="J183" s="188">
        <f>ROUND(I183*H183,2)</f>
        <v>0</v>
      </c>
      <c r="K183" s="184" t="s">
        <v>1480</v>
      </c>
      <c r="L183" s="43"/>
      <c r="M183" s="189" t="s">
        <v>19</v>
      </c>
      <c r="N183" s="190" t="s">
        <v>43</v>
      </c>
      <c r="O183" s="68"/>
      <c r="P183" s="191">
        <f>O183*H183</f>
        <v>0</v>
      </c>
      <c r="Q183" s="191">
        <v>0</v>
      </c>
      <c r="R183" s="191">
        <f>Q183*H183</f>
        <v>0</v>
      </c>
      <c r="S183" s="191">
        <v>0</v>
      </c>
      <c r="T183" s="192">
        <f>S183*H183</f>
        <v>0</v>
      </c>
      <c r="U183" s="38"/>
      <c r="V183" s="38"/>
      <c r="W183" s="38"/>
      <c r="X183" s="38"/>
      <c r="Y183" s="38"/>
      <c r="Z183" s="38"/>
      <c r="AA183" s="38"/>
      <c r="AB183" s="38"/>
      <c r="AC183" s="38"/>
      <c r="AD183" s="38"/>
      <c r="AE183" s="38"/>
      <c r="AR183" s="193" t="s">
        <v>176</v>
      </c>
      <c r="AT183" s="193" t="s">
        <v>171</v>
      </c>
      <c r="AU183" s="193" t="s">
        <v>79</v>
      </c>
      <c r="AY183" s="21" t="s">
        <v>168</v>
      </c>
      <c r="BE183" s="194">
        <f>IF(N183="základní",J183,0)</f>
        <v>0</v>
      </c>
      <c r="BF183" s="194">
        <f>IF(N183="snížená",J183,0)</f>
        <v>0</v>
      </c>
      <c r="BG183" s="194">
        <f>IF(N183="zákl. přenesená",J183,0)</f>
        <v>0</v>
      </c>
      <c r="BH183" s="194">
        <f>IF(N183="sníž. přenesená",J183,0)</f>
        <v>0</v>
      </c>
      <c r="BI183" s="194">
        <f>IF(N183="nulová",J183,0)</f>
        <v>0</v>
      </c>
      <c r="BJ183" s="21" t="s">
        <v>79</v>
      </c>
      <c r="BK183" s="194">
        <f>ROUND(I183*H183,2)</f>
        <v>0</v>
      </c>
      <c r="BL183" s="21" t="s">
        <v>176</v>
      </c>
      <c r="BM183" s="193" t="s">
        <v>2996</v>
      </c>
    </row>
    <row r="184" spans="1:65" s="2" customFormat="1" ht="19.5">
      <c r="A184" s="38"/>
      <c r="B184" s="39"/>
      <c r="C184" s="40"/>
      <c r="D184" s="195" t="s">
        <v>178</v>
      </c>
      <c r="E184" s="40"/>
      <c r="F184" s="196" t="s">
        <v>2995</v>
      </c>
      <c r="G184" s="40"/>
      <c r="H184" s="40"/>
      <c r="I184" s="197"/>
      <c r="J184" s="40"/>
      <c r="K184" s="40"/>
      <c r="L184" s="43"/>
      <c r="M184" s="198"/>
      <c r="N184" s="199"/>
      <c r="O184" s="68"/>
      <c r="P184" s="68"/>
      <c r="Q184" s="68"/>
      <c r="R184" s="68"/>
      <c r="S184" s="68"/>
      <c r="T184" s="69"/>
      <c r="U184" s="38"/>
      <c r="V184" s="38"/>
      <c r="W184" s="38"/>
      <c r="X184" s="38"/>
      <c r="Y184" s="38"/>
      <c r="Z184" s="38"/>
      <c r="AA184" s="38"/>
      <c r="AB184" s="38"/>
      <c r="AC184" s="38"/>
      <c r="AD184" s="38"/>
      <c r="AE184" s="38"/>
      <c r="AT184" s="21" t="s">
        <v>178</v>
      </c>
      <c r="AU184" s="21" t="s">
        <v>79</v>
      </c>
    </row>
    <row r="185" spans="1:65" s="2" customFormat="1" ht="16.5" customHeight="1">
      <c r="A185" s="38"/>
      <c r="B185" s="39"/>
      <c r="C185" s="182" t="s">
        <v>2574</v>
      </c>
      <c r="D185" s="182" t="s">
        <v>171</v>
      </c>
      <c r="E185" s="183" t="s">
        <v>2997</v>
      </c>
      <c r="F185" s="184" t="s">
        <v>2998</v>
      </c>
      <c r="G185" s="185" t="s">
        <v>999</v>
      </c>
      <c r="H185" s="186">
        <v>1</v>
      </c>
      <c r="I185" s="187"/>
      <c r="J185" s="188">
        <f>ROUND(I185*H185,2)</f>
        <v>0</v>
      </c>
      <c r="K185" s="184" t="s">
        <v>1480</v>
      </c>
      <c r="L185" s="43"/>
      <c r="M185" s="189" t="s">
        <v>19</v>
      </c>
      <c r="N185" s="190" t="s">
        <v>43</v>
      </c>
      <c r="O185" s="68"/>
      <c r="P185" s="191">
        <f>O185*H185</f>
        <v>0</v>
      </c>
      <c r="Q185" s="191">
        <v>0</v>
      </c>
      <c r="R185" s="191">
        <f>Q185*H185</f>
        <v>0</v>
      </c>
      <c r="S185" s="191">
        <v>0</v>
      </c>
      <c r="T185" s="192">
        <f>S185*H185</f>
        <v>0</v>
      </c>
      <c r="U185" s="38"/>
      <c r="V185" s="38"/>
      <c r="W185" s="38"/>
      <c r="X185" s="38"/>
      <c r="Y185" s="38"/>
      <c r="Z185" s="38"/>
      <c r="AA185" s="38"/>
      <c r="AB185" s="38"/>
      <c r="AC185" s="38"/>
      <c r="AD185" s="38"/>
      <c r="AE185" s="38"/>
      <c r="AR185" s="193" t="s">
        <v>176</v>
      </c>
      <c r="AT185" s="193" t="s">
        <v>171</v>
      </c>
      <c r="AU185" s="193" t="s">
        <v>79</v>
      </c>
      <c r="AY185" s="21" t="s">
        <v>168</v>
      </c>
      <c r="BE185" s="194">
        <f>IF(N185="základní",J185,0)</f>
        <v>0</v>
      </c>
      <c r="BF185" s="194">
        <f>IF(N185="snížená",J185,0)</f>
        <v>0</v>
      </c>
      <c r="BG185" s="194">
        <f>IF(N185="zákl. přenesená",J185,0)</f>
        <v>0</v>
      </c>
      <c r="BH185" s="194">
        <f>IF(N185="sníž. přenesená",J185,0)</f>
        <v>0</v>
      </c>
      <c r="BI185" s="194">
        <f>IF(N185="nulová",J185,0)</f>
        <v>0</v>
      </c>
      <c r="BJ185" s="21" t="s">
        <v>79</v>
      </c>
      <c r="BK185" s="194">
        <f>ROUND(I185*H185,2)</f>
        <v>0</v>
      </c>
      <c r="BL185" s="21" t="s">
        <v>176</v>
      </c>
      <c r="BM185" s="193" t="s">
        <v>2999</v>
      </c>
    </row>
    <row r="186" spans="1:65" s="2" customFormat="1" ht="11.25">
      <c r="A186" s="38"/>
      <c r="B186" s="39"/>
      <c r="C186" s="40"/>
      <c r="D186" s="195" t="s">
        <v>178</v>
      </c>
      <c r="E186" s="40"/>
      <c r="F186" s="196" t="s">
        <v>2998</v>
      </c>
      <c r="G186" s="40"/>
      <c r="H186" s="40"/>
      <c r="I186" s="197"/>
      <c r="J186" s="40"/>
      <c r="K186" s="40"/>
      <c r="L186" s="43"/>
      <c r="M186" s="198"/>
      <c r="N186" s="199"/>
      <c r="O186" s="68"/>
      <c r="P186" s="68"/>
      <c r="Q186" s="68"/>
      <c r="R186" s="68"/>
      <c r="S186" s="68"/>
      <c r="T186" s="69"/>
      <c r="U186" s="38"/>
      <c r="V186" s="38"/>
      <c r="W186" s="38"/>
      <c r="X186" s="38"/>
      <c r="Y186" s="38"/>
      <c r="Z186" s="38"/>
      <c r="AA186" s="38"/>
      <c r="AB186" s="38"/>
      <c r="AC186" s="38"/>
      <c r="AD186" s="38"/>
      <c r="AE186" s="38"/>
      <c r="AT186" s="21" t="s">
        <v>178</v>
      </c>
      <c r="AU186" s="21" t="s">
        <v>79</v>
      </c>
    </row>
    <row r="187" spans="1:65" s="2" customFormat="1" ht="29.25">
      <c r="A187" s="38"/>
      <c r="B187" s="39"/>
      <c r="C187" s="40"/>
      <c r="D187" s="195" t="s">
        <v>206</v>
      </c>
      <c r="E187" s="40"/>
      <c r="F187" s="224" t="s">
        <v>3000</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1" t="s">
        <v>206</v>
      </c>
      <c r="AU187" s="21" t="s">
        <v>79</v>
      </c>
    </row>
    <row r="188" spans="1:65" s="2" customFormat="1" ht="24.2" customHeight="1">
      <c r="A188" s="38"/>
      <c r="B188" s="39"/>
      <c r="C188" s="182" t="s">
        <v>2648</v>
      </c>
      <c r="D188" s="182" t="s">
        <v>171</v>
      </c>
      <c r="E188" s="183" t="s">
        <v>3001</v>
      </c>
      <c r="F188" s="184" t="s">
        <v>3002</v>
      </c>
      <c r="G188" s="185" t="s">
        <v>999</v>
      </c>
      <c r="H188" s="186">
        <v>2</v>
      </c>
      <c r="I188" s="187"/>
      <c r="J188" s="188">
        <f>ROUND(I188*H188,2)</f>
        <v>0</v>
      </c>
      <c r="K188" s="184" t="s">
        <v>1480</v>
      </c>
      <c r="L188" s="43"/>
      <c r="M188" s="189" t="s">
        <v>19</v>
      </c>
      <c r="N188" s="190" t="s">
        <v>43</v>
      </c>
      <c r="O188" s="68"/>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176</v>
      </c>
      <c r="AT188" s="193" t="s">
        <v>171</v>
      </c>
      <c r="AU188" s="193" t="s">
        <v>79</v>
      </c>
      <c r="AY188" s="21" t="s">
        <v>168</v>
      </c>
      <c r="BE188" s="194">
        <f>IF(N188="základní",J188,0)</f>
        <v>0</v>
      </c>
      <c r="BF188" s="194">
        <f>IF(N188="snížená",J188,0)</f>
        <v>0</v>
      </c>
      <c r="BG188" s="194">
        <f>IF(N188="zákl. přenesená",J188,0)</f>
        <v>0</v>
      </c>
      <c r="BH188" s="194">
        <f>IF(N188="sníž. přenesená",J188,0)</f>
        <v>0</v>
      </c>
      <c r="BI188" s="194">
        <f>IF(N188="nulová",J188,0)</f>
        <v>0</v>
      </c>
      <c r="BJ188" s="21" t="s">
        <v>79</v>
      </c>
      <c r="BK188" s="194">
        <f>ROUND(I188*H188,2)</f>
        <v>0</v>
      </c>
      <c r="BL188" s="21" t="s">
        <v>176</v>
      </c>
      <c r="BM188" s="193" t="s">
        <v>3003</v>
      </c>
    </row>
    <row r="189" spans="1:65" s="2" customFormat="1" ht="19.5">
      <c r="A189" s="38"/>
      <c r="B189" s="39"/>
      <c r="C189" s="40"/>
      <c r="D189" s="195" t="s">
        <v>178</v>
      </c>
      <c r="E189" s="40"/>
      <c r="F189" s="196" t="s">
        <v>3002</v>
      </c>
      <c r="G189" s="40"/>
      <c r="H189" s="40"/>
      <c r="I189" s="197"/>
      <c r="J189" s="40"/>
      <c r="K189" s="40"/>
      <c r="L189" s="43"/>
      <c r="M189" s="198"/>
      <c r="N189" s="199"/>
      <c r="O189" s="68"/>
      <c r="P189" s="68"/>
      <c r="Q189" s="68"/>
      <c r="R189" s="68"/>
      <c r="S189" s="68"/>
      <c r="T189" s="69"/>
      <c r="U189" s="38"/>
      <c r="V189" s="38"/>
      <c r="W189" s="38"/>
      <c r="X189" s="38"/>
      <c r="Y189" s="38"/>
      <c r="Z189" s="38"/>
      <c r="AA189" s="38"/>
      <c r="AB189" s="38"/>
      <c r="AC189" s="38"/>
      <c r="AD189" s="38"/>
      <c r="AE189" s="38"/>
      <c r="AT189" s="21" t="s">
        <v>178</v>
      </c>
      <c r="AU189" s="21" t="s">
        <v>79</v>
      </c>
    </row>
    <row r="190" spans="1:65" s="2" customFormat="1" ht="24.2" customHeight="1">
      <c r="A190" s="38"/>
      <c r="B190" s="39"/>
      <c r="C190" s="182" t="s">
        <v>1711</v>
      </c>
      <c r="D190" s="182" t="s">
        <v>171</v>
      </c>
      <c r="E190" s="183" t="s">
        <v>3004</v>
      </c>
      <c r="F190" s="184" t="s">
        <v>3005</v>
      </c>
      <c r="G190" s="185" t="s">
        <v>999</v>
      </c>
      <c r="H190" s="186">
        <v>1</v>
      </c>
      <c r="I190" s="187"/>
      <c r="J190" s="188">
        <f>ROUND(I190*H190,2)</f>
        <v>0</v>
      </c>
      <c r="K190" s="184" t="s">
        <v>175</v>
      </c>
      <c r="L190" s="43"/>
      <c r="M190" s="189" t="s">
        <v>19</v>
      </c>
      <c r="N190" s="190" t="s">
        <v>43</v>
      </c>
      <c r="O190" s="68"/>
      <c r="P190" s="191">
        <f>O190*H190</f>
        <v>0</v>
      </c>
      <c r="Q190" s="191">
        <v>2.0000000000000002E-5</v>
      </c>
      <c r="R190" s="191">
        <f>Q190*H190</f>
        <v>2.0000000000000002E-5</v>
      </c>
      <c r="S190" s="191">
        <v>0</v>
      </c>
      <c r="T190" s="192">
        <f>S190*H190</f>
        <v>0</v>
      </c>
      <c r="U190" s="38"/>
      <c r="V190" s="38"/>
      <c r="W190" s="38"/>
      <c r="X190" s="38"/>
      <c r="Y190" s="38"/>
      <c r="Z190" s="38"/>
      <c r="AA190" s="38"/>
      <c r="AB190" s="38"/>
      <c r="AC190" s="38"/>
      <c r="AD190" s="38"/>
      <c r="AE190" s="38"/>
      <c r="AR190" s="193" t="s">
        <v>176</v>
      </c>
      <c r="AT190" s="193" t="s">
        <v>171</v>
      </c>
      <c r="AU190" s="193" t="s">
        <v>79</v>
      </c>
      <c r="AY190" s="21" t="s">
        <v>168</v>
      </c>
      <c r="BE190" s="194">
        <f>IF(N190="základní",J190,0)</f>
        <v>0</v>
      </c>
      <c r="BF190" s="194">
        <f>IF(N190="snížená",J190,0)</f>
        <v>0</v>
      </c>
      <c r="BG190" s="194">
        <f>IF(N190="zákl. přenesená",J190,0)</f>
        <v>0</v>
      </c>
      <c r="BH190" s="194">
        <f>IF(N190="sníž. přenesená",J190,0)</f>
        <v>0</v>
      </c>
      <c r="BI190" s="194">
        <f>IF(N190="nulová",J190,0)</f>
        <v>0</v>
      </c>
      <c r="BJ190" s="21" t="s">
        <v>79</v>
      </c>
      <c r="BK190" s="194">
        <f>ROUND(I190*H190,2)</f>
        <v>0</v>
      </c>
      <c r="BL190" s="21" t="s">
        <v>176</v>
      </c>
      <c r="BM190" s="193" t="s">
        <v>3006</v>
      </c>
    </row>
    <row r="191" spans="1:65" s="2" customFormat="1" ht="19.5">
      <c r="A191" s="38"/>
      <c r="B191" s="39"/>
      <c r="C191" s="40"/>
      <c r="D191" s="195" t="s">
        <v>178</v>
      </c>
      <c r="E191" s="40"/>
      <c r="F191" s="196" t="s">
        <v>3007</v>
      </c>
      <c r="G191" s="40"/>
      <c r="H191" s="40"/>
      <c r="I191" s="197"/>
      <c r="J191" s="40"/>
      <c r="K191" s="40"/>
      <c r="L191" s="43"/>
      <c r="M191" s="198"/>
      <c r="N191" s="199"/>
      <c r="O191" s="68"/>
      <c r="P191" s="68"/>
      <c r="Q191" s="68"/>
      <c r="R191" s="68"/>
      <c r="S191" s="68"/>
      <c r="T191" s="69"/>
      <c r="U191" s="38"/>
      <c r="V191" s="38"/>
      <c r="W191" s="38"/>
      <c r="X191" s="38"/>
      <c r="Y191" s="38"/>
      <c r="Z191" s="38"/>
      <c r="AA191" s="38"/>
      <c r="AB191" s="38"/>
      <c r="AC191" s="38"/>
      <c r="AD191" s="38"/>
      <c r="AE191" s="38"/>
      <c r="AT191" s="21" t="s">
        <v>178</v>
      </c>
      <c r="AU191" s="21" t="s">
        <v>79</v>
      </c>
    </row>
    <row r="192" spans="1:65" s="2" customFormat="1" ht="11.25">
      <c r="A192" s="38"/>
      <c r="B192" s="39"/>
      <c r="C192" s="40"/>
      <c r="D192" s="200" t="s">
        <v>180</v>
      </c>
      <c r="E192" s="40"/>
      <c r="F192" s="201" t="s">
        <v>3008</v>
      </c>
      <c r="G192" s="40"/>
      <c r="H192" s="40"/>
      <c r="I192" s="197"/>
      <c r="J192" s="40"/>
      <c r="K192" s="40"/>
      <c r="L192" s="43"/>
      <c r="M192" s="198"/>
      <c r="N192" s="199"/>
      <c r="O192" s="68"/>
      <c r="P192" s="68"/>
      <c r="Q192" s="68"/>
      <c r="R192" s="68"/>
      <c r="S192" s="68"/>
      <c r="T192" s="69"/>
      <c r="U192" s="38"/>
      <c r="V192" s="38"/>
      <c r="W192" s="38"/>
      <c r="X192" s="38"/>
      <c r="Y192" s="38"/>
      <c r="Z192" s="38"/>
      <c r="AA192" s="38"/>
      <c r="AB192" s="38"/>
      <c r="AC192" s="38"/>
      <c r="AD192" s="38"/>
      <c r="AE192" s="38"/>
      <c r="AT192" s="21" t="s">
        <v>180</v>
      </c>
      <c r="AU192" s="21" t="s">
        <v>79</v>
      </c>
    </row>
    <row r="193" spans="1:65" s="2" customFormat="1" ht="24.2" customHeight="1">
      <c r="A193" s="38"/>
      <c r="B193" s="39"/>
      <c r="C193" s="182" t="s">
        <v>1926</v>
      </c>
      <c r="D193" s="182" t="s">
        <v>171</v>
      </c>
      <c r="E193" s="183" t="s">
        <v>3009</v>
      </c>
      <c r="F193" s="184" t="s">
        <v>3010</v>
      </c>
      <c r="G193" s="185" t="s">
        <v>999</v>
      </c>
      <c r="H193" s="186">
        <v>2</v>
      </c>
      <c r="I193" s="187"/>
      <c r="J193" s="188">
        <f>ROUND(I193*H193,2)</f>
        <v>0</v>
      </c>
      <c r="K193" s="184" t="s">
        <v>175</v>
      </c>
      <c r="L193" s="43"/>
      <c r="M193" s="189" t="s">
        <v>19</v>
      </c>
      <c r="N193" s="190" t="s">
        <v>43</v>
      </c>
      <c r="O193" s="68"/>
      <c r="P193" s="191">
        <f>O193*H193</f>
        <v>0</v>
      </c>
      <c r="Q193" s="191">
        <v>2.0000000000000002E-5</v>
      </c>
      <c r="R193" s="191">
        <f>Q193*H193</f>
        <v>4.0000000000000003E-5</v>
      </c>
      <c r="S193" s="191">
        <v>0</v>
      </c>
      <c r="T193" s="192">
        <f>S193*H193</f>
        <v>0</v>
      </c>
      <c r="U193" s="38"/>
      <c r="V193" s="38"/>
      <c r="W193" s="38"/>
      <c r="X193" s="38"/>
      <c r="Y193" s="38"/>
      <c r="Z193" s="38"/>
      <c r="AA193" s="38"/>
      <c r="AB193" s="38"/>
      <c r="AC193" s="38"/>
      <c r="AD193" s="38"/>
      <c r="AE193" s="38"/>
      <c r="AR193" s="193" t="s">
        <v>176</v>
      </c>
      <c r="AT193" s="193" t="s">
        <v>171</v>
      </c>
      <c r="AU193" s="193" t="s">
        <v>79</v>
      </c>
      <c r="AY193" s="21" t="s">
        <v>168</v>
      </c>
      <c r="BE193" s="194">
        <f>IF(N193="základní",J193,0)</f>
        <v>0</v>
      </c>
      <c r="BF193" s="194">
        <f>IF(N193="snížená",J193,0)</f>
        <v>0</v>
      </c>
      <c r="BG193" s="194">
        <f>IF(N193="zákl. přenesená",J193,0)</f>
        <v>0</v>
      </c>
      <c r="BH193" s="194">
        <f>IF(N193="sníž. přenesená",J193,0)</f>
        <v>0</v>
      </c>
      <c r="BI193" s="194">
        <f>IF(N193="nulová",J193,0)</f>
        <v>0</v>
      </c>
      <c r="BJ193" s="21" t="s">
        <v>79</v>
      </c>
      <c r="BK193" s="194">
        <f>ROUND(I193*H193,2)</f>
        <v>0</v>
      </c>
      <c r="BL193" s="21" t="s">
        <v>176</v>
      </c>
      <c r="BM193" s="193" t="s">
        <v>3011</v>
      </c>
    </row>
    <row r="194" spans="1:65" s="2" customFormat="1" ht="19.5">
      <c r="A194" s="38"/>
      <c r="B194" s="39"/>
      <c r="C194" s="40"/>
      <c r="D194" s="195" t="s">
        <v>178</v>
      </c>
      <c r="E194" s="40"/>
      <c r="F194" s="196" t="s">
        <v>3012</v>
      </c>
      <c r="G194" s="40"/>
      <c r="H194" s="40"/>
      <c r="I194" s="197"/>
      <c r="J194" s="40"/>
      <c r="K194" s="40"/>
      <c r="L194" s="43"/>
      <c r="M194" s="198"/>
      <c r="N194" s="199"/>
      <c r="O194" s="68"/>
      <c r="P194" s="68"/>
      <c r="Q194" s="68"/>
      <c r="R194" s="68"/>
      <c r="S194" s="68"/>
      <c r="T194" s="69"/>
      <c r="U194" s="38"/>
      <c r="V194" s="38"/>
      <c r="W194" s="38"/>
      <c r="X194" s="38"/>
      <c r="Y194" s="38"/>
      <c r="Z194" s="38"/>
      <c r="AA194" s="38"/>
      <c r="AB194" s="38"/>
      <c r="AC194" s="38"/>
      <c r="AD194" s="38"/>
      <c r="AE194" s="38"/>
      <c r="AT194" s="21" t="s">
        <v>178</v>
      </c>
      <c r="AU194" s="21" t="s">
        <v>79</v>
      </c>
    </row>
    <row r="195" spans="1:65" s="2" customFormat="1" ht="11.25">
      <c r="A195" s="38"/>
      <c r="B195" s="39"/>
      <c r="C195" s="40"/>
      <c r="D195" s="200" t="s">
        <v>180</v>
      </c>
      <c r="E195" s="40"/>
      <c r="F195" s="201" t="s">
        <v>3013</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1" t="s">
        <v>180</v>
      </c>
      <c r="AU195" s="21" t="s">
        <v>79</v>
      </c>
    </row>
    <row r="196" spans="1:65" s="2" customFormat="1" ht="24.2" customHeight="1">
      <c r="A196" s="38"/>
      <c r="B196" s="39"/>
      <c r="C196" s="182" t="s">
        <v>1944</v>
      </c>
      <c r="D196" s="182" t="s">
        <v>171</v>
      </c>
      <c r="E196" s="183" t="s">
        <v>3014</v>
      </c>
      <c r="F196" s="184" t="s">
        <v>3015</v>
      </c>
      <c r="G196" s="185" t="s">
        <v>999</v>
      </c>
      <c r="H196" s="186">
        <v>1</v>
      </c>
      <c r="I196" s="187"/>
      <c r="J196" s="188">
        <f>ROUND(I196*H196,2)</f>
        <v>0</v>
      </c>
      <c r="K196" s="184" t="s">
        <v>175</v>
      </c>
      <c r="L196" s="43"/>
      <c r="M196" s="189" t="s">
        <v>19</v>
      </c>
      <c r="N196" s="190" t="s">
        <v>43</v>
      </c>
      <c r="O196" s="68"/>
      <c r="P196" s="191">
        <f>O196*H196</f>
        <v>0</v>
      </c>
      <c r="Q196" s="191">
        <v>2.0000000000000002E-5</v>
      </c>
      <c r="R196" s="191">
        <f>Q196*H196</f>
        <v>2.0000000000000002E-5</v>
      </c>
      <c r="S196" s="191">
        <v>0</v>
      </c>
      <c r="T196" s="192">
        <f>S196*H196</f>
        <v>0</v>
      </c>
      <c r="U196" s="38"/>
      <c r="V196" s="38"/>
      <c r="W196" s="38"/>
      <c r="X196" s="38"/>
      <c r="Y196" s="38"/>
      <c r="Z196" s="38"/>
      <c r="AA196" s="38"/>
      <c r="AB196" s="38"/>
      <c r="AC196" s="38"/>
      <c r="AD196" s="38"/>
      <c r="AE196" s="38"/>
      <c r="AR196" s="193" t="s">
        <v>176</v>
      </c>
      <c r="AT196" s="193" t="s">
        <v>171</v>
      </c>
      <c r="AU196" s="193" t="s">
        <v>79</v>
      </c>
      <c r="AY196" s="21" t="s">
        <v>168</v>
      </c>
      <c r="BE196" s="194">
        <f>IF(N196="základní",J196,0)</f>
        <v>0</v>
      </c>
      <c r="BF196" s="194">
        <f>IF(N196="snížená",J196,0)</f>
        <v>0</v>
      </c>
      <c r="BG196" s="194">
        <f>IF(N196="zákl. přenesená",J196,0)</f>
        <v>0</v>
      </c>
      <c r="BH196" s="194">
        <f>IF(N196="sníž. přenesená",J196,0)</f>
        <v>0</v>
      </c>
      <c r="BI196" s="194">
        <f>IF(N196="nulová",J196,0)</f>
        <v>0</v>
      </c>
      <c r="BJ196" s="21" t="s">
        <v>79</v>
      </c>
      <c r="BK196" s="194">
        <f>ROUND(I196*H196,2)</f>
        <v>0</v>
      </c>
      <c r="BL196" s="21" t="s">
        <v>176</v>
      </c>
      <c r="BM196" s="193" t="s">
        <v>3016</v>
      </c>
    </row>
    <row r="197" spans="1:65" s="2" customFormat="1" ht="19.5">
      <c r="A197" s="38"/>
      <c r="B197" s="39"/>
      <c r="C197" s="40"/>
      <c r="D197" s="195" t="s">
        <v>178</v>
      </c>
      <c r="E197" s="40"/>
      <c r="F197" s="196" t="s">
        <v>3017</v>
      </c>
      <c r="G197" s="40"/>
      <c r="H197" s="40"/>
      <c r="I197" s="197"/>
      <c r="J197" s="40"/>
      <c r="K197" s="40"/>
      <c r="L197" s="43"/>
      <c r="M197" s="198"/>
      <c r="N197" s="199"/>
      <c r="O197" s="68"/>
      <c r="P197" s="68"/>
      <c r="Q197" s="68"/>
      <c r="R197" s="68"/>
      <c r="S197" s="68"/>
      <c r="T197" s="69"/>
      <c r="U197" s="38"/>
      <c r="V197" s="38"/>
      <c r="W197" s="38"/>
      <c r="X197" s="38"/>
      <c r="Y197" s="38"/>
      <c r="Z197" s="38"/>
      <c r="AA197" s="38"/>
      <c r="AB197" s="38"/>
      <c r="AC197" s="38"/>
      <c r="AD197" s="38"/>
      <c r="AE197" s="38"/>
      <c r="AT197" s="21" t="s">
        <v>178</v>
      </c>
      <c r="AU197" s="21" t="s">
        <v>79</v>
      </c>
    </row>
    <row r="198" spans="1:65" s="2" customFormat="1" ht="11.25">
      <c r="A198" s="38"/>
      <c r="B198" s="39"/>
      <c r="C198" s="40"/>
      <c r="D198" s="200" t="s">
        <v>180</v>
      </c>
      <c r="E198" s="40"/>
      <c r="F198" s="201" t="s">
        <v>3018</v>
      </c>
      <c r="G198" s="40"/>
      <c r="H198" s="40"/>
      <c r="I198" s="197"/>
      <c r="J198" s="40"/>
      <c r="K198" s="40"/>
      <c r="L198" s="43"/>
      <c r="M198" s="198"/>
      <c r="N198" s="199"/>
      <c r="O198" s="68"/>
      <c r="P198" s="68"/>
      <c r="Q198" s="68"/>
      <c r="R198" s="68"/>
      <c r="S198" s="68"/>
      <c r="T198" s="69"/>
      <c r="U198" s="38"/>
      <c r="V198" s="38"/>
      <c r="W198" s="38"/>
      <c r="X198" s="38"/>
      <c r="Y198" s="38"/>
      <c r="Z198" s="38"/>
      <c r="AA198" s="38"/>
      <c r="AB198" s="38"/>
      <c r="AC198" s="38"/>
      <c r="AD198" s="38"/>
      <c r="AE198" s="38"/>
      <c r="AT198" s="21" t="s">
        <v>180</v>
      </c>
      <c r="AU198" s="21" t="s">
        <v>79</v>
      </c>
    </row>
    <row r="199" spans="1:65" s="2" customFormat="1" ht="24.2" customHeight="1">
      <c r="A199" s="38"/>
      <c r="B199" s="39"/>
      <c r="C199" s="182" t="s">
        <v>1946</v>
      </c>
      <c r="D199" s="182" t="s">
        <v>171</v>
      </c>
      <c r="E199" s="183" t="s">
        <v>3019</v>
      </c>
      <c r="F199" s="184" t="s">
        <v>3020</v>
      </c>
      <c r="G199" s="185" t="s">
        <v>999</v>
      </c>
      <c r="H199" s="186">
        <v>2</v>
      </c>
      <c r="I199" s="187"/>
      <c r="J199" s="188">
        <f>ROUND(I199*H199,2)</f>
        <v>0</v>
      </c>
      <c r="K199" s="184" t="s">
        <v>1480</v>
      </c>
      <c r="L199" s="43"/>
      <c r="M199" s="189" t="s">
        <v>19</v>
      </c>
      <c r="N199" s="190" t="s">
        <v>43</v>
      </c>
      <c r="O199" s="68"/>
      <c r="P199" s="191">
        <f>O199*H199</f>
        <v>0</v>
      </c>
      <c r="Q199" s="191">
        <v>0</v>
      </c>
      <c r="R199" s="191">
        <f>Q199*H199</f>
        <v>0</v>
      </c>
      <c r="S199" s="191">
        <v>0</v>
      </c>
      <c r="T199" s="192">
        <f>S199*H199</f>
        <v>0</v>
      </c>
      <c r="U199" s="38"/>
      <c r="V199" s="38"/>
      <c r="W199" s="38"/>
      <c r="X199" s="38"/>
      <c r="Y199" s="38"/>
      <c r="Z199" s="38"/>
      <c r="AA199" s="38"/>
      <c r="AB199" s="38"/>
      <c r="AC199" s="38"/>
      <c r="AD199" s="38"/>
      <c r="AE199" s="38"/>
      <c r="AR199" s="193" t="s">
        <v>176</v>
      </c>
      <c r="AT199" s="193" t="s">
        <v>171</v>
      </c>
      <c r="AU199" s="193" t="s">
        <v>79</v>
      </c>
      <c r="AY199" s="21" t="s">
        <v>168</v>
      </c>
      <c r="BE199" s="194">
        <f>IF(N199="základní",J199,0)</f>
        <v>0</v>
      </c>
      <c r="BF199" s="194">
        <f>IF(N199="snížená",J199,0)</f>
        <v>0</v>
      </c>
      <c r="BG199" s="194">
        <f>IF(N199="zákl. přenesená",J199,0)</f>
        <v>0</v>
      </c>
      <c r="BH199" s="194">
        <f>IF(N199="sníž. přenesená",J199,0)</f>
        <v>0</v>
      </c>
      <c r="BI199" s="194">
        <f>IF(N199="nulová",J199,0)</f>
        <v>0</v>
      </c>
      <c r="BJ199" s="21" t="s">
        <v>79</v>
      </c>
      <c r="BK199" s="194">
        <f>ROUND(I199*H199,2)</f>
        <v>0</v>
      </c>
      <c r="BL199" s="21" t="s">
        <v>176</v>
      </c>
      <c r="BM199" s="193" t="s">
        <v>3021</v>
      </c>
    </row>
    <row r="200" spans="1:65" s="2" customFormat="1" ht="11.25">
      <c r="A200" s="38"/>
      <c r="B200" s="39"/>
      <c r="C200" s="40"/>
      <c r="D200" s="195" t="s">
        <v>178</v>
      </c>
      <c r="E200" s="40"/>
      <c r="F200" s="196" t="s">
        <v>3020</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1" t="s">
        <v>178</v>
      </c>
      <c r="AU200" s="21" t="s">
        <v>79</v>
      </c>
    </row>
    <row r="201" spans="1:65" s="2" customFormat="1" ht="24.2" customHeight="1">
      <c r="A201" s="38"/>
      <c r="B201" s="39"/>
      <c r="C201" s="182" t="s">
        <v>1948</v>
      </c>
      <c r="D201" s="182" t="s">
        <v>171</v>
      </c>
      <c r="E201" s="183" t="s">
        <v>3022</v>
      </c>
      <c r="F201" s="184" t="s">
        <v>3023</v>
      </c>
      <c r="G201" s="185" t="s">
        <v>999</v>
      </c>
      <c r="H201" s="186">
        <v>1</v>
      </c>
      <c r="I201" s="187"/>
      <c r="J201" s="188">
        <f>ROUND(I201*H201,2)</f>
        <v>0</v>
      </c>
      <c r="K201" s="184" t="s">
        <v>1480</v>
      </c>
      <c r="L201" s="43"/>
      <c r="M201" s="189" t="s">
        <v>19</v>
      </c>
      <c r="N201" s="190" t="s">
        <v>43</v>
      </c>
      <c r="O201" s="68"/>
      <c r="P201" s="191">
        <f>O201*H201</f>
        <v>0</v>
      </c>
      <c r="Q201" s="191">
        <v>0</v>
      </c>
      <c r="R201" s="191">
        <f>Q201*H201</f>
        <v>0</v>
      </c>
      <c r="S201" s="191">
        <v>0</v>
      </c>
      <c r="T201" s="192">
        <f>S201*H201</f>
        <v>0</v>
      </c>
      <c r="U201" s="38"/>
      <c r="V201" s="38"/>
      <c r="W201" s="38"/>
      <c r="X201" s="38"/>
      <c r="Y201" s="38"/>
      <c r="Z201" s="38"/>
      <c r="AA201" s="38"/>
      <c r="AB201" s="38"/>
      <c r="AC201" s="38"/>
      <c r="AD201" s="38"/>
      <c r="AE201" s="38"/>
      <c r="AR201" s="193" t="s">
        <v>176</v>
      </c>
      <c r="AT201" s="193" t="s">
        <v>171</v>
      </c>
      <c r="AU201" s="193" t="s">
        <v>79</v>
      </c>
      <c r="AY201" s="21" t="s">
        <v>168</v>
      </c>
      <c r="BE201" s="194">
        <f>IF(N201="základní",J201,0)</f>
        <v>0</v>
      </c>
      <c r="BF201" s="194">
        <f>IF(N201="snížená",J201,0)</f>
        <v>0</v>
      </c>
      <c r="BG201" s="194">
        <f>IF(N201="zákl. přenesená",J201,0)</f>
        <v>0</v>
      </c>
      <c r="BH201" s="194">
        <f>IF(N201="sníž. přenesená",J201,0)</f>
        <v>0</v>
      </c>
      <c r="BI201" s="194">
        <f>IF(N201="nulová",J201,0)</f>
        <v>0</v>
      </c>
      <c r="BJ201" s="21" t="s">
        <v>79</v>
      </c>
      <c r="BK201" s="194">
        <f>ROUND(I201*H201,2)</f>
        <v>0</v>
      </c>
      <c r="BL201" s="21" t="s">
        <v>176</v>
      </c>
      <c r="BM201" s="193" t="s">
        <v>3024</v>
      </c>
    </row>
    <row r="202" spans="1:65" s="2" customFormat="1" ht="11.25">
      <c r="A202" s="38"/>
      <c r="B202" s="39"/>
      <c r="C202" s="40"/>
      <c r="D202" s="195" t="s">
        <v>178</v>
      </c>
      <c r="E202" s="40"/>
      <c r="F202" s="196" t="s">
        <v>3023</v>
      </c>
      <c r="G202" s="40"/>
      <c r="H202" s="40"/>
      <c r="I202" s="197"/>
      <c r="J202" s="40"/>
      <c r="K202" s="40"/>
      <c r="L202" s="43"/>
      <c r="M202" s="198"/>
      <c r="N202" s="199"/>
      <c r="O202" s="68"/>
      <c r="P202" s="68"/>
      <c r="Q202" s="68"/>
      <c r="R202" s="68"/>
      <c r="S202" s="68"/>
      <c r="T202" s="69"/>
      <c r="U202" s="38"/>
      <c r="V202" s="38"/>
      <c r="W202" s="38"/>
      <c r="X202" s="38"/>
      <c r="Y202" s="38"/>
      <c r="Z202" s="38"/>
      <c r="AA202" s="38"/>
      <c r="AB202" s="38"/>
      <c r="AC202" s="38"/>
      <c r="AD202" s="38"/>
      <c r="AE202" s="38"/>
      <c r="AT202" s="21" t="s">
        <v>178</v>
      </c>
      <c r="AU202" s="21" t="s">
        <v>79</v>
      </c>
    </row>
    <row r="203" spans="1:65" s="2" customFormat="1" ht="24.2" customHeight="1">
      <c r="A203" s="38"/>
      <c r="B203" s="39"/>
      <c r="C203" s="182" t="s">
        <v>1328</v>
      </c>
      <c r="D203" s="182" t="s">
        <v>171</v>
      </c>
      <c r="E203" s="183" t="s">
        <v>3025</v>
      </c>
      <c r="F203" s="184" t="s">
        <v>3026</v>
      </c>
      <c r="G203" s="185" t="s">
        <v>999</v>
      </c>
      <c r="H203" s="186">
        <v>2</v>
      </c>
      <c r="I203" s="187"/>
      <c r="J203" s="188">
        <f>ROUND(I203*H203,2)</f>
        <v>0</v>
      </c>
      <c r="K203" s="184" t="s">
        <v>1480</v>
      </c>
      <c r="L203" s="43"/>
      <c r="M203" s="189" t="s">
        <v>19</v>
      </c>
      <c r="N203" s="190" t="s">
        <v>43</v>
      </c>
      <c r="O203" s="68"/>
      <c r="P203" s="191">
        <f>O203*H203</f>
        <v>0</v>
      </c>
      <c r="Q203" s="191">
        <v>0</v>
      </c>
      <c r="R203" s="191">
        <f>Q203*H203</f>
        <v>0</v>
      </c>
      <c r="S203" s="191">
        <v>0</v>
      </c>
      <c r="T203" s="192">
        <f>S203*H203</f>
        <v>0</v>
      </c>
      <c r="U203" s="38"/>
      <c r="V203" s="38"/>
      <c r="W203" s="38"/>
      <c r="X203" s="38"/>
      <c r="Y203" s="38"/>
      <c r="Z203" s="38"/>
      <c r="AA203" s="38"/>
      <c r="AB203" s="38"/>
      <c r="AC203" s="38"/>
      <c r="AD203" s="38"/>
      <c r="AE203" s="38"/>
      <c r="AR203" s="193" t="s">
        <v>176</v>
      </c>
      <c r="AT203" s="193" t="s">
        <v>171</v>
      </c>
      <c r="AU203" s="193" t="s">
        <v>79</v>
      </c>
      <c r="AY203" s="21" t="s">
        <v>168</v>
      </c>
      <c r="BE203" s="194">
        <f>IF(N203="základní",J203,0)</f>
        <v>0</v>
      </c>
      <c r="BF203" s="194">
        <f>IF(N203="snížená",J203,0)</f>
        <v>0</v>
      </c>
      <c r="BG203" s="194">
        <f>IF(N203="zákl. přenesená",J203,0)</f>
        <v>0</v>
      </c>
      <c r="BH203" s="194">
        <f>IF(N203="sníž. přenesená",J203,0)</f>
        <v>0</v>
      </c>
      <c r="BI203" s="194">
        <f>IF(N203="nulová",J203,0)</f>
        <v>0</v>
      </c>
      <c r="BJ203" s="21" t="s">
        <v>79</v>
      </c>
      <c r="BK203" s="194">
        <f>ROUND(I203*H203,2)</f>
        <v>0</v>
      </c>
      <c r="BL203" s="21" t="s">
        <v>176</v>
      </c>
      <c r="BM203" s="193" t="s">
        <v>3027</v>
      </c>
    </row>
    <row r="204" spans="1:65" s="2" customFormat="1" ht="11.25">
      <c r="A204" s="38"/>
      <c r="B204" s="39"/>
      <c r="C204" s="40"/>
      <c r="D204" s="195" t="s">
        <v>178</v>
      </c>
      <c r="E204" s="40"/>
      <c r="F204" s="196" t="s">
        <v>3026</v>
      </c>
      <c r="G204" s="40"/>
      <c r="H204" s="40"/>
      <c r="I204" s="197"/>
      <c r="J204" s="40"/>
      <c r="K204" s="40"/>
      <c r="L204" s="43"/>
      <c r="M204" s="198"/>
      <c r="N204" s="199"/>
      <c r="O204" s="68"/>
      <c r="P204" s="68"/>
      <c r="Q204" s="68"/>
      <c r="R204" s="68"/>
      <c r="S204" s="68"/>
      <c r="T204" s="69"/>
      <c r="U204" s="38"/>
      <c r="V204" s="38"/>
      <c r="W204" s="38"/>
      <c r="X204" s="38"/>
      <c r="Y204" s="38"/>
      <c r="Z204" s="38"/>
      <c r="AA204" s="38"/>
      <c r="AB204" s="38"/>
      <c r="AC204" s="38"/>
      <c r="AD204" s="38"/>
      <c r="AE204" s="38"/>
      <c r="AT204" s="21" t="s">
        <v>178</v>
      </c>
      <c r="AU204" s="21" t="s">
        <v>79</v>
      </c>
    </row>
    <row r="205" spans="1:65" s="2" customFormat="1" ht="24.2" customHeight="1">
      <c r="A205" s="38"/>
      <c r="B205" s="39"/>
      <c r="C205" s="182" t="s">
        <v>1338</v>
      </c>
      <c r="D205" s="182" t="s">
        <v>171</v>
      </c>
      <c r="E205" s="183" t="s">
        <v>3028</v>
      </c>
      <c r="F205" s="184" t="s">
        <v>3029</v>
      </c>
      <c r="G205" s="185" t="s">
        <v>999</v>
      </c>
      <c r="H205" s="186">
        <v>1</v>
      </c>
      <c r="I205" s="187"/>
      <c r="J205" s="188">
        <f>ROUND(I205*H205,2)</f>
        <v>0</v>
      </c>
      <c r="K205" s="184" t="s">
        <v>1480</v>
      </c>
      <c r="L205" s="43"/>
      <c r="M205" s="189" t="s">
        <v>19</v>
      </c>
      <c r="N205" s="190" t="s">
        <v>43</v>
      </c>
      <c r="O205" s="68"/>
      <c r="P205" s="191">
        <f>O205*H205</f>
        <v>0</v>
      </c>
      <c r="Q205" s="191">
        <v>0</v>
      </c>
      <c r="R205" s="191">
        <f>Q205*H205</f>
        <v>0</v>
      </c>
      <c r="S205" s="191">
        <v>0</v>
      </c>
      <c r="T205" s="192">
        <f>S205*H205</f>
        <v>0</v>
      </c>
      <c r="U205" s="38"/>
      <c r="V205" s="38"/>
      <c r="W205" s="38"/>
      <c r="X205" s="38"/>
      <c r="Y205" s="38"/>
      <c r="Z205" s="38"/>
      <c r="AA205" s="38"/>
      <c r="AB205" s="38"/>
      <c r="AC205" s="38"/>
      <c r="AD205" s="38"/>
      <c r="AE205" s="38"/>
      <c r="AR205" s="193" t="s">
        <v>176</v>
      </c>
      <c r="AT205" s="193" t="s">
        <v>171</v>
      </c>
      <c r="AU205" s="193" t="s">
        <v>79</v>
      </c>
      <c r="AY205" s="21" t="s">
        <v>168</v>
      </c>
      <c r="BE205" s="194">
        <f>IF(N205="základní",J205,0)</f>
        <v>0</v>
      </c>
      <c r="BF205" s="194">
        <f>IF(N205="snížená",J205,0)</f>
        <v>0</v>
      </c>
      <c r="BG205" s="194">
        <f>IF(N205="zákl. přenesená",J205,0)</f>
        <v>0</v>
      </c>
      <c r="BH205" s="194">
        <f>IF(N205="sníž. přenesená",J205,0)</f>
        <v>0</v>
      </c>
      <c r="BI205" s="194">
        <f>IF(N205="nulová",J205,0)</f>
        <v>0</v>
      </c>
      <c r="BJ205" s="21" t="s">
        <v>79</v>
      </c>
      <c r="BK205" s="194">
        <f>ROUND(I205*H205,2)</f>
        <v>0</v>
      </c>
      <c r="BL205" s="21" t="s">
        <v>176</v>
      </c>
      <c r="BM205" s="193" t="s">
        <v>3030</v>
      </c>
    </row>
    <row r="206" spans="1:65" s="2" customFormat="1" ht="19.5">
      <c r="A206" s="38"/>
      <c r="B206" s="39"/>
      <c r="C206" s="40"/>
      <c r="D206" s="195" t="s">
        <v>178</v>
      </c>
      <c r="E206" s="40"/>
      <c r="F206" s="196" t="s">
        <v>3029</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1" t="s">
        <v>178</v>
      </c>
      <c r="AU206" s="21" t="s">
        <v>79</v>
      </c>
    </row>
    <row r="207" spans="1:65" s="2" customFormat="1" ht="16.5" customHeight="1">
      <c r="A207" s="38"/>
      <c r="B207" s="39"/>
      <c r="C207" s="182" t="s">
        <v>1951</v>
      </c>
      <c r="D207" s="182" t="s">
        <v>171</v>
      </c>
      <c r="E207" s="183" t="s">
        <v>3031</v>
      </c>
      <c r="F207" s="184" t="s">
        <v>3032</v>
      </c>
      <c r="G207" s="185" t="s">
        <v>999</v>
      </c>
      <c r="H207" s="186">
        <v>1</v>
      </c>
      <c r="I207" s="187"/>
      <c r="J207" s="188">
        <f>ROUND(I207*H207,2)</f>
        <v>0</v>
      </c>
      <c r="K207" s="184" t="s">
        <v>1480</v>
      </c>
      <c r="L207" s="43"/>
      <c r="M207" s="189" t="s">
        <v>19</v>
      </c>
      <c r="N207" s="190" t="s">
        <v>43</v>
      </c>
      <c r="O207" s="68"/>
      <c r="P207" s="191">
        <f>O207*H207</f>
        <v>0</v>
      </c>
      <c r="Q207" s="191">
        <v>0</v>
      </c>
      <c r="R207" s="191">
        <f>Q207*H207</f>
        <v>0</v>
      </c>
      <c r="S207" s="191">
        <v>0</v>
      </c>
      <c r="T207" s="192">
        <f>S207*H207</f>
        <v>0</v>
      </c>
      <c r="U207" s="38"/>
      <c r="V207" s="38"/>
      <c r="W207" s="38"/>
      <c r="X207" s="38"/>
      <c r="Y207" s="38"/>
      <c r="Z207" s="38"/>
      <c r="AA207" s="38"/>
      <c r="AB207" s="38"/>
      <c r="AC207" s="38"/>
      <c r="AD207" s="38"/>
      <c r="AE207" s="38"/>
      <c r="AR207" s="193" t="s">
        <v>176</v>
      </c>
      <c r="AT207" s="193" t="s">
        <v>171</v>
      </c>
      <c r="AU207" s="193" t="s">
        <v>79</v>
      </c>
      <c r="AY207" s="21" t="s">
        <v>168</v>
      </c>
      <c r="BE207" s="194">
        <f>IF(N207="základní",J207,0)</f>
        <v>0</v>
      </c>
      <c r="BF207" s="194">
        <f>IF(N207="snížená",J207,0)</f>
        <v>0</v>
      </c>
      <c r="BG207" s="194">
        <f>IF(N207="zákl. přenesená",J207,0)</f>
        <v>0</v>
      </c>
      <c r="BH207" s="194">
        <f>IF(N207="sníž. přenesená",J207,0)</f>
        <v>0</v>
      </c>
      <c r="BI207" s="194">
        <f>IF(N207="nulová",J207,0)</f>
        <v>0</v>
      </c>
      <c r="BJ207" s="21" t="s">
        <v>79</v>
      </c>
      <c r="BK207" s="194">
        <f>ROUND(I207*H207,2)</f>
        <v>0</v>
      </c>
      <c r="BL207" s="21" t="s">
        <v>176</v>
      </c>
      <c r="BM207" s="193" t="s">
        <v>3033</v>
      </c>
    </row>
    <row r="208" spans="1:65" s="2" customFormat="1" ht="11.25">
      <c r="A208" s="38"/>
      <c r="B208" s="39"/>
      <c r="C208" s="40"/>
      <c r="D208" s="195" t="s">
        <v>178</v>
      </c>
      <c r="E208" s="40"/>
      <c r="F208" s="196" t="s">
        <v>3032</v>
      </c>
      <c r="G208" s="40"/>
      <c r="H208" s="40"/>
      <c r="I208" s="197"/>
      <c r="J208" s="40"/>
      <c r="K208" s="40"/>
      <c r="L208" s="43"/>
      <c r="M208" s="198"/>
      <c r="N208" s="199"/>
      <c r="O208" s="68"/>
      <c r="P208" s="68"/>
      <c r="Q208" s="68"/>
      <c r="R208" s="68"/>
      <c r="S208" s="68"/>
      <c r="T208" s="69"/>
      <c r="U208" s="38"/>
      <c r="V208" s="38"/>
      <c r="W208" s="38"/>
      <c r="X208" s="38"/>
      <c r="Y208" s="38"/>
      <c r="Z208" s="38"/>
      <c r="AA208" s="38"/>
      <c r="AB208" s="38"/>
      <c r="AC208" s="38"/>
      <c r="AD208" s="38"/>
      <c r="AE208" s="38"/>
      <c r="AT208" s="21" t="s">
        <v>178</v>
      </c>
      <c r="AU208" s="21" t="s">
        <v>79</v>
      </c>
    </row>
    <row r="209" spans="1:65" s="2" customFormat="1" ht="16.5" customHeight="1">
      <c r="A209" s="38"/>
      <c r="B209" s="39"/>
      <c r="C209" s="182" t="s">
        <v>1346</v>
      </c>
      <c r="D209" s="182" t="s">
        <v>171</v>
      </c>
      <c r="E209" s="183" t="s">
        <v>3034</v>
      </c>
      <c r="F209" s="184" t="s">
        <v>3035</v>
      </c>
      <c r="G209" s="185" t="s">
        <v>999</v>
      </c>
      <c r="H209" s="186">
        <v>1</v>
      </c>
      <c r="I209" s="187"/>
      <c r="J209" s="188">
        <f>ROUND(I209*H209,2)</f>
        <v>0</v>
      </c>
      <c r="K209" s="184" t="s">
        <v>1480</v>
      </c>
      <c r="L209" s="43"/>
      <c r="M209" s="189" t="s">
        <v>19</v>
      </c>
      <c r="N209" s="190" t="s">
        <v>43</v>
      </c>
      <c r="O209" s="68"/>
      <c r="P209" s="191">
        <f>O209*H209</f>
        <v>0</v>
      </c>
      <c r="Q209" s="191">
        <v>0</v>
      </c>
      <c r="R209" s="191">
        <f>Q209*H209</f>
        <v>0</v>
      </c>
      <c r="S209" s="191">
        <v>0</v>
      </c>
      <c r="T209" s="192">
        <f>S209*H209</f>
        <v>0</v>
      </c>
      <c r="U209" s="38"/>
      <c r="V209" s="38"/>
      <c r="W209" s="38"/>
      <c r="X209" s="38"/>
      <c r="Y209" s="38"/>
      <c r="Z209" s="38"/>
      <c r="AA209" s="38"/>
      <c r="AB209" s="38"/>
      <c r="AC209" s="38"/>
      <c r="AD209" s="38"/>
      <c r="AE209" s="38"/>
      <c r="AR209" s="193" t="s">
        <v>176</v>
      </c>
      <c r="AT209" s="193" t="s">
        <v>171</v>
      </c>
      <c r="AU209" s="193" t="s">
        <v>79</v>
      </c>
      <c r="AY209" s="21" t="s">
        <v>168</v>
      </c>
      <c r="BE209" s="194">
        <f>IF(N209="základní",J209,0)</f>
        <v>0</v>
      </c>
      <c r="BF209" s="194">
        <f>IF(N209="snížená",J209,0)</f>
        <v>0</v>
      </c>
      <c r="BG209" s="194">
        <f>IF(N209="zákl. přenesená",J209,0)</f>
        <v>0</v>
      </c>
      <c r="BH209" s="194">
        <f>IF(N209="sníž. přenesená",J209,0)</f>
        <v>0</v>
      </c>
      <c r="BI209" s="194">
        <f>IF(N209="nulová",J209,0)</f>
        <v>0</v>
      </c>
      <c r="BJ209" s="21" t="s">
        <v>79</v>
      </c>
      <c r="BK209" s="194">
        <f>ROUND(I209*H209,2)</f>
        <v>0</v>
      </c>
      <c r="BL209" s="21" t="s">
        <v>176</v>
      </c>
      <c r="BM209" s="193" t="s">
        <v>3036</v>
      </c>
    </row>
    <row r="210" spans="1:65" s="2" customFormat="1" ht="11.25">
      <c r="A210" s="38"/>
      <c r="B210" s="39"/>
      <c r="C210" s="40"/>
      <c r="D210" s="195" t="s">
        <v>178</v>
      </c>
      <c r="E210" s="40"/>
      <c r="F210" s="196" t="s">
        <v>3035</v>
      </c>
      <c r="G210" s="40"/>
      <c r="H210" s="40"/>
      <c r="I210" s="197"/>
      <c r="J210" s="40"/>
      <c r="K210" s="40"/>
      <c r="L210" s="43"/>
      <c r="M210" s="198"/>
      <c r="N210" s="199"/>
      <c r="O210" s="68"/>
      <c r="P210" s="68"/>
      <c r="Q210" s="68"/>
      <c r="R210" s="68"/>
      <c r="S210" s="68"/>
      <c r="T210" s="69"/>
      <c r="U210" s="38"/>
      <c r="V210" s="38"/>
      <c r="W210" s="38"/>
      <c r="X210" s="38"/>
      <c r="Y210" s="38"/>
      <c r="Z210" s="38"/>
      <c r="AA210" s="38"/>
      <c r="AB210" s="38"/>
      <c r="AC210" s="38"/>
      <c r="AD210" s="38"/>
      <c r="AE210" s="38"/>
      <c r="AT210" s="21" t="s">
        <v>178</v>
      </c>
      <c r="AU210" s="21" t="s">
        <v>79</v>
      </c>
    </row>
    <row r="211" spans="1:65" s="2" customFormat="1" ht="21.75" customHeight="1">
      <c r="A211" s="38"/>
      <c r="B211" s="39"/>
      <c r="C211" s="182" t="s">
        <v>1342</v>
      </c>
      <c r="D211" s="182" t="s">
        <v>171</v>
      </c>
      <c r="E211" s="183" t="s">
        <v>3037</v>
      </c>
      <c r="F211" s="184" t="s">
        <v>3038</v>
      </c>
      <c r="G211" s="185" t="s">
        <v>999</v>
      </c>
      <c r="H211" s="186">
        <v>3</v>
      </c>
      <c r="I211" s="187"/>
      <c r="J211" s="188">
        <f>ROUND(I211*H211,2)</f>
        <v>0</v>
      </c>
      <c r="K211" s="184" t="s">
        <v>175</v>
      </c>
      <c r="L211" s="43"/>
      <c r="M211" s="189" t="s">
        <v>19</v>
      </c>
      <c r="N211" s="190" t="s">
        <v>43</v>
      </c>
      <c r="O211" s="68"/>
      <c r="P211" s="191">
        <f>O211*H211</f>
        <v>0</v>
      </c>
      <c r="Q211" s="191">
        <v>2.0000000000000002E-5</v>
      </c>
      <c r="R211" s="191">
        <f>Q211*H211</f>
        <v>6.0000000000000008E-5</v>
      </c>
      <c r="S211" s="191">
        <v>0</v>
      </c>
      <c r="T211" s="192">
        <f>S211*H211</f>
        <v>0</v>
      </c>
      <c r="U211" s="38"/>
      <c r="V211" s="38"/>
      <c r="W211" s="38"/>
      <c r="X211" s="38"/>
      <c r="Y211" s="38"/>
      <c r="Z211" s="38"/>
      <c r="AA211" s="38"/>
      <c r="AB211" s="38"/>
      <c r="AC211" s="38"/>
      <c r="AD211" s="38"/>
      <c r="AE211" s="38"/>
      <c r="AR211" s="193" t="s">
        <v>176</v>
      </c>
      <c r="AT211" s="193" t="s">
        <v>171</v>
      </c>
      <c r="AU211" s="193" t="s">
        <v>79</v>
      </c>
      <c r="AY211" s="21" t="s">
        <v>168</v>
      </c>
      <c r="BE211" s="194">
        <f>IF(N211="základní",J211,0)</f>
        <v>0</v>
      </c>
      <c r="BF211" s="194">
        <f>IF(N211="snížená",J211,0)</f>
        <v>0</v>
      </c>
      <c r="BG211" s="194">
        <f>IF(N211="zákl. přenesená",J211,0)</f>
        <v>0</v>
      </c>
      <c r="BH211" s="194">
        <f>IF(N211="sníž. přenesená",J211,0)</f>
        <v>0</v>
      </c>
      <c r="BI211" s="194">
        <f>IF(N211="nulová",J211,0)</f>
        <v>0</v>
      </c>
      <c r="BJ211" s="21" t="s">
        <v>79</v>
      </c>
      <c r="BK211" s="194">
        <f>ROUND(I211*H211,2)</f>
        <v>0</v>
      </c>
      <c r="BL211" s="21" t="s">
        <v>176</v>
      </c>
      <c r="BM211" s="193" t="s">
        <v>3039</v>
      </c>
    </row>
    <row r="212" spans="1:65" s="2" customFormat="1" ht="19.5">
      <c r="A212" s="38"/>
      <c r="B212" s="39"/>
      <c r="C212" s="40"/>
      <c r="D212" s="195" t="s">
        <v>178</v>
      </c>
      <c r="E212" s="40"/>
      <c r="F212" s="196" t="s">
        <v>3040</v>
      </c>
      <c r="G212" s="40"/>
      <c r="H212" s="40"/>
      <c r="I212" s="197"/>
      <c r="J212" s="40"/>
      <c r="K212" s="40"/>
      <c r="L212" s="43"/>
      <c r="M212" s="198"/>
      <c r="N212" s="199"/>
      <c r="O212" s="68"/>
      <c r="P212" s="68"/>
      <c r="Q212" s="68"/>
      <c r="R212" s="68"/>
      <c r="S212" s="68"/>
      <c r="T212" s="69"/>
      <c r="U212" s="38"/>
      <c r="V212" s="38"/>
      <c r="W212" s="38"/>
      <c r="X212" s="38"/>
      <c r="Y212" s="38"/>
      <c r="Z212" s="38"/>
      <c r="AA212" s="38"/>
      <c r="AB212" s="38"/>
      <c r="AC212" s="38"/>
      <c r="AD212" s="38"/>
      <c r="AE212" s="38"/>
      <c r="AT212" s="21" t="s">
        <v>178</v>
      </c>
      <c r="AU212" s="21" t="s">
        <v>79</v>
      </c>
    </row>
    <row r="213" spans="1:65" s="2" customFormat="1" ht="11.25">
      <c r="A213" s="38"/>
      <c r="B213" s="39"/>
      <c r="C213" s="40"/>
      <c r="D213" s="200" t="s">
        <v>180</v>
      </c>
      <c r="E213" s="40"/>
      <c r="F213" s="201" t="s">
        <v>3041</v>
      </c>
      <c r="G213" s="40"/>
      <c r="H213" s="40"/>
      <c r="I213" s="197"/>
      <c r="J213" s="40"/>
      <c r="K213" s="40"/>
      <c r="L213" s="43"/>
      <c r="M213" s="198"/>
      <c r="N213" s="199"/>
      <c r="O213" s="68"/>
      <c r="P213" s="68"/>
      <c r="Q213" s="68"/>
      <c r="R213" s="68"/>
      <c r="S213" s="68"/>
      <c r="T213" s="69"/>
      <c r="U213" s="38"/>
      <c r="V213" s="38"/>
      <c r="W213" s="38"/>
      <c r="X213" s="38"/>
      <c r="Y213" s="38"/>
      <c r="Z213" s="38"/>
      <c r="AA213" s="38"/>
      <c r="AB213" s="38"/>
      <c r="AC213" s="38"/>
      <c r="AD213" s="38"/>
      <c r="AE213" s="38"/>
      <c r="AT213" s="21" t="s">
        <v>180</v>
      </c>
      <c r="AU213" s="21" t="s">
        <v>79</v>
      </c>
    </row>
    <row r="214" spans="1:65" s="2" customFormat="1" ht="21.75" customHeight="1">
      <c r="A214" s="38"/>
      <c r="B214" s="39"/>
      <c r="C214" s="182" t="s">
        <v>247</v>
      </c>
      <c r="D214" s="182" t="s">
        <v>171</v>
      </c>
      <c r="E214" s="183" t="s">
        <v>3042</v>
      </c>
      <c r="F214" s="184" t="s">
        <v>3043</v>
      </c>
      <c r="G214" s="185" t="s">
        <v>999</v>
      </c>
      <c r="H214" s="186">
        <v>1</v>
      </c>
      <c r="I214" s="187"/>
      <c r="J214" s="188">
        <f>ROUND(I214*H214,2)</f>
        <v>0</v>
      </c>
      <c r="K214" s="184" t="s">
        <v>175</v>
      </c>
      <c r="L214" s="43"/>
      <c r="M214" s="189" t="s">
        <v>19</v>
      </c>
      <c r="N214" s="190" t="s">
        <v>43</v>
      </c>
      <c r="O214" s="68"/>
      <c r="P214" s="191">
        <f>O214*H214</f>
        <v>0</v>
      </c>
      <c r="Q214" s="191">
        <v>2.0000000000000002E-5</v>
      </c>
      <c r="R214" s="191">
        <f>Q214*H214</f>
        <v>2.0000000000000002E-5</v>
      </c>
      <c r="S214" s="191">
        <v>0</v>
      </c>
      <c r="T214" s="192">
        <f>S214*H214</f>
        <v>0</v>
      </c>
      <c r="U214" s="38"/>
      <c r="V214" s="38"/>
      <c r="W214" s="38"/>
      <c r="X214" s="38"/>
      <c r="Y214" s="38"/>
      <c r="Z214" s="38"/>
      <c r="AA214" s="38"/>
      <c r="AB214" s="38"/>
      <c r="AC214" s="38"/>
      <c r="AD214" s="38"/>
      <c r="AE214" s="38"/>
      <c r="AR214" s="193" t="s">
        <v>176</v>
      </c>
      <c r="AT214" s="193" t="s">
        <v>171</v>
      </c>
      <c r="AU214" s="193" t="s">
        <v>79</v>
      </c>
      <c r="AY214" s="21" t="s">
        <v>168</v>
      </c>
      <c r="BE214" s="194">
        <f>IF(N214="základní",J214,0)</f>
        <v>0</v>
      </c>
      <c r="BF214" s="194">
        <f>IF(N214="snížená",J214,0)</f>
        <v>0</v>
      </c>
      <c r="BG214" s="194">
        <f>IF(N214="zákl. přenesená",J214,0)</f>
        <v>0</v>
      </c>
      <c r="BH214" s="194">
        <f>IF(N214="sníž. přenesená",J214,0)</f>
        <v>0</v>
      </c>
      <c r="BI214" s="194">
        <f>IF(N214="nulová",J214,0)</f>
        <v>0</v>
      </c>
      <c r="BJ214" s="21" t="s">
        <v>79</v>
      </c>
      <c r="BK214" s="194">
        <f>ROUND(I214*H214,2)</f>
        <v>0</v>
      </c>
      <c r="BL214" s="21" t="s">
        <v>176</v>
      </c>
      <c r="BM214" s="193" t="s">
        <v>3044</v>
      </c>
    </row>
    <row r="215" spans="1:65" s="2" customFormat="1" ht="19.5">
      <c r="A215" s="38"/>
      <c r="B215" s="39"/>
      <c r="C215" s="40"/>
      <c r="D215" s="195" t="s">
        <v>178</v>
      </c>
      <c r="E215" s="40"/>
      <c r="F215" s="196" t="s">
        <v>3045</v>
      </c>
      <c r="G215" s="40"/>
      <c r="H215" s="40"/>
      <c r="I215" s="197"/>
      <c r="J215" s="40"/>
      <c r="K215" s="40"/>
      <c r="L215" s="43"/>
      <c r="M215" s="198"/>
      <c r="N215" s="199"/>
      <c r="O215" s="68"/>
      <c r="P215" s="68"/>
      <c r="Q215" s="68"/>
      <c r="R215" s="68"/>
      <c r="S215" s="68"/>
      <c r="T215" s="69"/>
      <c r="U215" s="38"/>
      <c r="V215" s="38"/>
      <c r="W215" s="38"/>
      <c r="X215" s="38"/>
      <c r="Y215" s="38"/>
      <c r="Z215" s="38"/>
      <c r="AA215" s="38"/>
      <c r="AB215" s="38"/>
      <c r="AC215" s="38"/>
      <c r="AD215" s="38"/>
      <c r="AE215" s="38"/>
      <c r="AT215" s="21" t="s">
        <v>178</v>
      </c>
      <c r="AU215" s="21" t="s">
        <v>79</v>
      </c>
    </row>
    <row r="216" spans="1:65" s="2" customFormat="1" ht="11.25">
      <c r="A216" s="38"/>
      <c r="B216" s="39"/>
      <c r="C216" s="40"/>
      <c r="D216" s="200" t="s">
        <v>180</v>
      </c>
      <c r="E216" s="40"/>
      <c r="F216" s="201" t="s">
        <v>3046</v>
      </c>
      <c r="G216" s="40"/>
      <c r="H216" s="40"/>
      <c r="I216" s="197"/>
      <c r="J216" s="40"/>
      <c r="K216" s="40"/>
      <c r="L216" s="43"/>
      <c r="M216" s="198"/>
      <c r="N216" s="199"/>
      <c r="O216" s="68"/>
      <c r="P216" s="68"/>
      <c r="Q216" s="68"/>
      <c r="R216" s="68"/>
      <c r="S216" s="68"/>
      <c r="T216" s="69"/>
      <c r="U216" s="38"/>
      <c r="V216" s="38"/>
      <c r="W216" s="38"/>
      <c r="X216" s="38"/>
      <c r="Y216" s="38"/>
      <c r="Z216" s="38"/>
      <c r="AA216" s="38"/>
      <c r="AB216" s="38"/>
      <c r="AC216" s="38"/>
      <c r="AD216" s="38"/>
      <c r="AE216" s="38"/>
      <c r="AT216" s="21" t="s">
        <v>180</v>
      </c>
      <c r="AU216" s="21" t="s">
        <v>79</v>
      </c>
    </row>
    <row r="217" spans="1:65" s="2" customFormat="1" ht="21.75" customHeight="1">
      <c r="A217" s="38"/>
      <c r="B217" s="39"/>
      <c r="C217" s="182" t="s">
        <v>1313</v>
      </c>
      <c r="D217" s="182" t="s">
        <v>171</v>
      </c>
      <c r="E217" s="183" t="s">
        <v>3047</v>
      </c>
      <c r="F217" s="184" t="s">
        <v>3048</v>
      </c>
      <c r="G217" s="185" t="s">
        <v>999</v>
      </c>
      <c r="H217" s="186">
        <v>4</v>
      </c>
      <c r="I217" s="187"/>
      <c r="J217" s="188">
        <f>ROUND(I217*H217,2)</f>
        <v>0</v>
      </c>
      <c r="K217" s="184" t="s">
        <v>175</v>
      </c>
      <c r="L217" s="43"/>
      <c r="M217" s="189" t="s">
        <v>19</v>
      </c>
      <c r="N217" s="190" t="s">
        <v>43</v>
      </c>
      <c r="O217" s="68"/>
      <c r="P217" s="191">
        <f>O217*H217</f>
        <v>0</v>
      </c>
      <c r="Q217" s="191">
        <v>2.0000000000000002E-5</v>
      </c>
      <c r="R217" s="191">
        <f>Q217*H217</f>
        <v>8.0000000000000007E-5</v>
      </c>
      <c r="S217" s="191">
        <v>0</v>
      </c>
      <c r="T217" s="192">
        <f>S217*H217</f>
        <v>0</v>
      </c>
      <c r="U217" s="38"/>
      <c r="V217" s="38"/>
      <c r="W217" s="38"/>
      <c r="X217" s="38"/>
      <c r="Y217" s="38"/>
      <c r="Z217" s="38"/>
      <c r="AA217" s="38"/>
      <c r="AB217" s="38"/>
      <c r="AC217" s="38"/>
      <c r="AD217" s="38"/>
      <c r="AE217" s="38"/>
      <c r="AR217" s="193" t="s">
        <v>176</v>
      </c>
      <c r="AT217" s="193" t="s">
        <v>171</v>
      </c>
      <c r="AU217" s="193" t="s">
        <v>79</v>
      </c>
      <c r="AY217" s="21" t="s">
        <v>168</v>
      </c>
      <c r="BE217" s="194">
        <f>IF(N217="základní",J217,0)</f>
        <v>0</v>
      </c>
      <c r="BF217" s="194">
        <f>IF(N217="snížená",J217,0)</f>
        <v>0</v>
      </c>
      <c r="BG217" s="194">
        <f>IF(N217="zákl. přenesená",J217,0)</f>
        <v>0</v>
      </c>
      <c r="BH217" s="194">
        <f>IF(N217="sníž. přenesená",J217,0)</f>
        <v>0</v>
      </c>
      <c r="BI217" s="194">
        <f>IF(N217="nulová",J217,0)</f>
        <v>0</v>
      </c>
      <c r="BJ217" s="21" t="s">
        <v>79</v>
      </c>
      <c r="BK217" s="194">
        <f>ROUND(I217*H217,2)</f>
        <v>0</v>
      </c>
      <c r="BL217" s="21" t="s">
        <v>176</v>
      </c>
      <c r="BM217" s="193" t="s">
        <v>3049</v>
      </c>
    </row>
    <row r="218" spans="1:65" s="2" customFormat="1" ht="19.5">
      <c r="A218" s="38"/>
      <c r="B218" s="39"/>
      <c r="C218" s="40"/>
      <c r="D218" s="195" t="s">
        <v>178</v>
      </c>
      <c r="E218" s="40"/>
      <c r="F218" s="196" t="s">
        <v>3050</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1" t="s">
        <v>178</v>
      </c>
      <c r="AU218" s="21" t="s">
        <v>79</v>
      </c>
    </row>
    <row r="219" spans="1:65" s="2" customFormat="1" ht="11.25">
      <c r="A219" s="38"/>
      <c r="B219" s="39"/>
      <c r="C219" s="40"/>
      <c r="D219" s="200" t="s">
        <v>180</v>
      </c>
      <c r="E219" s="40"/>
      <c r="F219" s="201" t="s">
        <v>3051</v>
      </c>
      <c r="G219" s="40"/>
      <c r="H219" s="40"/>
      <c r="I219" s="197"/>
      <c r="J219" s="40"/>
      <c r="K219" s="40"/>
      <c r="L219" s="43"/>
      <c r="M219" s="198"/>
      <c r="N219" s="199"/>
      <c r="O219" s="68"/>
      <c r="P219" s="68"/>
      <c r="Q219" s="68"/>
      <c r="R219" s="68"/>
      <c r="S219" s="68"/>
      <c r="T219" s="69"/>
      <c r="U219" s="38"/>
      <c r="V219" s="38"/>
      <c r="W219" s="38"/>
      <c r="X219" s="38"/>
      <c r="Y219" s="38"/>
      <c r="Z219" s="38"/>
      <c r="AA219" s="38"/>
      <c r="AB219" s="38"/>
      <c r="AC219" s="38"/>
      <c r="AD219" s="38"/>
      <c r="AE219" s="38"/>
      <c r="AT219" s="21" t="s">
        <v>180</v>
      </c>
      <c r="AU219" s="21" t="s">
        <v>79</v>
      </c>
    </row>
    <row r="220" spans="1:65" s="2" customFormat="1" ht="16.5" customHeight="1">
      <c r="A220" s="38"/>
      <c r="B220" s="39"/>
      <c r="C220" s="182" t="s">
        <v>1319</v>
      </c>
      <c r="D220" s="182" t="s">
        <v>171</v>
      </c>
      <c r="E220" s="183" t="s">
        <v>3052</v>
      </c>
      <c r="F220" s="184" t="s">
        <v>3053</v>
      </c>
      <c r="G220" s="185" t="s">
        <v>999</v>
      </c>
      <c r="H220" s="186">
        <v>1</v>
      </c>
      <c r="I220" s="187"/>
      <c r="J220" s="188">
        <f>ROUND(I220*H220,2)</f>
        <v>0</v>
      </c>
      <c r="K220" s="184" t="s">
        <v>1480</v>
      </c>
      <c r="L220" s="43"/>
      <c r="M220" s="189" t="s">
        <v>19</v>
      </c>
      <c r="N220" s="190" t="s">
        <v>43</v>
      </c>
      <c r="O220" s="68"/>
      <c r="P220" s="191">
        <f>O220*H220</f>
        <v>0</v>
      </c>
      <c r="Q220" s="191">
        <v>0</v>
      </c>
      <c r="R220" s="191">
        <f>Q220*H220</f>
        <v>0</v>
      </c>
      <c r="S220" s="191">
        <v>0</v>
      </c>
      <c r="T220" s="192">
        <f>S220*H220</f>
        <v>0</v>
      </c>
      <c r="U220" s="38"/>
      <c r="V220" s="38"/>
      <c r="W220" s="38"/>
      <c r="X220" s="38"/>
      <c r="Y220" s="38"/>
      <c r="Z220" s="38"/>
      <c r="AA220" s="38"/>
      <c r="AB220" s="38"/>
      <c r="AC220" s="38"/>
      <c r="AD220" s="38"/>
      <c r="AE220" s="38"/>
      <c r="AR220" s="193" t="s">
        <v>176</v>
      </c>
      <c r="AT220" s="193" t="s">
        <v>171</v>
      </c>
      <c r="AU220" s="193" t="s">
        <v>79</v>
      </c>
      <c r="AY220" s="21" t="s">
        <v>168</v>
      </c>
      <c r="BE220" s="194">
        <f>IF(N220="základní",J220,0)</f>
        <v>0</v>
      </c>
      <c r="BF220" s="194">
        <f>IF(N220="snížená",J220,0)</f>
        <v>0</v>
      </c>
      <c r="BG220" s="194">
        <f>IF(N220="zákl. přenesená",J220,0)</f>
        <v>0</v>
      </c>
      <c r="BH220" s="194">
        <f>IF(N220="sníž. přenesená",J220,0)</f>
        <v>0</v>
      </c>
      <c r="BI220" s="194">
        <f>IF(N220="nulová",J220,0)</f>
        <v>0</v>
      </c>
      <c r="BJ220" s="21" t="s">
        <v>79</v>
      </c>
      <c r="BK220" s="194">
        <f>ROUND(I220*H220,2)</f>
        <v>0</v>
      </c>
      <c r="BL220" s="21" t="s">
        <v>176</v>
      </c>
      <c r="BM220" s="193" t="s">
        <v>3054</v>
      </c>
    </row>
    <row r="221" spans="1:65" s="2" customFormat="1" ht="11.25">
      <c r="A221" s="38"/>
      <c r="B221" s="39"/>
      <c r="C221" s="40"/>
      <c r="D221" s="195" t="s">
        <v>178</v>
      </c>
      <c r="E221" s="40"/>
      <c r="F221" s="196" t="s">
        <v>3053</v>
      </c>
      <c r="G221" s="40"/>
      <c r="H221" s="40"/>
      <c r="I221" s="197"/>
      <c r="J221" s="40"/>
      <c r="K221" s="40"/>
      <c r="L221" s="43"/>
      <c r="M221" s="198"/>
      <c r="N221" s="199"/>
      <c r="O221" s="68"/>
      <c r="P221" s="68"/>
      <c r="Q221" s="68"/>
      <c r="R221" s="68"/>
      <c r="S221" s="68"/>
      <c r="T221" s="69"/>
      <c r="U221" s="38"/>
      <c r="V221" s="38"/>
      <c r="W221" s="38"/>
      <c r="X221" s="38"/>
      <c r="Y221" s="38"/>
      <c r="Z221" s="38"/>
      <c r="AA221" s="38"/>
      <c r="AB221" s="38"/>
      <c r="AC221" s="38"/>
      <c r="AD221" s="38"/>
      <c r="AE221" s="38"/>
      <c r="AT221" s="21" t="s">
        <v>178</v>
      </c>
      <c r="AU221" s="21" t="s">
        <v>79</v>
      </c>
    </row>
    <row r="222" spans="1:65" s="2" customFormat="1" ht="24.2" customHeight="1">
      <c r="A222" s="38"/>
      <c r="B222" s="39"/>
      <c r="C222" s="182" t="s">
        <v>2492</v>
      </c>
      <c r="D222" s="182" t="s">
        <v>171</v>
      </c>
      <c r="E222" s="183" t="s">
        <v>3055</v>
      </c>
      <c r="F222" s="184" t="s">
        <v>3056</v>
      </c>
      <c r="G222" s="185" t="s">
        <v>999</v>
      </c>
      <c r="H222" s="186">
        <v>1</v>
      </c>
      <c r="I222" s="187"/>
      <c r="J222" s="188">
        <f>ROUND(I222*H222,2)</f>
        <v>0</v>
      </c>
      <c r="K222" s="184" t="s">
        <v>1480</v>
      </c>
      <c r="L222" s="43"/>
      <c r="M222" s="189" t="s">
        <v>19</v>
      </c>
      <c r="N222" s="190" t="s">
        <v>43</v>
      </c>
      <c r="O222" s="68"/>
      <c r="P222" s="191">
        <f>O222*H222</f>
        <v>0</v>
      </c>
      <c r="Q222" s="191">
        <v>0</v>
      </c>
      <c r="R222" s="191">
        <f>Q222*H222</f>
        <v>0</v>
      </c>
      <c r="S222" s="191">
        <v>0</v>
      </c>
      <c r="T222" s="192">
        <f>S222*H222</f>
        <v>0</v>
      </c>
      <c r="U222" s="38"/>
      <c r="V222" s="38"/>
      <c r="W222" s="38"/>
      <c r="X222" s="38"/>
      <c r="Y222" s="38"/>
      <c r="Z222" s="38"/>
      <c r="AA222" s="38"/>
      <c r="AB222" s="38"/>
      <c r="AC222" s="38"/>
      <c r="AD222" s="38"/>
      <c r="AE222" s="38"/>
      <c r="AR222" s="193" t="s">
        <v>176</v>
      </c>
      <c r="AT222" s="193" t="s">
        <v>171</v>
      </c>
      <c r="AU222" s="193" t="s">
        <v>79</v>
      </c>
      <c r="AY222" s="21" t="s">
        <v>168</v>
      </c>
      <c r="BE222" s="194">
        <f>IF(N222="základní",J222,0)</f>
        <v>0</v>
      </c>
      <c r="BF222" s="194">
        <f>IF(N222="snížená",J222,0)</f>
        <v>0</v>
      </c>
      <c r="BG222" s="194">
        <f>IF(N222="zákl. přenesená",J222,0)</f>
        <v>0</v>
      </c>
      <c r="BH222" s="194">
        <f>IF(N222="sníž. přenesená",J222,0)</f>
        <v>0</v>
      </c>
      <c r="BI222" s="194">
        <f>IF(N222="nulová",J222,0)</f>
        <v>0</v>
      </c>
      <c r="BJ222" s="21" t="s">
        <v>79</v>
      </c>
      <c r="BK222" s="194">
        <f>ROUND(I222*H222,2)</f>
        <v>0</v>
      </c>
      <c r="BL222" s="21" t="s">
        <v>176</v>
      </c>
      <c r="BM222" s="193" t="s">
        <v>3057</v>
      </c>
    </row>
    <row r="223" spans="1:65" s="2" customFormat="1" ht="19.5">
      <c r="A223" s="38"/>
      <c r="B223" s="39"/>
      <c r="C223" s="40"/>
      <c r="D223" s="195" t="s">
        <v>178</v>
      </c>
      <c r="E223" s="40"/>
      <c r="F223" s="196" t="s">
        <v>3056</v>
      </c>
      <c r="G223" s="40"/>
      <c r="H223" s="40"/>
      <c r="I223" s="197"/>
      <c r="J223" s="40"/>
      <c r="K223" s="40"/>
      <c r="L223" s="43"/>
      <c r="M223" s="198"/>
      <c r="N223" s="199"/>
      <c r="O223" s="68"/>
      <c r="P223" s="68"/>
      <c r="Q223" s="68"/>
      <c r="R223" s="68"/>
      <c r="S223" s="68"/>
      <c r="T223" s="69"/>
      <c r="U223" s="38"/>
      <c r="V223" s="38"/>
      <c r="W223" s="38"/>
      <c r="X223" s="38"/>
      <c r="Y223" s="38"/>
      <c r="Z223" s="38"/>
      <c r="AA223" s="38"/>
      <c r="AB223" s="38"/>
      <c r="AC223" s="38"/>
      <c r="AD223" s="38"/>
      <c r="AE223" s="38"/>
      <c r="AT223" s="21" t="s">
        <v>178</v>
      </c>
      <c r="AU223" s="21" t="s">
        <v>79</v>
      </c>
    </row>
    <row r="224" spans="1:65" s="2" customFormat="1" ht="16.5" customHeight="1">
      <c r="A224" s="38"/>
      <c r="B224" s="39"/>
      <c r="C224" s="182" t="s">
        <v>1984</v>
      </c>
      <c r="D224" s="182" t="s">
        <v>171</v>
      </c>
      <c r="E224" s="183" t="s">
        <v>3058</v>
      </c>
      <c r="F224" s="184" t="s">
        <v>3059</v>
      </c>
      <c r="G224" s="185" t="s">
        <v>999</v>
      </c>
      <c r="H224" s="186">
        <v>1</v>
      </c>
      <c r="I224" s="187"/>
      <c r="J224" s="188">
        <f>ROUND(I224*H224,2)</f>
        <v>0</v>
      </c>
      <c r="K224" s="184" t="s">
        <v>1480</v>
      </c>
      <c r="L224" s="43"/>
      <c r="M224" s="189" t="s">
        <v>19</v>
      </c>
      <c r="N224" s="190" t="s">
        <v>43</v>
      </c>
      <c r="O224" s="68"/>
      <c r="P224" s="191">
        <f>O224*H224</f>
        <v>0</v>
      </c>
      <c r="Q224" s="191">
        <v>0</v>
      </c>
      <c r="R224" s="191">
        <f>Q224*H224</f>
        <v>0</v>
      </c>
      <c r="S224" s="191">
        <v>0</v>
      </c>
      <c r="T224" s="192">
        <f>S224*H224</f>
        <v>0</v>
      </c>
      <c r="U224" s="38"/>
      <c r="V224" s="38"/>
      <c r="W224" s="38"/>
      <c r="X224" s="38"/>
      <c r="Y224" s="38"/>
      <c r="Z224" s="38"/>
      <c r="AA224" s="38"/>
      <c r="AB224" s="38"/>
      <c r="AC224" s="38"/>
      <c r="AD224" s="38"/>
      <c r="AE224" s="38"/>
      <c r="AR224" s="193" t="s">
        <v>176</v>
      </c>
      <c r="AT224" s="193" t="s">
        <v>171</v>
      </c>
      <c r="AU224" s="193" t="s">
        <v>79</v>
      </c>
      <c r="AY224" s="21" t="s">
        <v>168</v>
      </c>
      <c r="BE224" s="194">
        <f>IF(N224="základní",J224,0)</f>
        <v>0</v>
      </c>
      <c r="BF224" s="194">
        <f>IF(N224="snížená",J224,0)</f>
        <v>0</v>
      </c>
      <c r="BG224" s="194">
        <f>IF(N224="zákl. přenesená",J224,0)</f>
        <v>0</v>
      </c>
      <c r="BH224" s="194">
        <f>IF(N224="sníž. přenesená",J224,0)</f>
        <v>0</v>
      </c>
      <c r="BI224" s="194">
        <f>IF(N224="nulová",J224,0)</f>
        <v>0</v>
      </c>
      <c r="BJ224" s="21" t="s">
        <v>79</v>
      </c>
      <c r="BK224" s="194">
        <f>ROUND(I224*H224,2)</f>
        <v>0</v>
      </c>
      <c r="BL224" s="21" t="s">
        <v>176</v>
      </c>
      <c r="BM224" s="193" t="s">
        <v>3060</v>
      </c>
    </row>
    <row r="225" spans="1:65" s="2" customFormat="1" ht="11.25">
      <c r="A225" s="38"/>
      <c r="B225" s="39"/>
      <c r="C225" s="40"/>
      <c r="D225" s="195" t="s">
        <v>178</v>
      </c>
      <c r="E225" s="40"/>
      <c r="F225" s="196" t="s">
        <v>3059</v>
      </c>
      <c r="G225" s="40"/>
      <c r="H225" s="40"/>
      <c r="I225" s="197"/>
      <c r="J225" s="40"/>
      <c r="K225" s="40"/>
      <c r="L225" s="43"/>
      <c r="M225" s="198"/>
      <c r="N225" s="199"/>
      <c r="O225" s="68"/>
      <c r="P225" s="68"/>
      <c r="Q225" s="68"/>
      <c r="R225" s="68"/>
      <c r="S225" s="68"/>
      <c r="T225" s="69"/>
      <c r="U225" s="38"/>
      <c r="V225" s="38"/>
      <c r="W225" s="38"/>
      <c r="X225" s="38"/>
      <c r="Y225" s="38"/>
      <c r="Z225" s="38"/>
      <c r="AA225" s="38"/>
      <c r="AB225" s="38"/>
      <c r="AC225" s="38"/>
      <c r="AD225" s="38"/>
      <c r="AE225" s="38"/>
      <c r="AT225" s="21" t="s">
        <v>178</v>
      </c>
      <c r="AU225" s="21" t="s">
        <v>79</v>
      </c>
    </row>
    <row r="226" spans="1:65" s="2" customFormat="1" ht="16.5" customHeight="1">
      <c r="A226" s="38"/>
      <c r="B226" s="39"/>
      <c r="C226" s="182" t="s">
        <v>2496</v>
      </c>
      <c r="D226" s="182" t="s">
        <v>171</v>
      </c>
      <c r="E226" s="183" t="s">
        <v>3061</v>
      </c>
      <c r="F226" s="184" t="s">
        <v>3062</v>
      </c>
      <c r="G226" s="185" t="s">
        <v>999</v>
      </c>
      <c r="H226" s="186">
        <v>8</v>
      </c>
      <c r="I226" s="187"/>
      <c r="J226" s="188">
        <f>ROUND(I226*H226,2)</f>
        <v>0</v>
      </c>
      <c r="K226" s="184" t="s">
        <v>175</v>
      </c>
      <c r="L226" s="43"/>
      <c r="M226" s="189" t="s">
        <v>19</v>
      </c>
      <c r="N226" s="190" t="s">
        <v>43</v>
      </c>
      <c r="O226" s="68"/>
      <c r="P226" s="191">
        <f>O226*H226</f>
        <v>0</v>
      </c>
      <c r="Q226" s="191">
        <v>1.14E-3</v>
      </c>
      <c r="R226" s="191">
        <f>Q226*H226</f>
        <v>9.1199999999999996E-3</v>
      </c>
      <c r="S226" s="191">
        <v>0</v>
      </c>
      <c r="T226" s="192">
        <f>S226*H226</f>
        <v>0</v>
      </c>
      <c r="U226" s="38"/>
      <c r="V226" s="38"/>
      <c r="W226" s="38"/>
      <c r="X226" s="38"/>
      <c r="Y226" s="38"/>
      <c r="Z226" s="38"/>
      <c r="AA226" s="38"/>
      <c r="AB226" s="38"/>
      <c r="AC226" s="38"/>
      <c r="AD226" s="38"/>
      <c r="AE226" s="38"/>
      <c r="AR226" s="193" t="s">
        <v>176</v>
      </c>
      <c r="AT226" s="193" t="s">
        <v>171</v>
      </c>
      <c r="AU226" s="193" t="s">
        <v>79</v>
      </c>
      <c r="AY226" s="21" t="s">
        <v>168</v>
      </c>
      <c r="BE226" s="194">
        <f>IF(N226="základní",J226,0)</f>
        <v>0</v>
      </c>
      <c r="BF226" s="194">
        <f>IF(N226="snížená",J226,0)</f>
        <v>0</v>
      </c>
      <c r="BG226" s="194">
        <f>IF(N226="zákl. přenesená",J226,0)</f>
        <v>0</v>
      </c>
      <c r="BH226" s="194">
        <f>IF(N226="sníž. přenesená",J226,0)</f>
        <v>0</v>
      </c>
      <c r="BI226" s="194">
        <f>IF(N226="nulová",J226,0)</f>
        <v>0</v>
      </c>
      <c r="BJ226" s="21" t="s">
        <v>79</v>
      </c>
      <c r="BK226" s="194">
        <f>ROUND(I226*H226,2)</f>
        <v>0</v>
      </c>
      <c r="BL226" s="21" t="s">
        <v>176</v>
      </c>
      <c r="BM226" s="193" t="s">
        <v>3063</v>
      </c>
    </row>
    <row r="227" spans="1:65" s="2" customFormat="1" ht="11.25">
      <c r="A227" s="38"/>
      <c r="B227" s="39"/>
      <c r="C227" s="40"/>
      <c r="D227" s="195" t="s">
        <v>178</v>
      </c>
      <c r="E227" s="40"/>
      <c r="F227" s="196" t="s">
        <v>3064</v>
      </c>
      <c r="G227" s="40"/>
      <c r="H227" s="40"/>
      <c r="I227" s="197"/>
      <c r="J227" s="40"/>
      <c r="K227" s="40"/>
      <c r="L227" s="43"/>
      <c r="M227" s="198"/>
      <c r="N227" s="199"/>
      <c r="O227" s="68"/>
      <c r="P227" s="68"/>
      <c r="Q227" s="68"/>
      <c r="R227" s="68"/>
      <c r="S227" s="68"/>
      <c r="T227" s="69"/>
      <c r="U227" s="38"/>
      <c r="V227" s="38"/>
      <c r="W227" s="38"/>
      <c r="X227" s="38"/>
      <c r="Y227" s="38"/>
      <c r="Z227" s="38"/>
      <c r="AA227" s="38"/>
      <c r="AB227" s="38"/>
      <c r="AC227" s="38"/>
      <c r="AD227" s="38"/>
      <c r="AE227" s="38"/>
      <c r="AT227" s="21" t="s">
        <v>178</v>
      </c>
      <c r="AU227" s="21" t="s">
        <v>79</v>
      </c>
    </row>
    <row r="228" spans="1:65" s="2" customFormat="1" ht="11.25">
      <c r="A228" s="38"/>
      <c r="B228" s="39"/>
      <c r="C228" s="40"/>
      <c r="D228" s="200" t="s">
        <v>180</v>
      </c>
      <c r="E228" s="40"/>
      <c r="F228" s="201" t="s">
        <v>3065</v>
      </c>
      <c r="G228" s="40"/>
      <c r="H228" s="40"/>
      <c r="I228" s="197"/>
      <c r="J228" s="40"/>
      <c r="K228" s="40"/>
      <c r="L228" s="43"/>
      <c r="M228" s="198"/>
      <c r="N228" s="199"/>
      <c r="O228" s="68"/>
      <c r="P228" s="68"/>
      <c r="Q228" s="68"/>
      <c r="R228" s="68"/>
      <c r="S228" s="68"/>
      <c r="T228" s="69"/>
      <c r="U228" s="38"/>
      <c r="V228" s="38"/>
      <c r="W228" s="38"/>
      <c r="X228" s="38"/>
      <c r="Y228" s="38"/>
      <c r="Z228" s="38"/>
      <c r="AA228" s="38"/>
      <c r="AB228" s="38"/>
      <c r="AC228" s="38"/>
      <c r="AD228" s="38"/>
      <c r="AE228" s="38"/>
      <c r="AT228" s="21" t="s">
        <v>180</v>
      </c>
      <c r="AU228" s="21" t="s">
        <v>79</v>
      </c>
    </row>
    <row r="229" spans="1:65" s="2" customFormat="1" ht="24.2" customHeight="1">
      <c r="A229" s="38"/>
      <c r="B229" s="39"/>
      <c r="C229" s="182" t="s">
        <v>1576</v>
      </c>
      <c r="D229" s="182" t="s">
        <v>171</v>
      </c>
      <c r="E229" s="183" t="s">
        <v>3066</v>
      </c>
      <c r="F229" s="184" t="s">
        <v>3067</v>
      </c>
      <c r="G229" s="185" t="s">
        <v>1448</v>
      </c>
      <c r="H229" s="256"/>
      <c r="I229" s="187"/>
      <c r="J229" s="188">
        <f>ROUND(I229*H229,2)</f>
        <v>0</v>
      </c>
      <c r="K229" s="184" t="s">
        <v>175</v>
      </c>
      <c r="L229" s="43"/>
      <c r="M229" s="189" t="s">
        <v>19</v>
      </c>
      <c r="N229" s="190" t="s">
        <v>43</v>
      </c>
      <c r="O229" s="68"/>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176</v>
      </c>
      <c r="AT229" s="193" t="s">
        <v>171</v>
      </c>
      <c r="AU229" s="193" t="s">
        <v>79</v>
      </c>
      <c r="AY229" s="21" t="s">
        <v>168</v>
      </c>
      <c r="BE229" s="194">
        <f>IF(N229="základní",J229,0)</f>
        <v>0</v>
      </c>
      <c r="BF229" s="194">
        <f>IF(N229="snížená",J229,0)</f>
        <v>0</v>
      </c>
      <c r="BG229" s="194">
        <f>IF(N229="zákl. přenesená",J229,0)</f>
        <v>0</v>
      </c>
      <c r="BH229" s="194">
        <f>IF(N229="sníž. přenesená",J229,0)</f>
        <v>0</v>
      </c>
      <c r="BI229" s="194">
        <f>IF(N229="nulová",J229,0)</f>
        <v>0</v>
      </c>
      <c r="BJ229" s="21" t="s">
        <v>79</v>
      </c>
      <c r="BK229" s="194">
        <f>ROUND(I229*H229,2)</f>
        <v>0</v>
      </c>
      <c r="BL229" s="21" t="s">
        <v>176</v>
      </c>
      <c r="BM229" s="193" t="s">
        <v>3068</v>
      </c>
    </row>
    <row r="230" spans="1:65" s="2" customFormat="1" ht="29.25">
      <c r="A230" s="38"/>
      <c r="B230" s="39"/>
      <c r="C230" s="40"/>
      <c r="D230" s="195" t="s">
        <v>178</v>
      </c>
      <c r="E230" s="40"/>
      <c r="F230" s="196" t="s">
        <v>3069</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1" t="s">
        <v>178</v>
      </c>
      <c r="AU230" s="21" t="s">
        <v>79</v>
      </c>
    </row>
    <row r="231" spans="1:65" s="2" customFormat="1" ht="11.25">
      <c r="A231" s="38"/>
      <c r="B231" s="39"/>
      <c r="C231" s="40"/>
      <c r="D231" s="200" t="s">
        <v>180</v>
      </c>
      <c r="E231" s="40"/>
      <c r="F231" s="201" t="s">
        <v>3070</v>
      </c>
      <c r="G231" s="40"/>
      <c r="H231" s="40"/>
      <c r="I231" s="197"/>
      <c r="J231" s="40"/>
      <c r="K231" s="40"/>
      <c r="L231" s="43"/>
      <c r="M231" s="198"/>
      <c r="N231" s="199"/>
      <c r="O231" s="68"/>
      <c r="P231" s="68"/>
      <c r="Q231" s="68"/>
      <c r="R231" s="68"/>
      <c r="S231" s="68"/>
      <c r="T231" s="69"/>
      <c r="U231" s="38"/>
      <c r="V231" s="38"/>
      <c r="W231" s="38"/>
      <c r="X231" s="38"/>
      <c r="Y231" s="38"/>
      <c r="Z231" s="38"/>
      <c r="AA231" s="38"/>
      <c r="AB231" s="38"/>
      <c r="AC231" s="38"/>
      <c r="AD231" s="38"/>
      <c r="AE231" s="38"/>
      <c r="AT231" s="21" t="s">
        <v>180</v>
      </c>
      <c r="AU231" s="21" t="s">
        <v>79</v>
      </c>
    </row>
    <row r="232" spans="1:65" s="12" customFormat="1" ht="25.9" customHeight="1">
      <c r="B232" s="166"/>
      <c r="C232" s="167"/>
      <c r="D232" s="168" t="s">
        <v>71</v>
      </c>
      <c r="E232" s="169" t="s">
        <v>3071</v>
      </c>
      <c r="F232" s="169" t="s">
        <v>3072</v>
      </c>
      <c r="G232" s="167"/>
      <c r="H232" s="167"/>
      <c r="I232" s="170"/>
      <c r="J232" s="171">
        <f>BK232</f>
        <v>0</v>
      </c>
      <c r="K232" s="167"/>
      <c r="L232" s="172"/>
      <c r="M232" s="173"/>
      <c r="N232" s="174"/>
      <c r="O232" s="174"/>
      <c r="P232" s="175">
        <f>SUM(P233:P242)</f>
        <v>0</v>
      </c>
      <c r="Q232" s="174"/>
      <c r="R232" s="175">
        <f>SUM(R233:R242)</f>
        <v>1.32E-3</v>
      </c>
      <c r="S232" s="174"/>
      <c r="T232" s="176">
        <f>SUM(T233:T242)</f>
        <v>0</v>
      </c>
      <c r="AR232" s="177" t="s">
        <v>79</v>
      </c>
      <c r="AT232" s="178" t="s">
        <v>71</v>
      </c>
      <c r="AU232" s="178" t="s">
        <v>72</v>
      </c>
      <c r="AY232" s="177" t="s">
        <v>168</v>
      </c>
      <c r="BK232" s="179">
        <f>SUM(BK233:BK242)</f>
        <v>0</v>
      </c>
    </row>
    <row r="233" spans="1:65" s="2" customFormat="1" ht="24.2" customHeight="1">
      <c r="A233" s="38"/>
      <c r="B233" s="39"/>
      <c r="C233" s="182" t="s">
        <v>1585</v>
      </c>
      <c r="D233" s="182" t="s">
        <v>171</v>
      </c>
      <c r="E233" s="183" t="s">
        <v>3073</v>
      </c>
      <c r="F233" s="184" t="s">
        <v>3074</v>
      </c>
      <c r="G233" s="185" t="s">
        <v>999</v>
      </c>
      <c r="H233" s="186">
        <v>1</v>
      </c>
      <c r="I233" s="187"/>
      <c r="J233" s="188">
        <f>ROUND(I233*H233,2)</f>
        <v>0</v>
      </c>
      <c r="K233" s="184" t="s">
        <v>1480</v>
      </c>
      <c r="L233" s="43"/>
      <c r="M233" s="189" t="s">
        <v>19</v>
      </c>
      <c r="N233" s="190" t="s">
        <v>43</v>
      </c>
      <c r="O233" s="68"/>
      <c r="P233" s="191">
        <f>O233*H233</f>
        <v>0</v>
      </c>
      <c r="Q233" s="191">
        <v>0</v>
      </c>
      <c r="R233" s="191">
        <f>Q233*H233</f>
        <v>0</v>
      </c>
      <c r="S233" s="191">
        <v>0</v>
      </c>
      <c r="T233" s="192">
        <f>S233*H233</f>
        <v>0</v>
      </c>
      <c r="U233" s="38"/>
      <c r="V233" s="38"/>
      <c r="W233" s="38"/>
      <c r="X233" s="38"/>
      <c r="Y233" s="38"/>
      <c r="Z233" s="38"/>
      <c r="AA233" s="38"/>
      <c r="AB233" s="38"/>
      <c r="AC233" s="38"/>
      <c r="AD233" s="38"/>
      <c r="AE233" s="38"/>
      <c r="AR233" s="193" t="s">
        <v>176</v>
      </c>
      <c r="AT233" s="193" t="s">
        <v>171</v>
      </c>
      <c r="AU233" s="193" t="s">
        <v>79</v>
      </c>
      <c r="AY233" s="21" t="s">
        <v>168</v>
      </c>
      <c r="BE233" s="194">
        <f>IF(N233="základní",J233,0)</f>
        <v>0</v>
      </c>
      <c r="BF233" s="194">
        <f>IF(N233="snížená",J233,0)</f>
        <v>0</v>
      </c>
      <c r="BG233" s="194">
        <f>IF(N233="zákl. přenesená",J233,0)</f>
        <v>0</v>
      </c>
      <c r="BH233" s="194">
        <f>IF(N233="sníž. přenesená",J233,0)</f>
        <v>0</v>
      </c>
      <c r="BI233" s="194">
        <f>IF(N233="nulová",J233,0)</f>
        <v>0</v>
      </c>
      <c r="BJ233" s="21" t="s">
        <v>79</v>
      </c>
      <c r="BK233" s="194">
        <f>ROUND(I233*H233,2)</f>
        <v>0</v>
      </c>
      <c r="BL233" s="21" t="s">
        <v>176</v>
      </c>
      <c r="BM233" s="193" t="s">
        <v>3075</v>
      </c>
    </row>
    <row r="234" spans="1:65" s="2" customFormat="1" ht="19.5">
      <c r="A234" s="38"/>
      <c r="B234" s="39"/>
      <c r="C234" s="40"/>
      <c r="D234" s="195" t="s">
        <v>178</v>
      </c>
      <c r="E234" s="40"/>
      <c r="F234" s="196" t="s">
        <v>3074</v>
      </c>
      <c r="G234" s="40"/>
      <c r="H234" s="40"/>
      <c r="I234" s="197"/>
      <c r="J234" s="40"/>
      <c r="K234" s="40"/>
      <c r="L234" s="43"/>
      <c r="M234" s="198"/>
      <c r="N234" s="199"/>
      <c r="O234" s="68"/>
      <c r="P234" s="68"/>
      <c r="Q234" s="68"/>
      <c r="R234" s="68"/>
      <c r="S234" s="68"/>
      <c r="T234" s="69"/>
      <c r="U234" s="38"/>
      <c r="V234" s="38"/>
      <c r="W234" s="38"/>
      <c r="X234" s="38"/>
      <c r="Y234" s="38"/>
      <c r="Z234" s="38"/>
      <c r="AA234" s="38"/>
      <c r="AB234" s="38"/>
      <c r="AC234" s="38"/>
      <c r="AD234" s="38"/>
      <c r="AE234" s="38"/>
      <c r="AT234" s="21" t="s">
        <v>178</v>
      </c>
      <c r="AU234" s="21" t="s">
        <v>79</v>
      </c>
    </row>
    <row r="235" spans="1:65" s="2" customFormat="1" ht="24.2" customHeight="1">
      <c r="A235" s="38"/>
      <c r="B235" s="39"/>
      <c r="C235" s="182" t="s">
        <v>1991</v>
      </c>
      <c r="D235" s="182" t="s">
        <v>171</v>
      </c>
      <c r="E235" s="183" t="s">
        <v>3076</v>
      </c>
      <c r="F235" s="184" t="s">
        <v>3077</v>
      </c>
      <c r="G235" s="185" t="s">
        <v>999</v>
      </c>
      <c r="H235" s="186">
        <v>1</v>
      </c>
      <c r="I235" s="187"/>
      <c r="J235" s="188">
        <f>ROUND(I235*H235,2)</f>
        <v>0</v>
      </c>
      <c r="K235" s="184" t="s">
        <v>1480</v>
      </c>
      <c r="L235" s="43"/>
      <c r="M235" s="189" t="s">
        <v>19</v>
      </c>
      <c r="N235" s="190" t="s">
        <v>43</v>
      </c>
      <c r="O235" s="68"/>
      <c r="P235" s="191">
        <f>O235*H235</f>
        <v>0</v>
      </c>
      <c r="Q235" s="191">
        <v>0</v>
      </c>
      <c r="R235" s="191">
        <f>Q235*H235</f>
        <v>0</v>
      </c>
      <c r="S235" s="191">
        <v>0</v>
      </c>
      <c r="T235" s="192">
        <f>S235*H235</f>
        <v>0</v>
      </c>
      <c r="U235" s="38"/>
      <c r="V235" s="38"/>
      <c r="W235" s="38"/>
      <c r="X235" s="38"/>
      <c r="Y235" s="38"/>
      <c r="Z235" s="38"/>
      <c r="AA235" s="38"/>
      <c r="AB235" s="38"/>
      <c r="AC235" s="38"/>
      <c r="AD235" s="38"/>
      <c r="AE235" s="38"/>
      <c r="AR235" s="193" t="s">
        <v>176</v>
      </c>
      <c r="AT235" s="193" t="s">
        <v>171</v>
      </c>
      <c r="AU235" s="193" t="s">
        <v>79</v>
      </c>
      <c r="AY235" s="21" t="s">
        <v>168</v>
      </c>
      <c r="BE235" s="194">
        <f>IF(N235="základní",J235,0)</f>
        <v>0</v>
      </c>
      <c r="BF235" s="194">
        <f>IF(N235="snížená",J235,0)</f>
        <v>0</v>
      </c>
      <c r="BG235" s="194">
        <f>IF(N235="zákl. přenesená",J235,0)</f>
        <v>0</v>
      </c>
      <c r="BH235" s="194">
        <f>IF(N235="sníž. přenesená",J235,0)</f>
        <v>0</v>
      </c>
      <c r="BI235" s="194">
        <f>IF(N235="nulová",J235,0)</f>
        <v>0</v>
      </c>
      <c r="BJ235" s="21" t="s">
        <v>79</v>
      </c>
      <c r="BK235" s="194">
        <f>ROUND(I235*H235,2)</f>
        <v>0</v>
      </c>
      <c r="BL235" s="21" t="s">
        <v>176</v>
      </c>
      <c r="BM235" s="193" t="s">
        <v>3078</v>
      </c>
    </row>
    <row r="236" spans="1:65" s="2" customFormat="1" ht="19.5">
      <c r="A236" s="38"/>
      <c r="B236" s="39"/>
      <c r="C236" s="40"/>
      <c r="D236" s="195" t="s">
        <v>178</v>
      </c>
      <c r="E236" s="40"/>
      <c r="F236" s="196" t="s">
        <v>3077</v>
      </c>
      <c r="G236" s="40"/>
      <c r="H236" s="40"/>
      <c r="I236" s="197"/>
      <c r="J236" s="40"/>
      <c r="K236" s="40"/>
      <c r="L236" s="43"/>
      <c r="M236" s="198"/>
      <c r="N236" s="199"/>
      <c r="O236" s="68"/>
      <c r="P236" s="68"/>
      <c r="Q236" s="68"/>
      <c r="R236" s="68"/>
      <c r="S236" s="68"/>
      <c r="T236" s="69"/>
      <c r="U236" s="38"/>
      <c r="V236" s="38"/>
      <c r="W236" s="38"/>
      <c r="X236" s="38"/>
      <c r="Y236" s="38"/>
      <c r="Z236" s="38"/>
      <c r="AA236" s="38"/>
      <c r="AB236" s="38"/>
      <c r="AC236" s="38"/>
      <c r="AD236" s="38"/>
      <c r="AE236" s="38"/>
      <c r="AT236" s="21" t="s">
        <v>178</v>
      </c>
      <c r="AU236" s="21" t="s">
        <v>79</v>
      </c>
    </row>
    <row r="237" spans="1:65" s="2" customFormat="1" ht="24.2" customHeight="1">
      <c r="A237" s="38"/>
      <c r="B237" s="39"/>
      <c r="C237" s="182" t="s">
        <v>2528</v>
      </c>
      <c r="D237" s="182" t="s">
        <v>171</v>
      </c>
      <c r="E237" s="183" t="s">
        <v>3079</v>
      </c>
      <c r="F237" s="184" t="s">
        <v>3080</v>
      </c>
      <c r="G237" s="185" t="s">
        <v>999</v>
      </c>
      <c r="H237" s="186">
        <v>2</v>
      </c>
      <c r="I237" s="187"/>
      <c r="J237" s="188">
        <f>ROUND(I237*H237,2)</f>
        <v>0</v>
      </c>
      <c r="K237" s="184" t="s">
        <v>175</v>
      </c>
      <c r="L237" s="43"/>
      <c r="M237" s="189" t="s">
        <v>19</v>
      </c>
      <c r="N237" s="190" t="s">
        <v>43</v>
      </c>
      <c r="O237" s="68"/>
      <c r="P237" s="191">
        <f>O237*H237</f>
        <v>0</v>
      </c>
      <c r="Q237" s="191">
        <v>6.6E-4</v>
      </c>
      <c r="R237" s="191">
        <f>Q237*H237</f>
        <v>1.32E-3</v>
      </c>
      <c r="S237" s="191">
        <v>0</v>
      </c>
      <c r="T237" s="192">
        <f>S237*H237</f>
        <v>0</v>
      </c>
      <c r="U237" s="38"/>
      <c r="V237" s="38"/>
      <c r="W237" s="38"/>
      <c r="X237" s="38"/>
      <c r="Y237" s="38"/>
      <c r="Z237" s="38"/>
      <c r="AA237" s="38"/>
      <c r="AB237" s="38"/>
      <c r="AC237" s="38"/>
      <c r="AD237" s="38"/>
      <c r="AE237" s="38"/>
      <c r="AR237" s="193" t="s">
        <v>176</v>
      </c>
      <c r="AT237" s="193" t="s">
        <v>171</v>
      </c>
      <c r="AU237" s="193" t="s">
        <v>79</v>
      </c>
      <c r="AY237" s="21" t="s">
        <v>168</v>
      </c>
      <c r="BE237" s="194">
        <f>IF(N237="základní",J237,0)</f>
        <v>0</v>
      </c>
      <c r="BF237" s="194">
        <f>IF(N237="snížená",J237,0)</f>
        <v>0</v>
      </c>
      <c r="BG237" s="194">
        <f>IF(N237="zákl. přenesená",J237,0)</f>
        <v>0</v>
      </c>
      <c r="BH237" s="194">
        <f>IF(N237="sníž. přenesená",J237,0)</f>
        <v>0</v>
      </c>
      <c r="BI237" s="194">
        <f>IF(N237="nulová",J237,0)</f>
        <v>0</v>
      </c>
      <c r="BJ237" s="21" t="s">
        <v>79</v>
      </c>
      <c r="BK237" s="194">
        <f>ROUND(I237*H237,2)</f>
        <v>0</v>
      </c>
      <c r="BL237" s="21" t="s">
        <v>176</v>
      </c>
      <c r="BM237" s="193" t="s">
        <v>3081</v>
      </c>
    </row>
    <row r="238" spans="1:65" s="2" customFormat="1" ht="19.5">
      <c r="A238" s="38"/>
      <c r="B238" s="39"/>
      <c r="C238" s="40"/>
      <c r="D238" s="195" t="s">
        <v>178</v>
      </c>
      <c r="E238" s="40"/>
      <c r="F238" s="196" t="s">
        <v>3082</v>
      </c>
      <c r="G238" s="40"/>
      <c r="H238" s="40"/>
      <c r="I238" s="197"/>
      <c r="J238" s="40"/>
      <c r="K238" s="40"/>
      <c r="L238" s="43"/>
      <c r="M238" s="198"/>
      <c r="N238" s="199"/>
      <c r="O238" s="68"/>
      <c r="P238" s="68"/>
      <c r="Q238" s="68"/>
      <c r="R238" s="68"/>
      <c r="S238" s="68"/>
      <c r="T238" s="69"/>
      <c r="U238" s="38"/>
      <c r="V238" s="38"/>
      <c r="W238" s="38"/>
      <c r="X238" s="38"/>
      <c r="Y238" s="38"/>
      <c r="Z238" s="38"/>
      <c r="AA238" s="38"/>
      <c r="AB238" s="38"/>
      <c r="AC238" s="38"/>
      <c r="AD238" s="38"/>
      <c r="AE238" s="38"/>
      <c r="AT238" s="21" t="s">
        <v>178</v>
      </c>
      <c r="AU238" s="21" t="s">
        <v>79</v>
      </c>
    </row>
    <row r="239" spans="1:65" s="2" customFormat="1" ht="11.25">
      <c r="A239" s="38"/>
      <c r="B239" s="39"/>
      <c r="C239" s="40"/>
      <c r="D239" s="200" t="s">
        <v>180</v>
      </c>
      <c r="E239" s="40"/>
      <c r="F239" s="201" t="s">
        <v>3083</v>
      </c>
      <c r="G239" s="40"/>
      <c r="H239" s="40"/>
      <c r="I239" s="197"/>
      <c r="J239" s="40"/>
      <c r="K239" s="40"/>
      <c r="L239" s="43"/>
      <c r="M239" s="198"/>
      <c r="N239" s="199"/>
      <c r="O239" s="68"/>
      <c r="P239" s="68"/>
      <c r="Q239" s="68"/>
      <c r="R239" s="68"/>
      <c r="S239" s="68"/>
      <c r="T239" s="69"/>
      <c r="U239" s="38"/>
      <c r="V239" s="38"/>
      <c r="W239" s="38"/>
      <c r="X239" s="38"/>
      <c r="Y239" s="38"/>
      <c r="Z239" s="38"/>
      <c r="AA239" s="38"/>
      <c r="AB239" s="38"/>
      <c r="AC239" s="38"/>
      <c r="AD239" s="38"/>
      <c r="AE239" s="38"/>
      <c r="AT239" s="21" t="s">
        <v>180</v>
      </c>
      <c r="AU239" s="21" t="s">
        <v>79</v>
      </c>
    </row>
    <row r="240" spans="1:65" s="2" customFormat="1" ht="24.2" customHeight="1">
      <c r="A240" s="38"/>
      <c r="B240" s="39"/>
      <c r="C240" s="182" t="s">
        <v>1993</v>
      </c>
      <c r="D240" s="182" t="s">
        <v>171</v>
      </c>
      <c r="E240" s="183" t="s">
        <v>3084</v>
      </c>
      <c r="F240" s="184" t="s">
        <v>3085</v>
      </c>
      <c r="G240" s="185" t="s">
        <v>1448</v>
      </c>
      <c r="H240" s="256"/>
      <c r="I240" s="187"/>
      <c r="J240" s="188">
        <f>ROUND(I240*H240,2)</f>
        <v>0</v>
      </c>
      <c r="K240" s="184" t="s">
        <v>175</v>
      </c>
      <c r="L240" s="43"/>
      <c r="M240" s="189" t="s">
        <v>19</v>
      </c>
      <c r="N240" s="190" t="s">
        <v>43</v>
      </c>
      <c r="O240" s="68"/>
      <c r="P240" s="191">
        <f>O240*H240</f>
        <v>0</v>
      </c>
      <c r="Q240" s="191">
        <v>0</v>
      </c>
      <c r="R240" s="191">
        <f>Q240*H240</f>
        <v>0</v>
      </c>
      <c r="S240" s="191">
        <v>0</v>
      </c>
      <c r="T240" s="192">
        <f>S240*H240</f>
        <v>0</v>
      </c>
      <c r="U240" s="38"/>
      <c r="V240" s="38"/>
      <c r="W240" s="38"/>
      <c r="X240" s="38"/>
      <c r="Y240" s="38"/>
      <c r="Z240" s="38"/>
      <c r="AA240" s="38"/>
      <c r="AB240" s="38"/>
      <c r="AC240" s="38"/>
      <c r="AD240" s="38"/>
      <c r="AE240" s="38"/>
      <c r="AR240" s="193" t="s">
        <v>176</v>
      </c>
      <c r="AT240" s="193" t="s">
        <v>171</v>
      </c>
      <c r="AU240" s="193" t="s">
        <v>79</v>
      </c>
      <c r="AY240" s="21" t="s">
        <v>168</v>
      </c>
      <c r="BE240" s="194">
        <f>IF(N240="základní",J240,0)</f>
        <v>0</v>
      </c>
      <c r="BF240" s="194">
        <f>IF(N240="snížená",J240,0)</f>
        <v>0</v>
      </c>
      <c r="BG240" s="194">
        <f>IF(N240="zákl. přenesená",J240,0)</f>
        <v>0</v>
      </c>
      <c r="BH240" s="194">
        <f>IF(N240="sníž. přenesená",J240,0)</f>
        <v>0</v>
      </c>
      <c r="BI240" s="194">
        <f>IF(N240="nulová",J240,0)</f>
        <v>0</v>
      </c>
      <c r="BJ240" s="21" t="s">
        <v>79</v>
      </c>
      <c r="BK240" s="194">
        <f>ROUND(I240*H240,2)</f>
        <v>0</v>
      </c>
      <c r="BL240" s="21" t="s">
        <v>176</v>
      </c>
      <c r="BM240" s="193" t="s">
        <v>3086</v>
      </c>
    </row>
    <row r="241" spans="1:65" s="2" customFormat="1" ht="29.25">
      <c r="A241" s="38"/>
      <c r="B241" s="39"/>
      <c r="C241" s="40"/>
      <c r="D241" s="195" t="s">
        <v>178</v>
      </c>
      <c r="E241" s="40"/>
      <c r="F241" s="196" t="s">
        <v>3087</v>
      </c>
      <c r="G241" s="40"/>
      <c r="H241" s="40"/>
      <c r="I241" s="197"/>
      <c r="J241" s="40"/>
      <c r="K241" s="40"/>
      <c r="L241" s="43"/>
      <c r="M241" s="198"/>
      <c r="N241" s="199"/>
      <c r="O241" s="68"/>
      <c r="P241" s="68"/>
      <c r="Q241" s="68"/>
      <c r="R241" s="68"/>
      <c r="S241" s="68"/>
      <c r="T241" s="69"/>
      <c r="U241" s="38"/>
      <c r="V241" s="38"/>
      <c r="W241" s="38"/>
      <c r="X241" s="38"/>
      <c r="Y241" s="38"/>
      <c r="Z241" s="38"/>
      <c r="AA241" s="38"/>
      <c r="AB241" s="38"/>
      <c r="AC241" s="38"/>
      <c r="AD241" s="38"/>
      <c r="AE241" s="38"/>
      <c r="AT241" s="21" t="s">
        <v>178</v>
      </c>
      <c r="AU241" s="21" t="s">
        <v>79</v>
      </c>
    </row>
    <row r="242" spans="1:65" s="2" customFormat="1" ht="11.25">
      <c r="A242" s="38"/>
      <c r="B242" s="39"/>
      <c r="C242" s="40"/>
      <c r="D242" s="200" t="s">
        <v>180</v>
      </c>
      <c r="E242" s="40"/>
      <c r="F242" s="201" t="s">
        <v>3088</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1" t="s">
        <v>180</v>
      </c>
      <c r="AU242" s="21" t="s">
        <v>79</v>
      </c>
    </row>
    <row r="243" spans="1:65" s="12" customFormat="1" ht="25.9" customHeight="1">
      <c r="B243" s="166"/>
      <c r="C243" s="167"/>
      <c r="D243" s="168" t="s">
        <v>71</v>
      </c>
      <c r="E243" s="169" t="s">
        <v>3089</v>
      </c>
      <c r="F243" s="169" t="s">
        <v>3090</v>
      </c>
      <c r="G243" s="167"/>
      <c r="H243" s="167"/>
      <c r="I243" s="170"/>
      <c r="J243" s="171">
        <f>BK243</f>
        <v>0</v>
      </c>
      <c r="K243" s="167"/>
      <c r="L243" s="172"/>
      <c r="M243" s="173"/>
      <c r="N243" s="174"/>
      <c r="O243" s="174"/>
      <c r="P243" s="175">
        <f>SUM(P244:P417)</f>
        <v>0</v>
      </c>
      <c r="Q243" s="174"/>
      <c r="R243" s="175">
        <f>SUM(R244:R417)</f>
        <v>1.47E-3</v>
      </c>
      <c r="S243" s="174"/>
      <c r="T243" s="176">
        <f>SUM(T244:T417)</f>
        <v>0</v>
      </c>
      <c r="AR243" s="177" t="s">
        <v>79</v>
      </c>
      <c r="AT243" s="178" t="s">
        <v>71</v>
      </c>
      <c r="AU243" s="178" t="s">
        <v>72</v>
      </c>
      <c r="AY243" s="177" t="s">
        <v>168</v>
      </c>
      <c r="BK243" s="179">
        <f>SUM(BK244:BK417)</f>
        <v>0</v>
      </c>
    </row>
    <row r="244" spans="1:65" s="2" customFormat="1" ht="21.75" customHeight="1">
      <c r="A244" s="38"/>
      <c r="B244" s="39"/>
      <c r="C244" s="182" t="s">
        <v>576</v>
      </c>
      <c r="D244" s="182" t="s">
        <v>171</v>
      </c>
      <c r="E244" s="183" t="s">
        <v>3091</v>
      </c>
      <c r="F244" s="184" t="s">
        <v>3092</v>
      </c>
      <c r="G244" s="185" t="s">
        <v>999</v>
      </c>
      <c r="H244" s="186">
        <v>1</v>
      </c>
      <c r="I244" s="187"/>
      <c r="J244" s="188">
        <f>ROUND(I244*H244,2)</f>
        <v>0</v>
      </c>
      <c r="K244" s="184" t="s">
        <v>1480</v>
      </c>
      <c r="L244" s="43"/>
      <c r="M244" s="189" t="s">
        <v>19</v>
      </c>
      <c r="N244" s="190" t="s">
        <v>43</v>
      </c>
      <c r="O244" s="68"/>
      <c r="P244" s="191">
        <f>O244*H244</f>
        <v>0</v>
      </c>
      <c r="Q244" s="191">
        <v>0</v>
      </c>
      <c r="R244" s="191">
        <f>Q244*H244</f>
        <v>0</v>
      </c>
      <c r="S244" s="191">
        <v>0</v>
      </c>
      <c r="T244" s="192">
        <f>S244*H244</f>
        <v>0</v>
      </c>
      <c r="U244" s="38"/>
      <c r="V244" s="38"/>
      <c r="W244" s="38"/>
      <c r="X244" s="38"/>
      <c r="Y244" s="38"/>
      <c r="Z244" s="38"/>
      <c r="AA244" s="38"/>
      <c r="AB244" s="38"/>
      <c r="AC244" s="38"/>
      <c r="AD244" s="38"/>
      <c r="AE244" s="38"/>
      <c r="AR244" s="193" t="s">
        <v>176</v>
      </c>
      <c r="AT244" s="193" t="s">
        <v>171</v>
      </c>
      <c r="AU244" s="193" t="s">
        <v>79</v>
      </c>
      <c r="AY244" s="21" t="s">
        <v>168</v>
      </c>
      <c r="BE244" s="194">
        <f>IF(N244="základní",J244,0)</f>
        <v>0</v>
      </c>
      <c r="BF244" s="194">
        <f>IF(N244="snížená",J244,0)</f>
        <v>0</v>
      </c>
      <c r="BG244" s="194">
        <f>IF(N244="zákl. přenesená",J244,0)</f>
        <v>0</v>
      </c>
      <c r="BH244" s="194">
        <f>IF(N244="sníž. přenesená",J244,0)</f>
        <v>0</v>
      </c>
      <c r="BI244" s="194">
        <f>IF(N244="nulová",J244,0)</f>
        <v>0</v>
      </c>
      <c r="BJ244" s="21" t="s">
        <v>79</v>
      </c>
      <c r="BK244" s="194">
        <f>ROUND(I244*H244,2)</f>
        <v>0</v>
      </c>
      <c r="BL244" s="21" t="s">
        <v>176</v>
      </c>
      <c r="BM244" s="193" t="s">
        <v>3093</v>
      </c>
    </row>
    <row r="245" spans="1:65" s="2" customFormat="1" ht="11.25">
      <c r="A245" s="38"/>
      <c r="B245" s="39"/>
      <c r="C245" s="40"/>
      <c r="D245" s="195" t="s">
        <v>178</v>
      </c>
      <c r="E245" s="40"/>
      <c r="F245" s="196" t="s">
        <v>3092</v>
      </c>
      <c r="G245" s="40"/>
      <c r="H245" s="40"/>
      <c r="I245" s="197"/>
      <c r="J245" s="40"/>
      <c r="K245" s="40"/>
      <c r="L245" s="43"/>
      <c r="M245" s="198"/>
      <c r="N245" s="199"/>
      <c r="O245" s="68"/>
      <c r="P245" s="68"/>
      <c r="Q245" s="68"/>
      <c r="R245" s="68"/>
      <c r="S245" s="68"/>
      <c r="T245" s="69"/>
      <c r="U245" s="38"/>
      <c r="V245" s="38"/>
      <c r="W245" s="38"/>
      <c r="X245" s="38"/>
      <c r="Y245" s="38"/>
      <c r="Z245" s="38"/>
      <c r="AA245" s="38"/>
      <c r="AB245" s="38"/>
      <c r="AC245" s="38"/>
      <c r="AD245" s="38"/>
      <c r="AE245" s="38"/>
      <c r="AT245" s="21" t="s">
        <v>178</v>
      </c>
      <c r="AU245" s="21" t="s">
        <v>79</v>
      </c>
    </row>
    <row r="246" spans="1:65" s="2" customFormat="1" ht="29.25">
      <c r="A246" s="38"/>
      <c r="B246" s="39"/>
      <c r="C246" s="40"/>
      <c r="D246" s="195" t="s">
        <v>206</v>
      </c>
      <c r="E246" s="40"/>
      <c r="F246" s="224" t="s">
        <v>3094</v>
      </c>
      <c r="G246" s="40"/>
      <c r="H246" s="40"/>
      <c r="I246" s="197"/>
      <c r="J246" s="40"/>
      <c r="K246" s="40"/>
      <c r="L246" s="43"/>
      <c r="M246" s="198"/>
      <c r="N246" s="199"/>
      <c r="O246" s="68"/>
      <c r="P246" s="68"/>
      <c r="Q246" s="68"/>
      <c r="R246" s="68"/>
      <c r="S246" s="68"/>
      <c r="T246" s="69"/>
      <c r="U246" s="38"/>
      <c r="V246" s="38"/>
      <c r="W246" s="38"/>
      <c r="X246" s="38"/>
      <c r="Y246" s="38"/>
      <c r="Z246" s="38"/>
      <c r="AA246" s="38"/>
      <c r="AB246" s="38"/>
      <c r="AC246" s="38"/>
      <c r="AD246" s="38"/>
      <c r="AE246" s="38"/>
      <c r="AT246" s="21" t="s">
        <v>206</v>
      </c>
      <c r="AU246" s="21" t="s">
        <v>79</v>
      </c>
    </row>
    <row r="247" spans="1:65" s="2" customFormat="1" ht="37.9" customHeight="1">
      <c r="A247" s="38"/>
      <c r="B247" s="39"/>
      <c r="C247" s="182" t="s">
        <v>556</v>
      </c>
      <c r="D247" s="182" t="s">
        <v>171</v>
      </c>
      <c r="E247" s="183" t="s">
        <v>3095</v>
      </c>
      <c r="F247" s="184" t="s">
        <v>3096</v>
      </c>
      <c r="G247" s="185" t="s">
        <v>999</v>
      </c>
      <c r="H247" s="186">
        <v>1</v>
      </c>
      <c r="I247" s="187"/>
      <c r="J247" s="188">
        <f>ROUND(I247*H247,2)</f>
        <v>0</v>
      </c>
      <c r="K247" s="184" t="s">
        <v>1480</v>
      </c>
      <c r="L247" s="43"/>
      <c r="M247" s="189" t="s">
        <v>19</v>
      </c>
      <c r="N247" s="190" t="s">
        <v>43</v>
      </c>
      <c r="O247" s="68"/>
      <c r="P247" s="191">
        <f>O247*H247</f>
        <v>0</v>
      </c>
      <c r="Q247" s="191">
        <v>0</v>
      </c>
      <c r="R247" s="191">
        <f>Q247*H247</f>
        <v>0</v>
      </c>
      <c r="S247" s="191">
        <v>0</v>
      </c>
      <c r="T247" s="192">
        <f>S247*H247</f>
        <v>0</v>
      </c>
      <c r="U247" s="38"/>
      <c r="V247" s="38"/>
      <c r="W247" s="38"/>
      <c r="X247" s="38"/>
      <c r="Y247" s="38"/>
      <c r="Z247" s="38"/>
      <c r="AA247" s="38"/>
      <c r="AB247" s="38"/>
      <c r="AC247" s="38"/>
      <c r="AD247" s="38"/>
      <c r="AE247" s="38"/>
      <c r="AR247" s="193" t="s">
        <v>176</v>
      </c>
      <c r="AT247" s="193" t="s">
        <v>171</v>
      </c>
      <c r="AU247" s="193" t="s">
        <v>79</v>
      </c>
      <c r="AY247" s="21" t="s">
        <v>168</v>
      </c>
      <c r="BE247" s="194">
        <f>IF(N247="základní",J247,0)</f>
        <v>0</v>
      </c>
      <c r="BF247" s="194">
        <f>IF(N247="snížená",J247,0)</f>
        <v>0</v>
      </c>
      <c r="BG247" s="194">
        <f>IF(N247="zákl. přenesená",J247,0)</f>
        <v>0</v>
      </c>
      <c r="BH247" s="194">
        <f>IF(N247="sníž. přenesená",J247,0)</f>
        <v>0</v>
      </c>
      <c r="BI247" s="194">
        <f>IF(N247="nulová",J247,0)</f>
        <v>0</v>
      </c>
      <c r="BJ247" s="21" t="s">
        <v>79</v>
      </c>
      <c r="BK247" s="194">
        <f>ROUND(I247*H247,2)</f>
        <v>0</v>
      </c>
      <c r="BL247" s="21" t="s">
        <v>176</v>
      </c>
      <c r="BM247" s="193" t="s">
        <v>3097</v>
      </c>
    </row>
    <row r="248" spans="1:65" s="2" customFormat="1" ht="19.5">
      <c r="A248" s="38"/>
      <c r="B248" s="39"/>
      <c r="C248" s="40"/>
      <c r="D248" s="195" t="s">
        <v>178</v>
      </c>
      <c r="E248" s="40"/>
      <c r="F248" s="196" t="s">
        <v>3096</v>
      </c>
      <c r="G248" s="40"/>
      <c r="H248" s="40"/>
      <c r="I248" s="197"/>
      <c r="J248" s="40"/>
      <c r="K248" s="40"/>
      <c r="L248" s="43"/>
      <c r="M248" s="198"/>
      <c r="N248" s="199"/>
      <c r="O248" s="68"/>
      <c r="P248" s="68"/>
      <c r="Q248" s="68"/>
      <c r="R248" s="68"/>
      <c r="S248" s="68"/>
      <c r="T248" s="69"/>
      <c r="U248" s="38"/>
      <c r="V248" s="38"/>
      <c r="W248" s="38"/>
      <c r="X248" s="38"/>
      <c r="Y248" s="38"/>
      <c r="Z248" s="38"/>
      <c r="AA248" s="38"/>
      <c r="AB248" s="38"/>
      <c r="AC248" s="38"/>
      <c r="AD248" s="38"/>
      <c r="AE248" s="38"/>
      <c r="AT248" s="21" t="s">
        <v>178</v>
      </c>
      <c r="AU248" s="21" t="s">
        <v>79</v>
      </c>
    </row>
    <row r="249" spans="1:65" s="2" customFormat="1" ht="16.5" customHeight="1">
      <c r="A249" s="38"/>
      <c r="B249" s="39"/>
      <c r="C249" s="182" t="s">
        <v>563</v>
      </c>
      <c r="D249" s="182" t="s">
        <v>171</v>
      </c>
      <c r="E249" s="183" t="s">
        <v>3098</v>
      </c>
      <c r="F249" s="184" t="s">
        <v>3099</v>
      </c>
      <c r="G249" s="185" t="s">
        <v>999</v>
      </c>
      <c r="H249" s="186">
        <v>1</v>
      </c>
      <c r="I249" s="187"/>
      <c r="J249" s="188">
        <f>ROUND(I249*H249,2)</f>
        <v>0</v>
      </c>
      <c r="K249" s="184" t="s">
        <v>1480</v>
      </c>
      <c r="L249" s="43"/>
      <c r="M249" s="189" t="s">
        <v>19</v>
      </c>
      <c r="N249" s="190" t="s">
        <v>43</v>
      </c>
      <c r="O249" s="68"/>
      <c r="P249" s="191">
        <f>O249*H249</f>
        <v>0</v>
      </c>
      <c r="Q249" s="191">
        <v>0</v>
      </c>
      <c r="R249" s="191">
        <f>Q249*H249</f>
        <v>0</v>
      </c>
      <c r="S249" s="191">
        <v>0</v>
      </c>
      <c r="T249" s="192">
        <f>S249*H249</f>
        <v>0</v>
      </c>
      <c r="U249" s="38"/>
      <c r="V249" s="38"/>
      <c r="W249" s="38"/>
      <c r="X249" s="38"/>
      <c r="Y249" s="38"/>
      <c r="Z249" s="38"/>
      <c r="AA249" s="38"/>
      <c r="AB249" s="38"/>
      <c r="AC249" s="38"/>
      <c r="AD249" s="38"/>
      <c r="AE249" s="38"/>
      <c r="AR249" s="193" t="s">
        <v>176</v>
      </c>
      <c r="AT249" s="193" t="s">
        <v>171</v>
      </c>
      <c r="AU249" s="193" t="s">
        <v>79</v>
      </c>
      <c r="AY249" s="21" t="s">
        <v>168</v>
      </c>
      <c r="BE249" s="194">
        <f>IF(N249="základní",J249,0)</f>
        <v>0</v>
      </c>
      <c r="BF249" s="194">
        <f>IF(N249="snížená",J249,0)</f>
        <v>0</v>
      </c>
      <c r="BG249" s="194">
        <f>IF(N249="zákl. přenesená",J249,0)</f>
        <v>0</v>
      </c>
      <c r="BH249" s="194">
        <f>IF(N249="sníž. přenesená",J249,0)</f>
        <v>0</v>
      </c>
      <c r="BI249" s="194">
        <f>IF(N249="nulová",J249,0)</f>
        <v>0</v>
      </c>
      <c r="BJ249" s="21" t="s">
        <v>79</v>
      </c>
      <c r="BK249" s="194">
        <f>ROUND(I249*H249,2)</f>
        <v>0</v>
      </c>
      <c r="BL249" s="21" t="s">
        <v>176</v>
      </c>
      <c r="BM249" s="193" t="s">
        <v>3100</v>
      </c>
    </row>
    <row r="250" spans="1:65" s="2" customFormat="1" ht="11.25">
      <c r="A250" s="38"/>
      <c r="B250" s="39"/>
      <c r="C250" s="40"/>
      <c r="D250" s="195" t="s">
        <v>178</v>
      </c>
      <c r="E250" s="40"/>
      <c r="F250" s="196" t="s">
        <v>3099</v>
      </c>
      <c r="G250" s="40"/>
      <c r="H250" s="40"/>
      <c r="I250" s="197"/>
      <c r="J250" s="40"/>
      <c r="K250" s="40"/>
      <c r="L250" s="43"/>
      <c r="M250" s="198"/>
      <c r="N250" s="199"/>
      <c r="O250" s="68"/>
      <c r="P250" s="68"/>
      <c r="Q250" s="68"/>
      <c r="R250" s="68"/>
      <c r="S250" s="68"/>
      <c r="T250" s="69"/>
      <c r="U250" s="38"/>
      <c r="V250" s="38"/>
      <c r="W250" s="38"/>
      <c r="X250" s="38"/>
      <c r="Y250" s="38"/>
      <c r="Z250" s="38"/>
      <c r="AA250" s="38"/>
      <c r="AB250" s="38"/>
      <c r="AC250" s="38"/>
      <c r="AD250" s="38"/>
      <c r="AE250" s="38"/>
      <c r="AT250" s="21" t="s">
        <v>178</v>
      </c>
      <c r="AU250" s="21" t="s">
        <v>79</v>
      </c>
    </row>
    <row r="251" spans="1:65" s="2" customFormat="1" ht="16.5" customHeight="1">
      <c r="A251" s="38"/>
      <c r="B251" s="39"/>
      <c r="C251" s="182" t="s">
        <v>570</v>
      </c>
      <c r="D251" s="182" t="s">
        <v>171</v>
      </c>
      <c r="E251" s="183" t="s">
        <v>3101</v>
      </c>
      <c r="F251" s="184" t="s">
        <v>3102</v>
      </c>
      <c r="G251" s="185" t="s">
        <v>999</v>
      </c>
      <c r="H251" s="186">
        <v>1</v>
      </c>
      <c r="I251" s="187"/>
      <c r="J251" s="188">
        <f>ROUND(I251*H251,2)</f>
        <v>0</v>
      </c>
      <c r="K251" s="184" t="s">
        <v>1480</v>
      </c>
      <c r="L251" s="43"/>
      <c r="M251" s="189" t="s">
        <v>19</v>
      </c>
      <c r="N251" s="190" t="s">
        <v>43</v>
      </c>
      <c r="O251" s="68"/>
      <c r="P251" s="191">
        <f>O251*H251</f>
        <v>0</v>
      </c>
      <c r="Q251" s="191">
        <v>0</v>
      </c>
      <c r="R251" s="191">
        <f>Q251*H251</f>
        <v>0</v>
      </c>
      <c r="S251" s="191">
        <v>0</v>
      </c>
      <c r="T251" s="192">
        <f>S251*H251</f>
        <v>0</v>
      </c>
      <c r="U251" s="38"/>
      <c r="V251" s="38"/>
      <c r="W251" s="38"/>
      <c r="X251" s="38"/>
      <c r="Y251" s="38"/>
      <c r="Z251" s="38"/>
      <c r="AA251" s="38"/>
      <c r="AB251" s="38"/>
      <c r="AC251" s="38"/>
      <c r="AD251" s="38"/>
      <c r="AE251" s="38"/>
      <c r="AR251" s="193" t="s">
        <v>176</v>
      </c>
      <c r="AT251" s="193" t="s">
        <v>171</v>
      </c>
      <c r="AU251" s="193" t="s">
        <v>79</v>
      </c>
      <c r="AY251" s="21" t="s">
        <v>168</v>
      </c>
      <c r="BE251" s="194">
        <f>IF(N251="základní",J251,0)</f>
        <v>0</v>
      </c>
      <c r="BF251" s="194">
        <f>IF(N251="snížená",J251,0)</f>
        <v>0</v>
      </c>
      <c r="BG251" s="194">
        <f>IF(N251="zákl. přenesená",J251,0)</f>
        <v>0</v>
      </c>
      <c r="BH251" s="194">
        <f>IF(N251="sníž. přenesená",J251,0)</f>
        <v>0</v>
      </c>
      <c r="BI251" s="194">
        <f>IF(N251="nulová",J251,0)</f>
        <v>0</v>
      </c>
      <c r="BJ251" s="21" t="s">
        <v>79</v>
      </c>
      <c r="BK251" s="194">
        <f>ROUND(I251*H251,2)</f>
        <v>0</v>
      </c>
      <c r="BL251" s="21" t="s">
        <v>176</v>
      </c>
      <c r="BM251" s="193" t="s">
        <v>3103</v>
      </c>
    </row>
    <row r="252" spans="1:65" s="2" customFormat="1" ht="19.5">
      <c r="A252" s="38"/>
      <c r="B252" s="39"/>
      <c r="C252" s="40"/>
      <c r="D252" s="195" t="s">
        <v>178</v>
      </c>
      <c r="E252" s="40"/>
      <c r="F252" s="196" t="s">
        <v>3104</v>
      </c>
      <c r="G252" s="40"/>
      <c r="H252" s="40"/>
      <c r="I252" s="197"/>
      <c r="J252" s="40"/>
      <c r="K252" s="40"/>
      <c r="L252" s="43"/>
      <c r="M252" s="198"/>
      <c r="N252" s="199"/>
      <c r="O252" s="68"/>
      <c r="P252" s="68"/>
      <c r="Q252" s="68"/>
      <c r="R252" s="68"/>
      <c r="S252" s="68"/>
      <c r="T252" s="69"/>
      <c r="U252" s="38"/>
      <c r="V252" s="38"/>
      <c r="W252" s="38"/>
      <c r="X252" s="38"/>
      <c r="Y252" s="38"/>
      <c r="Z252" s="38"/>
      <c r="AA252" s="38"/>
      <c r="AB252" s="38"/>
      <c r="AC252" s="38"/>
      <c r="AD252" s="38"/>
      <c r="AE252" s="38"/>
      <c r="AT252" s="21" t="s">
        <v>178</v>
      </c>
      <c r="AU252" s="21" t="s">
        <v>79</v>
      </c>
    </row>
    <row r="253" spans="1:65" s="2" customFormat="1" ht="24.2" customHeight="1">
      <c r="A253" s="38"/>
      <c r="B253" s="39"/>
      <c r="C253" s="182" t="s">
        <v>1001</v>
      </c>
      <c r="D253" s="182" t="s">
        <v>171</v>
      </c>
      <c r="E253" s="183" t="s">
        <v>3105</v>
      </c>
      <c r="F253" s="184" t="s">
        <v>3106</v>
      </c>
      <c r="G253" s="185" t="s">
        <v>999</v>
      </c>
      <c r="H253" s="186">
        <v>2</v>
      </c>
      <c r="I253" s="187"/>
      <c r="J253" s="188">
        <f>ROUND(I253*H253,2)</f>
        <v>0</v>
      </c>
      <c r="K253" s="184" t="s">
        <v>1480</v>
      </c>
      <c r="L253" s="43"/>
      <c r="M253" s="189" t="s">
        <v>19</v>
      </c>
      <c r="N253" s="190" t="s">
        <v>43</v>
      </c>
      <c r="O253" s="68"/>
      <c r="P253" s="191">
        <f>O253*H253</f>
        <v>0</v>
      </c>
      <c r="Q253" s="191">
        <v>0</v>
      </c>
      <c r="R253" s="191">
        <f>Q253*H253</f>
        <v>0</v>
      </c>
      <c r="S253" s="191">
        <v>0</v>
      </c>
      <c r="T253" s="192">
        <f>S253*H253</f>
        <v>0</v>
      </c>
      <c r="U253" s="38"/>
      <c r="V253" s="38"/>
      <c r="W253" s="38"/>
      <c r="X253" s="38"/>
      <c r="Y253" s="38"/>
      <c r="Z253" s="38"/>
      <c r="AA253" s="38"/>
      <c r="AB253" s="38"/>
      <c r="AC253" s="38"/>
      <c r="AD253" s="38"/>
      <c r="AE253" s="38"/>
      <c r="AR253" s="193" t="s">
        <v>176</v>
      </c>
      <c r="AT253" s="193" t="s">
        <v>171</v>
      </c>
      <c r="AU253" s="193" t="s">
        <v>79</v>
      </c>
      <c r="AY253" s="21" t="s">
        <v>168</v>
      </c>
      <c r="BE253" s="194">
        <f>IF(N253="základní",J253,0)</f>
        <v>0</v>
      </c>
      <c r="BF253" s="194">
        <f>IF(N253="snížená",J253,0)</f>
        <v>0</v>
      </c>
      <c r="BG253" s="194">
        <f>IF(N253="zákl. přenesená",J253,0)</f>
        <v>0</v>
      </c>
      <c r="BH253" s="194">
        <f>IF(N253="sníž. přenesená",J253,0)</f>
        <v>0</v>
      </c>
      <c r="BI253" s="194">
        <f>IF(N253="nulová",J253,0)</f>
        <v>0</v>
      </c>
      <c r="BJ253" s="21" t="s">
        <v>79</v>
      </c>
      <c r="BK253" s="194">
        <f>ROUND(I253*H253,2)</f>
        <v>0</v>
      </c>
      <c r="BL253" s="21" t="s">
        <v>176</v>
      </c>
      <c r="BM253" s="193" t="s">
        <v>3107</v>
      </c>
    </row>
    <row r="254" spans="1:65" s="2" customFormat="1" ht="11.25">
      <c r="A254" s="38"/>
      <c r="B254" s="39"/>
      <c r="C254" s="40"/>
      <c r="D254" s="195" t="s">
        <v>178</v>
      </c>
      <c r="E254" s="40"/>
      <c r="F254" s="196" t="s">
        <v>3106</v>
      </c>
      <c r="G254" s="40"/>
      <c r="H254" s="40"/>
      <c r="I254" s="197"/>
      <c r="J254" s="40"/>
      <c r="K254" s="40"/>
      <c r="L254" s="43"/>
      <c r="M254" s="198"/>
      <c r="N254" s="199"/>
      <c r="O254" s="68"/>
      <c r="P254" s="68"/>
      <c r="Q254" s="68"/>
      <c r="R254" s="68"/>
      <c r="S254" s="68"/>
      <c r="T254" s="69"/>
      <c r="U254" s="38"/>
      <c r="V254" s="38"/>
      <c r="W254" s="38"/>
      <c r="X254" s="38"/>
      <c r="Y254" s="38"/>
      <c r="Z254" s="38"/>
      <c r="AA254" s="38"/>
      <c r="AB254" s="38"/>
      <c r="AC254" s="38"/>
      <c r="AD254" s="38"/>
      <c r="AE254" s="38"/>
      <c r="AT254" s="21" t="s">
        <v>178</v>
      </c>
      <c r="AU254" s="21" t="s">
        <v>79</v>
      </c>
    </row>
    <row r="255" spans="1:65" s="2" customFormat="1" ht="16.5" customHeight="1">
      <c r="A255" s="38"/>
      <c r="B255" s="39"/>
      <c r="C255" s="182" t="s">
        <v>2002</v>
      </c>
      <c r="D255" s="182" t="s">
        <v>171</v>
      </c>
      <c r="E255" s="183" t="s">
        <v>3108</v>
      </c>
      <c r="F255" s="184" t="s">
        <v>3109</v>
      </c>
      <c r="G255" s="185" t="s">
        <v>999</v>
      </c>
      <c r="H255" s="186">
        <v>1</v>
      </c>
      <c r="I255" s="187"/>
      <c r="J255" s="188">
        <f>ROUND(I255*H255,2)</f>
        <v>0</v>
      </c>
      <c r="K255" s="184" t="s">
        <v>1480</v>
      </c>
      <c r="L255" s="43"/>
      <c r="M255" s="189" t="s">
        <v>19</v>
      </c>
      <c r="N255" s="190" t="s">
        <v>43</v>
      </c>
      <c r="O255" s="68"/>
      <c r="P255" s="191">
        <f>O255*H255</f>
        <v>0</v>
      </c>
      <c r="Q255" s="191">
        <v>0</v>
      </c>
      <c r="R255" s="191">
        <f>Q255*H255</f>
        <v>0</v>
      </c>
      <c r="S255" s="191">
        <v>0</v>
      </c>
      <c r="T255" s="192">
        <f>S255*H255</f>
        <v>0</v>
      </c>
      <c r="U255" s="38"/>
      <c r="V255" s="38"/>
      <c r="W255" s="38"/>
      <c r="X255" s="38"/>
      <c r="Y255" s="38"/>
      <c r="Z255" s="38"/>
      <c r="AA255" s="38"/>
      <c r="AB255" s="38"/>
      <c r="AC255" s="38"/>
      <c r="AD255" s="38"/>
      <c r="AE255" s="38"/>
      <c r="AR255" s="193" t="s">
        <v>176</v>
      </c>
      <c r="AT255" s="193" t="s">
        <v>171</v>
      </c>
      <c r="AU255" s="193" t="s">
        <v>79</v>
      </c>
      <c r="AY255" s="21" t="s">
        <v>168</v>
      </c>
      <c r="BE255" s="194">
        <f>IF(N255="základní",J255,0)</f>
        <v>0</v>
      </c>
      <c r="BF255" s="194">
        <f>IF(N255="snížená",J255,0)</f>
        <v>0</v>
      </c>
      <c r="BG255" s="194">
        <f>IF(N255="zákl. přenesená",J255,0)</f>
        <v>0</v>
      </c>
      <c r="BH255" s="194">
        <f>IF(N255="sníž. přenesená",J255,0)</f>
        <v>0</v>
      </c>
      <c r="BI255" s="194">
        <f>IF(N255="nulová",J255,0)</f>
        <v>0</v>
      </c>
      <c r="BJ255" s="21" t="s">
        <v>79</v>
      </c>
      <c r="BK255" s="194">
        <f>ROUND(I255*H255,2)</f>
        <v>0</v>
      </c>
      <c r="BL255" s="21" t="s">
        <v>176</v>
      </c>
      <c r="BM255" s="193" t="s">
        <v>3110</v>
      </c>
    </row>
    <row r="256" spans="1:65" s="2" customFormat="1" ht="11.25">
      <c r="A256" s="38"/>
      <c r="B256" s="39"/>
      <c r="C256" s="40"/>
      <c r="D256" s="195" t="s">
        <v>178</v>
      </c>
      <c r="E256" s="40"/>
      <c r="F256" s="196" t="s">
        <v>3109</v>
      </c>
      <c r="G256" s="40"/>
      <c r="H256" s="40"/>
      <c r="I256" s="197"/>
      <c r="J256" s="40"/>
      <c r="K256" s="40"/>
      <c r="L256" s="43"/>
      <c r="M256" s="198"/>
      <c r="N256" s="199"/>
      <c r="O256" s="68"/>
      <c r="P256" s="68"/>
      <c r="Q256" s="68"/>
      <c r="R256" s="68"/>
      <c r="S256" s="68"/>
      <c r="T256" s="69"/>
      <c r="U256" s="38"/>
      <c r="V256" s="38"/>
      <c r="W256" s="38"/>
      <c r="X256" s="38"/>
      <c r="Y256" s="38"/>
      <c r="Z256" s="38"/>
      <c r="AA256" s="38"/>
      <c r="AB256" s="38"/>
      <c r="AC256" s="38"/>
      <c r="AD256" s="38"/>
      <c r="AE256" s="38"/>
      <c r="AT256" s="21" t="s">
        <v>178</v>
      </c>
      <c r="AU256" s="21" t="s">
        <v>79</v>
      </c>
    </row>
    <row r="257" spans="1:65" s="2" customFormat="1" ht="24.2" customHeight="1">
      <c r="A257" s="38"/>
      <c r="B257" s="39"/>
      <c r="C257" s="182" t="s">
        <v>457</v>
      </c>
      <c r="D257" s="182" t="s">
        <v>171</v>
      </c>
      <c r="E257" s="183" t="s">
        <v>3111</v>
      </c>
      <c r="F257" s="184" t="s">
        <v>3112</v>
      </c>
      <c r="G257" s="185" t="s">
        <v>999</v>
      </c>
      <c r="H257" s="186">
        <v>1</v>
      </c>
      <c r="I257" s="187"/>
      <c r="J257" s="188">
        <f>ROUND(I257*H257,2)</f>
        <v>0</v>
      </c>
      <c r="K257" s="184" t="s">
        <v>1480</v>
      </c>
      <c r="L257" s="43"/>
      <c r="M257" s="189" t="s">
        <v>19</v>
      </c>
      <c r="N257" s="190" t="s">
        <v>43</v>
      </c>
      <c r="O257" s="68"/>
      <c r="P257" s="191">
        <f>O257*H257</f>
        <v>0</v>
      </c>
      <c r="Q257" s="191">
        <v>0</v>
      </c>
      <c r="R257" s="191">
        <f>Q257*H257</f>
        <v>0</v>
      </c>
      <c r="S257" s="191">
        <v>0</v>
      </c>
      <c r="T257" s="192">
        <f>S257*H257</f>
        <v>0</v>
      </c>
      <c r="U257" s="38"/>
      <c r="V257" s="38"/>
      <c r="W257" s="38"/>
      <c r="X257" s="38"/>
      <c r="Y257" s="38"/>
      <c r="Z257" s="38"/>
      <c r="AA257" s="38"/>
      <c r="AB257" s="38"/>
      <c r="AC257" s="38"/>
      <c r="AD257" s="38"/>
      <c r="AE257" s="38"/>
      <c r="AR257" s="193" t="s">
        <v>176</v>
      </c>
      <c r="AT257" s="193" t="s">
        <v>171</v>
      </c>
      <c r="AU257" s="193" t="s">
        <v>79</v>
      </c>
      <c r="AY257" s="21" t="s">
        <v>168</v>
      </c>
      <c r="BE257" s="194">
        <f>IF(N257="základní",J257,0)</f>
        <v>0</v>
      </c>
      <c r="BF257" s="194">
        <f>IF(N257="snížená",J257,0)</f>
        <v>0</v>
      </c>
      <c r="BG257" s="194">
        <f>IF(N257="zákl. přenesená",J257,0)</f>
        <v>0</v>
      </c>
      <c r="BH257" s="194">
        <f>IF(N257="sníž. přenesená",J257,0)</f>
        <v>0</v>
      </c>
      <c r="BI257" s="194">
        <f>IF(N257="nulová",J257,0)</f>
        <v>0</v>
      </c>
      <c r="BJ257" s="21" t="s">
        <v>79</v>
      </c>
      <c r="BK257" s="194">
        <f>ROUND(I257*H257,2)</f>
        <v>0</v>
      </c>
      <c r="BL257" s="21" t="s">
        <v>176</v>
      </c>
      <c r="BM257" s="193" t="s">
        <v>3113</v>
      </c>
    </row>
    <row r="258" spans="1:65" s="2" customFormat="1" ht="11.25">
      <c r="A258" s="38"/>
      <c r="B258" s="39"/>
      <c r="C258" s="40"/>
      <c r="D258" s="195" t="s">
        <v>178</v>
      </c>
      <c r="E258" s="40"/>
      <c r="F258" s="196" t="s">
        <v>3112</v>
      </c>
      <c r="G258" s="40"/>
      <c r="H258" s="40"/>
      <c r="I258" s="197"/>
      <c r="J258" s="40"/>
      <c r="K258" s="40"/>
      <c r="L258" s="43"/>
      <c r="M258" s="198"/>
      <c r="N258" s="199"/>
      <c r="O258" s="68"/>
      <c r="P258" s="68"/>
      <c r="Q258" s="68"/>
      <c r="R258" s="68"/>
      <c r="S258" s="68"/>
      <c r="T258" s="69"/>
      <c r="U258" s="38"/>
      <c r="V258" s="38"/>
      <c r="W258" s="38"/>
      <c r="X258" s="38"/>
      <c r="Y258" s="38"/>
      <c r="Z258" s="38"/>
      <c r="AA258" s="38"/>
      <c r="AB258" s="38"/>
      <c r="AC258" s="38"/>
      <c r="AD258" s="38"/>
      <c r="AE258" s="38"/>
      <c r="AT258" s="21" t="s">
        <v>178</v>
      </c>
      <c r="AU258" s="21" t="s">
        <v>79</v>
      </c>
    </row>
    <row r="259" spans="1:65" s="2" customFormat="1" ht="21.75" customHeight="1">
      <c r="A259" s="38"/>
      <c r="B259" s="39"/>
      <c r="C259" s="182" t="s">
        <v>2006</v>
      </c>
      <c r="D259" s="182" t="s">
        <v>171</v>
      </c>
      <c r="E259" s="183" t="s">
        <v>3114</v>
      </c>
      <c r="F259" s="184" t="s">
        <v>3115</v>
      </c>
      <c r="G259" s="185" t="s">
        <v>999</v>
      </c>
      <c r="H259" s="186">
        <v>2</v>
      </c>
      <c r="I259" s="187"/>
      <c r="J259" s="188">
        <f>ROUND(I259*H259,2)</f>
        <v>0</v>
      </c>
      <c r="K259" s="184" t="s">
        <v>175</v>
      </c>
      <c r="L259" s="43"/>
      <c r="M259" s="189" t="s">
        <v>19</v>
      </c>
      <c r="N259" s="190" t="s">
        <v>43</v>
      </c>
      <c r="O259" s="68"/>
      <c r="P259" s="191">
        <f>O259*H259</f>
        <v>0</v>
      </c>
      <c r="Q259" s="191">
        <v>9.0000000000000006E-5</v>
      </c>
      <c r="R259" s="191">
        <f>Q259*H259</f>
        <v>1.8000000000000001E-4</v>
      </c>
      <c r="S259" s="191">
        <v>0</v>
      </c>
      <c r="T259" s="192">
        <f>S259*H259</f>
        <v>0</v>
      </c>
      <c r="U259" s="38"/>
      <c r="V259" s="38"/>
      <c r="W259" s="38"/>
      <c r="X259" s="38"/>
      <c r="Y259" s="38"/>
      <c r="Z259" s="38"/>
      <c r="AA259" s="38"/>
      <c r="AB259" s="38"/>
      <c r="AC259" s="38"/>
      <c r="AD259" s="38"/>
      <c r="AE259" s="38"/>
      <c r="AR259" s="193" t="s">
        <v>176</v>
      </c>
      <c r="AT259" s="193" t="s">
        <v>171</v>
      </c>
      <c r="AU259" s="193" t="s">
        <v>79</v>
      </c>
      <c r="AY259" s="21" t="s">
        <v>168</v>
      </c>
      <c r="BE259" s="194">
        <f>IF(N259="základní",J259,0)</f>
        <v>0</v>
      </c>
      <c r="BF259" s="194">
        <f>IF(N259="snížená",J259,0)</f>
        <v>0</v>
      </c>
      <c r="BG259" s="194">
        <f>IF(N259="zákl. přenesená",J259,0)</f>
        <v>0</v>
      </c>
      <c r="BH259" s="194">
        <f>IF(N259="sníž. přenesená",J259,0)</f>
        <v>0</v>
      </c>
      <c r="BI259" s="194">
        <f>IF(N259="nulová",J259,0)</f>
        <v>0</v>
      </c>
      <c r="BJ259" s="21" t="s">
        <v>79</v>
      </c>
      <c r="BK259" s="194">
        <f>ROUND(I259*H259,2)</f>
        <v>0</v>
      </c>
      <c r="BL259" s="21" t="s">
        <v>176</v>
      </c>
      <c r="BM259" s="193" t="s">
        <v>3116</v>
      </c>
    </row>
    <row r="260" spans="1:65" s="2" customFormat="1" ht="19.5">
      <c r="A260" s="38"/>
      <c r="B260" s="39"/>
      <c r="C260" s="40"/>
      <c r="D260" s="195" t="s">
        <v>178</v>
      </c>
      <c r="E260" s="40"/>
      <c r="F260" s="196" t="s">
        <v>3117</v>
      </c>
      <c r="G260" s="40"/>
      <c r="H260" s="40"/>
      <c r="I260" s="197"/>
      <c r="J260" s="40"/>
      <c r="K260" s="40"/>
      <c r="L260" s="43"/>
      <c r="M260" s="198"/>
      <c r="N260" s="199"/>
      <c r="O260" s="68"/>
      <c r="P260" s="68"/>
      <c r="Q260" s="68"/>
      <c r="R260" s="68"/>
      <c r="S260" s="68"/>
      <c r="T260" s="69"/>
      <c r="U260" s="38"/>
      <c r="V260" s="38"/>
      <c r="W260" s="38"/>
      <c r="X260" s="38"/>
      <c r="Y260" s="38"/>
      <c r="Z260" s="38"/>
      <c r="AA260" s="38"/>
      <c r="AB260" s="38"/>
      <c r="AC260" s="38"/>
      <c r="AD260" s="38"/>
      <c r="AE260" s="38"/>
      <c r="AT260" s="21" t="s">
        <v>178</v>
      </c>
      <c r="AU260" s="21" t="s">
        <v>79</v>
      </c>
    </row>
    <row r="261" spans="1:65" s="2" customFormat="1" ht="11.25">
      <c r="A261" s="38"/>
      <c r="B261" s="39"/>
      <c r="C261" s="40"/>
      <c r="D261" s="200" t="s">
        <v>180</v>
      </c>
      <c r="E261" s="40"/>
      <c r="F261" s="201" t="s">
        <v>3118</v>
      </c>
      <c r="G261" s="40"/>
      <c r="H261" s="40"/>
      <c r="I261" s="197"/>
      <c r="J261" s="40"/>
      <c r="K261" s="40"/>
      <c r="L261" s="43"/>
      <c r="M261" s="198"/>
      <c r="N261" s="199"/>
      <c r="O261" s="68"/>
      <c r="P261" s="68"/>
      <c r="Q261" s="68"/>
      <c r="R261" s="68"/>
      <c r="S261" s="68"/>
      <c r="T261" s="69"/>
      <c r="U261" s="38"/>
      <c r="V261" s="38"/>
      <c r="W261" s="38"/>
      <c r="X261" s="38"/>
      <c r="Y261" s="38"/>
      <c r="Z261" s="38"/>
      <c r="AA261" s="38"/>
      <c r="AB261" s="38"/>
      <c r="AC261" s="38"/>
      <c r="AD261" s="38"/>
      <c r="AE261" s="38"/>
      <c r="AT261" s="21" t="s">
        <v>180</v>
      </c>
      <c r="AU261" s="21" t="s">
        <v>79</v>
      </c>
    </row>
    <row r="262" spans="1:65" s="2" customFormat="1" ht="37.9" customHeight="1">
      <c r="A262" s="38"/>
      <c r="B262" s="39"/>
      <c r="C262" s="182" t="s">
        <v>2009</v>
      </c>
      <c r="D262" s="182" t="s">
        <v>171</v>
      </c>
      <c r="E262" s="183" t="s">
        <v>3119</v>
      </c>
      <c r="F262" s="184" t="s">
        <v>3120</v>
      </c>
      <c r="G262" s="185" t="s">
        <v>999</v>
      </c>
      <c r="H262" s="186">
        <v>1</v>
      </c>
      <c r="I262" s="187"/>
      <c r="J262" s="188">
        <f>ROUND(I262*H262,2)</f>
        <v>0</v>
      </c>
      <c r="K262" s="184" t="s">
        <v>1480</v>
      </c>
      <c r="L262" s="43"/>
      <c r="M262" s="189" t="s">
        <v>19</v>
      </c>
      <c r="N262" s="190" t="s">
        <v>43</v>
      </c>
      <c r="O262" s="68"/>
      <c r="P262" s="191">
        <f>O262*H262</f>
        <v>0</v>
      </c>
      <c r="Q262" s="191">
        <v>0</v>
      </c>
      <c r="R262" s="191">
        <f>Q262*H262</f>
        <v>0</v>
      </c>
      <c r="S262" s="191">
        <v>0</v>
      </c>
      <c r="T262" s="192">
        <f>S262*H262</f>
        <v>0</v>
      </c>
      <c r="U262" s="38"/>
      <c r="V262" s="38"/>
      <c r="W262" s="38"/>
      <c r="X262" s="38"/>
      <c r="Y262" s="38"/>
      <c r="Z262" s="38"/>
      <c r="AA262" s="38"/>
      <c r="AB262" s="38"/>
      <c r="AC262" s="38"/>
      <c r="AD262" s="38"/>
      <c r="AE262" s="38"/>
      <c r="AR262" s="193" t="s">
        <v>176</v>
      </c>
      <c r="AT262" s="193" t="s">
        <v>171</v>
      </c>
      <c r="AU262" s="193" t="s">
        <v>79</v>
      </c>
      <c r="AY262" s="21" t="s">
        <v>168</v>
      </c>
      <c r="BE262" s="194">
        <f>IF(N262="základní",J262,0)</f>
        <v>0</v>
      </c>
      <c r="BF262" s="194">
        <f>IF(N262="snížená",J262,0)</f>
        <v>0</v>
      </c>
      <c r="BG262" s="194">
        <f>IF(N262="zákl. přenesená",J262,0)</f>
        <v>0</v>
      </c>
      <c r="BH262" s="194">
        <f>IF(N262="sníž. přenesená",J262,0)</f>
        <v>0</v>
      </c>
      <c r="BI262" s="194">
        <f>IF(N262="nulová",J262,0)</f>
        <v>0</v>
      </c>
      <c r="BJ262" s="21" t="s">
        <v>79</v>
      </c>
      <c r="BK262" s="194">
        <f>ROUND(I262*H262,2)</f>
        <v>0</v>
      </c>
      <c r="BL262" s="21" t="s">
        <v>176</v>
      </c>
      <c r="BM262" s="193" t="s">
        <v>3121</v>
      </c>
    </row>
    <row r="263" spans="1:65" s="2" customFormat="1" ht="19.5">
      <c r="A263" s="38"/>
      <c r="B263" s="39"/>
      <c r="C263" s="40"/>
      <c r="D263" s="195" t="s">
        <v>178</v>
      </c>
      <c r="E263" s="40"/>
      <c r="F263" s="196" t="s">
        <v>3120</v>
      </c>
      <c r="G263" s="40"/>
      <c r="H263" s="40"/>
      <c r="I263" s="197"/>
      <c r="J263" s="40"/>
      <c r="K263" s="40"/>
      <c r="L263" s="43"/>
      <c r="M263" s="198"/>
      <c r="N263" s="199"/>
      <c r="O263" s="68"/>
      <c r="P263" s="68"/>
      <c r="Q263" s="68"/>
      <c r="R263" s="68"/>
      <c r="S263" s="68"/>
      <c r="T263" s="69"/>
      <c r="U263" s="38"/>
      <c r="V263" s="38"/>
      <c r="W263" s="38"/>
      <c r="X263" s="38"/>
      <c r="Y263" s="38"/>
      <c r="Z263" s="38"/>
      <c r="AA263" s="38"/>
      <c r="AB263" s="38"/>
      <c r="AC263" s="38"/>
      <c r="AD263" s="38"/>
      <c r="AE263" s="38"/>
      <c r="AT263" s="21" t="s">
        <v>178</v>
      </c>
      <c r="AU263" s="21" t="s">
        <v>79</v>
      </c>
    </row>
    <row r="264" spans="1:65" s="2" customFormat="1" ht="37.9" customHeight="1">
      <c r="A264" s="38"/>
      <c r="B264" s="39"/>
      <c r="C264" s="182" t="s">
        <v>2011</v>
      </c>
      <c r="D264" s="182" t="s">
        <v>171</v>
      </c>
      <c r="E264" s="183" t="s">
        <v>3122</v>
      </c>
      <c r="F264" s="184" t="s">
        <v>3123</v>
      </c>
      <c r="G264" s="185" t="s">
        <v>999</v>
      </c>
      <c r="H264" s="186">
        <v>1</v>
      </c>
      <c r="I264" s="187"/>
      <c r="J264" s="188">
        <f>ROUND(I264*H264,2)</f>
        <v>0</v>
      </c>
      <c r="K264" s="184" t="s">
        <v>1480</v>
      </c>
      <c r="L264" s="43"/>
      <c r="M264" s="189" t="s">
        <v>19</v>
      </c>
      <c r="N264" s="190" t="s">
        <v>43</v>
      </c>
      <c r="O264" s="68"/>
      <c r="P264" s="191">
        <f>O264*H264</f>
        <v>0</v>
      </c>
      <c r="Q264" s="191">
        <v>0</v>
      </c>
      <c r="R264" s="191">
        <f>Q264*H264</f>
        <v>0</v>
      </c>
      <c r="S264" s="191">
        <v>0</v>
      </c>
      <c r="T264" s="192">
        <f>S264*H264</f>
        <v>0</v>
      </c>
      <c r="U264" s="38"/>
      <c r="V264" s="38"/>
      <c r="W264" s="38"/>
      <c r="X264" s="38"/>
      <c r="Y264" s="38"/>
      <c r="Z264" s="38"/>
      <c r="AA264" s="38"/>
      <c r="AB264" s="38"/>
      <c r="AC264" s="38"/>
      <c r="AD264" s="38"/>
      <c r="AE264" s="38"/>
      <c r="AR264" s="193" t="s">
        <v>176</v>
      </c>
      <c r="AT264" s="193" t="s">
        <v>171</v>
      </c>
      <c r="AU264" s="193" t="s">
        <v>79</v>
      </c>
      <c r="AY264" s="21" t="s">
        <v>168</v>
      </c>
      <c r="BE264" s="194">
        <f>IF(N264="základní",J264,0)</f>
        <v>0</v>
      </c>
      <c r="BF264" s="194">
        <f>IF(N264="snížená",J264,0)</f>
        <v>0</v>
      </c>
      <c r="BG264" s="194">
        <f>IF(N264="zákl. přenesená",J264,0)</f>
        <v>0</v>
      </c>
      <c r="BH264" s="194">
        <f>IF(N264="sníž. přenesená",J264,0)</f>
        <v>0</v>
      </c>
      <c r="BI264" s="194">
        <f>IF(N264="nulová",J264,0)</f>
        <v>0</v>
      </c>
      <c r="BJ264" s="21" t="s">
        <v>79</v>
      </c>
      <c r="BK264" s="194">
        <f>ROUND(I264*H264,2)</f>
        <v>0</v>
      </c>
      <c r="BL264" s="21" t="s">
        <v>176</v>
      </c>
      <c r="BM264" s="193" t="s">
        <v>3124</v>
      </c>
    </row>
    <row r="265" spans="1:65" s="2" customFormat="1" ht="19.5">
      <c r="A265" s="38"/>
      <c r="B265" s="39"/>
      <c r="C265" s="40"/>
      <c r="D265" s="195" t="s">
        <v>178</v>
      </c>
      <c r="E265" s="40"/>
      <c r="F265" s="196" t="s">
        <v>3123</v>
      </c>
      <c r="G265" s="40"/>
      <c r="H265" s="40"/>
      <c r="I265" s="197"/>
      <c r="J265" s="40"/>
      <c r="K265" s="40"/>
      <c r="L265" s="43"/>
      <c r="M265" s="198"/>
      <c r="N265" s="199"/>
      <c r="O265" s="68"/>
      <c r="P265" s="68"/>
      <c r="Q265" s="68"/>
      <c r="R265" s="68"/>
      <c r="S265" s="68"/>
      <c r="T265" s="69"/>
      <c r="U265" s="38"/>
      <c r="V265" s="38"/>
      <c r="W265" s="38"/>
      <c r="X265" s="38"/>
      <c r="Y265" s="38"/>
      <c r="Z265" s="38"/>
      <c r="AA265" s="38"/>
      <c r="AB265" s="38"/>
      <c r="AC265" s="38"/>
      <c r="AD265" s="38"/>
      <c r="AE265" s="38"/>
      <c r="AT265" s="21" t="s">
        <v>178</v>
      </c>
      <c r="AU265" s="21" t="s">
        <v>79</v>
      </c>
    </row>
    <row r="266" spans="1:65" s="2" customFormat="1" ht="24.2" customHeight="1">
      <c r="A266" s="38"/>
      <c r="B266" s="39"/>
      <c r="C266" s="182" t="s">
        <v>2013</v>
      </c>
      <c r="D266" s="182" t="s">
        <v>171</v>
      </c>
      <c r="E266" s="183" t="s">
        <v>3125</v>
      </c>
      <c r="F266" s="184" t="s">
        <v>3126</v>
      </c>
      <c r="G266" s="185" t="s">
        <v>999</v>
      </c>
      <c r="H266" s="186">
        <v>1</v>
      </c>
      <c r="I266" s="187"/>
      <c r="J266" s="188">
        <f>ROUND(I266*H266,2)</f>
        <v>0</v>
      </c>
      <c r="K266" s="184" t="s">
        <v>1480</v>
      </c>
      <c r="L266" s="43"/>
      <c r="M266" s="189" t="s">
        <v>19</v>
      </c>
      <c r="N266" s="190" t="s">
        <v>43</v>
      </c>
      <c r="O266" s="68"/>
      <c r="P266" s="191">
        <f>O266*H266</f>
        <v>0</v>
      </c>
      <c r="Q266" s="191">
        <v>0</v>
      </c>
      <c r="R266" s="191">
        <f>Q266*H266</f>
        <v>0</v>
      </c>
      <c r="S266" s="191">
        <v>0</v>
      </c>
      <c r="T266" s="192">
        <f>S266*H266</f>
        <v>0</v>
      </c>
      <c r="U266" s="38"/>
      <c r="V266" s="38"/>
      <c r="W266" s="38"/>
      <c r="X266" s="38"/>
      <c r="Y266" s="38"/>
      <c r="Z266" s="38"/>
      <c r="AA266" s="38"/>
      <c r="AB266" s="38"/>
      <c r="AC266" s="38"/>
      <c r="AD266" s="38"/>
      <c r="AE266" s="38"/>
      <c r="AR266" s="193" t="s">
        <v>176</v>
      </c>
      <c r="AT266" s="193" t="s">
        <v>171</v>
      </c>
      <c r="AU266" s="193" t="s">
        <v>79</v>
      </c>
      <c r="AY266" s="21" t="s">
        <v>168</v>
      </c>
      <c r="BE266" s="194">
        <f>IF(N266="základní",J266,0)</f>
        <v>0</v>
      </c>
      <c r="BF266" s="194">
        <f>IF(N266="snížená",J266,0)</f>
        <v>0</v>
      </c>
      <c r="BG266" s="194">
        <f>IF(N266="zákl. přenesená",J266,0)</f>
        <v>0</v>
      </c>
      <c r="BH266" s="194">
        <f>IF(N266="sníž. přenesená",J266,0)</f>
        <v>0</v>
      </c>
      <c r="BI266" s="194">
        <f>IF(N266="nulová",J266,0)</f>
        <v>0</v>
      </c>
      <c r="BJ266" s="21" t="s">
        <v>79</v>
      </c>
      <c r="BK266" s="194">
        <f>ROUND(I266*H266,2)</f>
        <v>0</v>
      </c>
      <c r="BL266" s="21" t="s">
        <v>176</v>
      </c>
      <c r="BM266" s="193" t="s">
        <v>3127</v>
      </c>
    </row>
    <row r="267" spans="1:65" s="2" customFormat="1" ht="11.25">
      <c r="A267" s="38"/>
      <c r="B267" s="39"/>
      <c r="C267" s="40"/>
      <c r="D267" s="195" t="s">
        <v>178</v>
      </c>
      <c r="E267" s="40"/>
      <c r="F267" s="196" t="s">
        <v>3126</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1" t="s">
        <v>178</v>
      </c>
      <c r="AU267" s="21" t="s">
        <v>79</v>
      </c>
    </row>
    <row r="268" spans="1:65" s="2" customFormat="1" ht="16.5" customHeight="1">
      <c r="A268" s="38"/>
      <c r="B268" s="39"/>
      <c r="C268" s="182" t="s">
        <v>770</v>
      </c>
      <c r="D268" s="182" t="s">
        <v>171</v>
      </c>
      <c r="E268" s="183" t="s">
        <v>3128</v>
      </c>
      <c r="F268" s="184" t="s">
        <v>3129</v>
      </c>
      <c r="G268" s="185" t="s">
        <v>999</v>
      </c>
      <c r="H268" s="186">
        <v>1</v>
      </c>
      <c r="I268" s="187"/>
      <c r="J268" s="188">
        <f>ROUND(I268*H268,2)</f>
        <v>0</v>
      </c>
      <c r="K268" s="184" t="s">
        <v>1480</v>
      </c>
      <c r="L268" s="43"/>
      <c r="M268" s="189" t="s">
        <v>19</v>
      </c>
      <c r="N268" s="190" t="s">
        <v>43</v>
      </c>
      <c r="O268" s="68"/>
      <c r="P268" s="191">
        <f>O268*H268</f>
        <v>0</v>
      </c>
      <c r="Q268" s="191">
        <v>0</v>
      </c>
      <c r="R268" s="191">
        <f>Q268*H268</f>
        <v>0</v>
      </c>
      <c r="S268" s="191">
        <v>0</v>
      </c>
      <c r="T268" s="192">
        <f>S268*H268</f>
        <v>0</v>
      </c>
      <c r="U268" s="38"/>
      <c r="V268" s="38"/>
      <c r="W268" s="38"/>
      <c r="X268" s="38"/>
      <c r="Y268" s="38"/>
      <c r="Z268" s="38"/>
      <c r="AA268" s="38"/>
      <c r="AB268" s="38"/>
      <c r="AC268" s="38"/>
      <c r="AD268" s="38"/>
      <c r="AE268" s="38"/>
      <c r="AR268" s="193" t="s">
        <v>176</v>
      </c>
      <c r="AT268" s="193" t="s">
        <v>171</v>
      </c>
      <c r="AU268" s="193" t="s">
        <v>79</v>
      </c>
      <c r="AY268" s="21" t="s">
        <v>168</v>
      </c>
      <c r="BE268" s="194">
        <f>IF(N268="základní",J268,0)</f>
        <v>0</v>
      </c>
      <c r="BF268" s="194">
        <f>IF(N268="snížená",J268,0)</f>
        <v>0</v>
      </c>
      <c r="BG268" s="194">
        <f>IF(N268="zákl. přenesená",J268,0)</f>
        <v>0</v>
      </c>
      <c r="BH268" s="194">
        <f>IF(N268="sníž. přenesená",J268,0)</f>
        <v>0</v>
      </c>
      <c r="BI268" s="194">
        <f>IF(N268="nulová",J268,0)</f>
        <v>0</v>
      </c>
      <c r="BJ268" s="21" t="s">
        <v>79</v>
      </c>
      <c r="BK268" s="194">
        <f>ROUND(I268*H268,2)</f>
        <v>0</v>
      </c>
      <c r="BL268" s="21" t="s">
        <v>176</v>
      </c>
      <c r="BM268" s="193" t="s">
        <v>3130</v>
      </c>
    </row>
    <row r="269" spans="1:65" s="2" customFormat="1" ht="11.25">
      <c r="A269" s="38"/>
      <c r="B269" s="39"/>
      <c r="C269" s="40"/>
      <c r="D269" s="195" t="s">
        <v>178</v>
      </c>
      <c r="E269" s="40"/>
      <c r="F269" s="196" t="s">
        <v>3129</v>
      </c>
      <c r="G269" s="40"/>
      <c r="H269" s="40"/>
      <c r="I269" s="197"/>
      <c r="J269" s="40"/>
      <c r="K269" s="40"/>
      <c r="L269" s="43"/>
      <c r="M269" s="198"/>
      <c r="N269" s="199"/>
      <c r="O269" s="68"/>
      <c r="P269" s="68"/>
      <c r="Q269" s="68"/>
      <c r="R269" s="68"/>
      <c r="S269" s="68"/>
      <c r="T269" s="69"/>
      <c r="U269" s="38"/>
      <c r="V269" s="38"/>
      <c r="W269" s="38"/>
      <c r="X269" s="38"/>
      <c r="Y269" s="38"/>
      <c r="Z269" s="38"/>
      <c r="AA269" s="38"/>
      <c r="AB269" s="38"/>
      <c r="AC269" s="38"/>
      <c r="AD269" s="38"/>
      <c r="AE269" s="38"/>
      <c r="AT269" s="21" t="s">
        <v>178</v>
      </c>
      <c r="AU269" s="21" t="s">
        <v>79</v>
      </c>
    </row>
    <row r="270" spans="1:65" s="2" customFormat="1" ht="16.5" customHeight="1">
      <c r="A270" s="38"/>
      <c r="B270" s="39"/>
      <c r="C270" s="182" t="s">
        <v>396</v>
      </c>
      <c r="D270" s="182" t="s">
        <v>171</v>
      </c>
      <c r="E270" s="183" t="s">
        <v>3098</v>
      </c>
      <c r="F270" s="184" t="s">
        <v>3099</v>
      </c>
      <c r="G270" s="185" t="s">
        <v>999</v>
      </c>
      <c r="H270" s="186">
        <v>1</v>
      </c>
      <c r="I270" s="187"/>
      <c r="J270" s="188">
        <f>ROUND(I270*H270,2)</f>
        <v>0</v>
      </c>
      <c r="K270" s="184" t="s">
        <v>1480</v>
      </c>
      <c r="L270" s="43"/>
      <c r="M270" s="189" t="s">
        <v>19</v>
      </c>
      <c r="N270" s="190" t="s">
        <v>43</v>
      </c>
      <c r="O270" s="68"/>
      <c r="P270" s="191">
        <f>O270*H270</f>
        <v>0</v>
      </c>
      <c r="Q270" s="191">
        <v>0</v>
      </c>
      <c r="R270" s="191">
        <f>Q270*H270</f>
        <v>0</v>
      </c>
      <c r="S270" s="191">
        <v>0</v>
      </c>
      <c r="T270" s="192">
        <f>S270*H270</f>
        <v>0</v>
      </c>
      <c r="U270" s="38"/>
      <c r="V270" s="38"/>
      <c r="W270" s="38"/>
      <c r="X270" s="38"/>
      <c r="Y270" s="38"/>
      <c r="Z270" s="38"/>
      <c r="AA270" s="38"/>
      <c r="AB270" s="38"/>
      <c r="AC270" s="38"/>
      <c r="AD270" s="38"/>
      <c r="AE270" s="38"/>
      <c r="AR270" s="193" t="s">
        <v>176</v>
      </c>
      <c r="AT270" s="193" t="s">
        <v>171</v>
      </c>
      <c r="AU270" s="193" t="s">
        <v>79</v>
      </c>
      <c r="AY270" s="21" t="s">
        <v>168</v>
      </c>
      <c r="BE270" s="194">
        <f>IF(N270="základní",J270,0)</f>
        <v>0</v>
      </c>
      <c r="BF270" s="194">
        <f>IF(N270="snížená",J270,0)</f>
        <v>0</v>
      </c>
      <c r="BG270" s="194">
        <f>IF(N270="zákl. přenesená",J270,0)</f>
        <v>0</v>
      </c>
      <c r="BH270" s="194">
        <f>IF(N270="sníž. přenesená",J270,0)</f>
        <v>0</v>
      </c>
      <c r="BI270" s="194">
        <f>IF(N270="nulová",J270,0)</f>
        <v>0</v>
      </c>
      <c r="BJ270" s="21" t="s">
        <v>79</v>
      </c>
      <c r="BK270" s="194">
        <f>ROUND(I270*H270,2)</f>
        <v>0</v>
      </c>
      <c r="BL270" s="21" t="s">
        <v>176</v>
      </c>
      <c r="BM270" s="193" t="s">
        <v>3131</v>
      </c>
    </row>
    <row r="271" spans="1:65" s="2" customFormat="1" ht="11.25">
      <c r="A271" s="38"/>
      <c r="B271" s="39"/>
      <c r="C271" s="40"/>
      <c r="D271" s="195" t="s">
        <v>178</v>
      </c>
      <c r="E271" s="40"/>
      <c r="F271" s="196" t="s">
        <v>3099</v>
      </c>
      <c r="G271" s="40"/>
      <c r="H271" s="40"/>
      <c r="I271" s="197"/>
      <c r="J271" s="40"/>
      <c r="K271" s="40"/>
      <c r="L271" s="43"/>
      <c r="M271" s="198"/>
      <c r="N271" s="199"/>
      <c r="O271" s="68"/>
      <c r="P271" s="68"/>
      <c r="Q271" s="68"/>
      <c r="R271" s="68"/>
      <c r="S271" s="68"/>
      <c r="T271" s="69"/>
      <c r="U271" s="38"/>
      <c r="V271" s="38"/>
      <c r="W271" s="38"/>
      <c r="X271" s="38"/>
      <c r="Y271" s="38"/>
      <c r="Z271" s="38"/>
      <c r="AA271" s="38"/>
      <c r="AB271" s="38"/>
      <c r="AC271" s="38"/>
      <c r="AD271" s="38"/>
      <c r="AE271" s="38"/>
      <c r="AT271" s="21" t="s">
        <v>178</v>
      </c>
      <c r="AU271" s="21" t="s">
        <v>79</v>
      </c>
    </row>
    <row r="272" spans="1:65" s="2" customFormat="1" ht="37.9" customHeight="1">
      <c r="A272" s="38"/>
      <c r="B272" s="39"/>
      <c r="C272" s="182" t="s">
        <v>791</v>
      </c>
      <c r="D272" s="182" t="s">
        <v>171</v>
      </c>
      <c r="E272" s="183" t="s">
        <v>3132</v>
      </c>
      <c r="F272" s="184" t="s">
        <v>3133</v>
      </c>
      <c r="G272" s="185" t="s">
        <v>999</v>
      </c>
      <c r="H272" s="186">
        <v>1</v>
      </c>
      <c r="I272" s="187"/>
      <c r="J272" s="188">
        <f>ROUND(I272*H272,2)</f>
        <v>0</v>
      </c>
      <c r="K272" s="184" t="s">
        <v>1480</v>
      </c>
      <c r="L272" s="43"/>
      <c r="M272" s="189" t="s">
        <v>19</v>
      </c>
      <c r="N272" s="190" t="s">
        <v>43</v>
      </c>
      <c r="O272" s="68"/>
      <c r="P272" s="191">
        <f>O272*H272</f>
        <v>0</v>
      </c>
      <c r="Q272" s="191">
        <v>0</v>
      </c>
      <c r="R272" s="191">
        <f>Q272*H272</f>
        <v>0</v>
      </c>
      <c r="S272" s="191">
        <v>0</v>
      </c>
      <c r="T272" s="192">
        <f>S272*H272</f>
        <v>0</v>
      </c>
      <c r="U272" s="38"/>
      <c r="V272" s="38"/>
      <c r="W272" s="38"/>
      <c r="X272" s="38"/>
      <c r="Y272" s="38"/>
      <c r="Z272" s="38"/>
      <c r="AA272" s="38"/>
      <c r="AB272" s="38"/>
      <c r="AC272" s="38"/>
      <c r="AD272" s="38"/>
      <c r="AE272" s="38"/>
      <c r="AR272" s="193" t="s">
        <v>176</v>
      </c>
      <c r="AT272" s="193" t="s">
        <v>171</v>
      </c>
      <c r="AU272" s="193" t="s">
        <v>79</v>
      </c>
      <c r="AY272" s="21" t="s">
        <v>168</v>
      </c>
      <c r="BE272" s="194">
        <f>IF(N272="základní",J272,0)</f>
        <v>0</v>
      </c>
      <c r="BF272" s="194">
        <f>IF(N272="snížená",J272,0)</f>
        <v>0</v>
      </c>
      <c r="BG272" s="194">
        <f>IF(N272="zákl. přenesená",J272,0)</f>
        <v>0</v>
      </c>
      <c r="BH272" s="194">
        <f>IF(N272="sníž. přenesená",J272,0)</f>
        <v>0</v>
      </c>
      <c r="BI272" s="194">
        <f>IF(N272="nulová",J272,0)</f>
        <v>0</v>
      </c>
      <c r="BJ272" s="21" t="s">
        <v>79</v>
      </c>
      <c r="BK272" s="194">
        <f>ROUND(I272*H272,2)</f>
        <v>0</v>
      </c>
      <c r="BL272" s="21" t="s">
        <v>176</v>
      </c>
      <c r="BM272" s="193" t="s">
        <v>3134</v>
      </c>
    </row>
    <row r="273" spans="1:65" s="2" customFormat="1" ht="19.5">
      <c r="A273" s="38"/>
      <c r="B273" s="39"/>
      <c r="C273" s="40"/>
      <c r="D273" s="195" t="s">
        <v>178</v>
      </c>
      <c r="E273" s="40"/>
      <c r="F273" s="196" t="s">
        <v>3135</v>
      </c>
      <c r="G273" s="40"/>
      <c r="H273" s="40"/>
      <c r="I273" s="197"/>
      <c r="J273" s="40"/>
      <c r="K273" s="40"/>
      <c r="L273" s="43"/>
      <c r="M273" s="198"/>
      <c r="N273" s="199"/>
      <c r="O273" s="68"/>
      <c r="P273" s="68"/>
      <c r="Q273" s="68"/>
      <c r="R273" s="68"/>
      <c r="S273" s="68"/>
      <c r="T273" s="69"/>
      <c r="U273" s="38"/>
      <c r="V273" s="38"/>
      <c r="W273" s="38"/>
      <c r="X273" s="38"/>
      <c r="Y273" s="38"/>
      <c r="Z273" s="38"/>
      <c r="AA273" s="38"/>
      <c r="AB273" s="38"/>
      <c r="AC273" s="38"/>
      <c r="AD273" s="38"/>
      <c r="AE273" s="38"/>
      <c r="AT273" s="21" t="s">
        <v>178</v>
      </c>
      <c r="AU273" s="21" t="s">
        <v>79</v>
      </c>
    </row>
    <row r="274" spans="1:65" s="2" customFormat="1" ht="24.2" customHeight="1">
      <c r="A274" s="38"/>
      <c r="B274" s="39"/>
      <c r="C274" s="182" t="s">
        <v>390</v>
      </c>
      <c r="D274" s="182" t="s">
        <v>171</v>
      </c>
      <c r="E274" s="183" t="s">
        <v>3105</v>
      </c>
      <c r="F274" s="184" t="s">
        <v>3106</v>
      </c>
      <c r="G274" s="185" t="s">
        <v>999</v>
      </c>
      <c r="H274" s="186">
        <v>2</v>
      </c>
      <c r="I274" s="187"/>
      <c r="J274" s="188">
        <f>ROUND(I274*H274,2)</f>
        <v>0</v>
      </c>
      <c r="K274" s="184" t="s">
        <v>1480</v>
      </c>
      <c r="L274" s="43"/>
      <c r="M274" s="189" t="s">
        <v>19</v>
      </c>
      <c r="N274" s="190" t="s">
        <v>43</v>
      </c>
      <c r="O274" s="68"/>
      <c r="P274" s="191">
        <f>O274*H274</f>
        <v>0</v>
      </c>
      <c r="Q274" s="191">
        <v>0</v>
      </c>
      <c r="R274" s="191">
        <f>Q274*H274</f>
        <v>0</v>
      </c>
      <c r="S274" s="191">
        <v>0</v>
      </c>
      <c r="T274" s="192">
        <f>S274*H274</f>
        <v>0</v>
      </c>
      <c r="U274" s="38"/>
      <c r="V274" s="38"/>
      <c r="W274" s="38"/>
      <c r="X274" s="38"/>
      <c r="Y274" s="38"/>
      <c r="Z274" s="38"/>
      <c r="AA274" s="38"/>
      <c r="AB274" s="38"/>
      <c r="AC274" s="38"/>
      <c r="AD274" s="38"/>
      <c r="AE274" s="38"/>
      <c r="AR274" s="193" t="s">
        <v>176</v>
      </c>
      <c r="AT274" s="193" t="s">
        <v>171</v>
      </c>
      <c r="AU274" s="193" t="s">
        <v>79</v>
      </c>
      <c r="AY274" s="21" t="s">
        <v>168</v>
      </c>
      <c r="BE274" s="194">
        <f>IF(N274="základní",J274,0)</f>
        <v>0</v>
      </c>
      <c r="BF274" s="194">
        <f>IF(N274="snížená",J274,0)</f>
        <v>0</v>
      </c>
      <c r="BG274" s="194">
        <f>IF(N274="zákl. přenesená",J274,0)</f>
        <v>0</v>
      </c>
      <c r="BH274" s="194">
        <f>IF(N274="sníž. přenesená",J274,0)</f>
        <v>0</v>
      </c>
      <c r="BI274" s="194">
        <f>IF(N274="nulová",J274,0)</f>
        <v>0</v>
      </c>
      <c r="BJ274" s="21" t="s">
        <v>79</v>
      </c>
      <c r="BK274" s="194">
        <f>ROUND(I274*H274,2)</f>
        <v>0</v>
      </c>
      <c r="BL274" s="21" t="s">
        <v>176</v>
      </c>
      <c r="BM274" s="193" t="s">
        <v>3136</v>
      </c>
    </row>
    <row r="275" spans="1:65" s="2" customFormat="1" ht="11.25">
      <c r="A275" s="38"/>
      <c r="B275" s="39"/>
      <c r="C275" s="40"/>
      <c r="D275" s="195" t="s">
        <v>178</v>
      </c>
      <c r="E275" s="40"/>
      <c r="F275" s="196" t="s">
        <v>3106</v>
      </c>
      <c r="G275" s="40"/>
      <c r="H275" s="40"/>
      <c r="I275" s="197"/>
      <c r="J275" s="40"/>
      <c r="K275" s="40"/>
      <c r="L275" s="43"/>
      <c r="M275" s="198"/>
      <c r="N275" s="199"/>
      <c r="O275" s="68"/>
      <c r="P275" s="68"/>
      <c r="Q275" s="68"/>
      <c r="R275" s="68"/>
      <c r="S275" s="68"/>
      <c r="T275" s="69"/>
      <c r="U275" s="38"/>
      <c r="V275" s="38"/>
      <c r="W275" s="38"/>
      <c r="X275" s="38"/>
      <c r="Y275" s="38"/>
      <c r="Z275" s="38"/>
      <c r="AA275" s="38"/>
      <c r="AB275" s="38"/>
      <c r="AC275" s="38"/>
      <c r="AD275" s="38"/>
      <c r="AE275" s="38"/>
      <c r="AT275" s="21" t="s">
        <v>178</v>
      </c>
      <c r="AU275" s="21" t="s">
        <v>79</v>
      </c>
    </row>
    <row r="276" spans="1:65" s="2" customFormat="1" ht="16.5" customHeight="1">
      <c r="A276" s="38"/>
      <c r="B276" s="39"/>
      <c r="C276" s="182" t="s">
        <v>2030</v>
      </c>
      <c r="D276" s="182" t="s">
        <v>171</v>
      </c>
      <c r="E276" s="183" t="s">
        <v>3137</v>
      </c>
      <c r="F276" s="184" t="s">
        <v>3138</v>
      </c>
      <c r="G276" s="185" t="s">
        <v>999</v>
      </c>
      <c r="H276" s="186">
        <v>1</v>
      </c>
      <c r="I276" s="187"/>
      <c r="J276" s="188">
        <f>ROUND(I276*H276,2)</f>
        <v>0</v>
      </c>
      <c r="K276" s="184" t="s">
        <v>1480</v>
      </c>
      <c r="L276" s="43"/>
      <c r="M276" s="189" t="s">
        <v>19</v>
      </c>
      <c r="N276" s="190" t="s">
        <v>43</v>
      </c>
      <c r="O276" s="68"/>
      <c r="P276" s="191">
        <f>O276*H276</f>
        <v>0</v>
      </c>
      <c r="Q276" s="191">
        <v>0</v>
      </c>
      <c r="R276" s="191">
        <f>Q276*H276</f>
        <v>0</v>
      </c>
      <c r="S276" s="191">
        <v>0</v>
      </c>
      <c r="T276" s="192">
        <f>S276*H276</f>
        <v>0</v>
      </c>
      <c r="U276" s="38"/>
      <c r="V276" s="38"/>
      <c r="W276" s="38"/>
      <c r="X276" s="38"/>
      <c r="Y276" s="38"/>
      <c r="Z276" s="38"/>
      <c r="AA276" s="38"/>
      <c r="AB276" s="38"/>
      <c r="AC276" s="38"/>
      <c r="AD276" s="38"/>
      <c r="AE276" s="38"/>
      <c r="AR276" s="193" t="s">
        <v>176</v>
      </c>
      <c r="AT276" s="193" t="s">
        <v>171</v>
      </c>
      <c r="AU276" s="193" t="s">
        <v>79</v>
      </c>
      <c r="AY276" s="21" t="s">
        <v>168</v>
      </c>
      <c r="BE276" s="194">
        <f>IF(N276="základní",J276,0)</f>
        <v>0</v>
      </c>
      <c r="BF276" s="194">
        <f>IF(N276="snížená",J276,0)</f>
        <v>0</v>
      </c>
      <c r="BG276" s="194">
        <f>IF(N276="zákl. přenesená",J276,0)</f>
        <v>0</v>
      </c>
      <c r="BH276" s="194">
        <f>IF(N276="sníž. přenesená",J276,0)</f>
        <v>0</v>
      </c>
      <c r="BI276" s="194">
        <f>IF(N276="nulová",J276,0)</f>
        <v>0</v>
      </c>
      <c r="BJ276" s="21" t="s">
        <v>79</v>
      </c>
      <c r="BK276" s="194">
        <f>ROUND(I276*H276,2)</f>
        <v>0</v>
      </c>
      <c r="BL276" s="21" t="s">
        <v>176</v>
      </c>
      <c r="BM276" s="193" t="s">
        <v>3139</v>
      </c>
    </row>
    <row r="277" spans="1:65" s="2" customFormat="1" ht="11.25">
      <c r="A277" s="38"/>
      <c r="B277" s="39"/>
      <c r="C277" s="40"/>
      <c r="D277" s="195" t="s">
        <v>178</v>
      </c>
      <c r="E277" s="40"/>
      <c r="F277" s="196" t="s">
        <v>3138</v>
      </c>
      <c r="G277" s="40"/>
      <c r="H277" s="40"/>
      <c r="I277" s="197"/>
      <c r="J277" s="40"/>
      <c r="K277" s="40"/>
      <c r="L277" s="43"/>
      <c r="M277" s="198"/>
      <c r="N277" s="199"/>
      <c r="O277" s="68"/>
      <c r="P277" s="68"/>
      <c r="Q277" s="68"/>
      <c r="R277" s="68"/>
      <c r="S277" s="68"/>
      <c r="T277" s="69"/>
      <c r="U277" s="38"/>
      <c r="V277" s="38"/>
      <c r="W277" s="38"/>
      <c r="X277" s="38"/>
      <c r="Y277" s="38"/>
      <c r="Z277" s="38"/>
      <c r="AA277" s="38"/>
      <c r="AB277" s="38"/>
      <c r="AC277" s="38"/>
      <c r="AD277" s="38"/>
      <c r="AE277" s="38"/>
      <c r="AT277" s="21" t="s">
        <v>178</v>
      </c>
      <c r="AU277" s="21" t="s">
        <v>79</v>
      </c>
    </row>
    <row r="278" spans="1:65" s="2" customFormat="1" ht="21.75" customHeight="1">
      <c r="A278" s="38"/>
      <c r="B278" s="39"/>
      <c r="C278" s="182" t="s">
        <v>889</v>
      </c>
      <c r="D278" s="182" t="s">
        <v>171</v>
      </c>
      <c r="E278" s="183" t="s">
        <v>3140</v>
      </c>
      <c r="F278" s="184" t="s">
        <v>3141</v>
      </c>
      <c r="G278" s="185" t="s">
        <v>999</v>
      </c>
      <c r="H278" s="186">
        <v>1</v>
      </c>
      <c r="I278" s="187"/>
      <c r="J278" s="188">
        <f>ROUND(I278*H278,2)</f>
        <v>0</v>
      </c>
      <c r="K278" s="184" t="s">
        <v>3142</v>
      </c>
      <c r="L278" s="43"/>
      <c r="M278" s="189" t="s">
        <v>19</v>
      </c>
      <c r="N278" s="190" t="s">
        <v>43</v>
      </c>
      <c r="O278" s="68"/>
      <c r="P278" s="191">
        <f>O278*H278</f>
        <v>0</v>
      </c>
      <c r="Q278" s="191">
        <v>0</v>
      </c>
      <c r="R278" s="191">
        <f>Q278*H278</f>
        <v>0</v>
      </c>
      <c r="S278" s="191">
        <v>0</v>
      </c>
      <c r="T278" s="192">
        <f>S278*H278</f>
        <v>0</v>
      </c>
      <c r="U278" s="38"/>
      <c r="V278" s="38"/>
      <c r="W278" s="38"/>
      <c r="X278" s="38"/>
      <c r="Y278" s="38"/>
      <c r="Z278" s="38"/>
      <c r="AA278" s="38"/>
      <c r="AB278" s="38"/>
      <c r="AC278" s="38"/>
      <c r="AD278" s="38"/>
      <c r="AE278" s="38"/>
      <c r="AR278" s="193" t="s">
        <v>176</v>
      </c>
      <c r="AT278" s="193" t="s">
        <v>171</v>
      </c>
      <c r="AU278" s="193" t="s">
        <v>79</v>
      </c>
      <c r="AY278" s="21" t="s">
        <v>168</v>
      </c>
      <c r="BE278" s="194">
        <f>IF(N278="základní",J278,0)</f>
        <v>0</v>
      </c>
      <c r="BF278" s="194">
        <f>IF(N278="snížená",J278,0)</f>
        <v>0</v>
      </c>
      <c r="BG278" s="194">
        <f>IF(N278="zákl. přenesená",J278,0)</f>
        <v>0</v>
      </c>
      <c r="BH278" s="194">
        <f>IF(N278="sníž. přenesená",J278,0)</f>
        <v>0</v>
      </c>
      <c r="BI278" s="194">
        <f>IF(N278="nulová",J278,0)</f>
        <v>0</v>
      </c>
      <c r="BJ278" s="21" t="s">
        <v>79</v>
      </c>
      <c r="BK278" s="194">
        <f>ROUND(I278*H278,2)</f>
        <v>0</v>
      </c>
      <c r="BL278" s="21" t="s">
        <v>176</v>
      </c>
      <c r="BM278" s="193" t="s">
        <v>3143</v>
      </c>
    </row>
    <row r="279" spans="1:65" s="2" customFormat="1" ht="11.25">
      <c r="A279" s="38"/>
      <c r="B279" s="39"/>
      <c r="C279" s="40"/>
      <c r="D279" s="195" t="s">
        <v>178</v>
      </c>
      <c r="E279" s="40"/>
      <c r="F279" s="196" t="s">
        <v>3141</v>
      </c>
      <c r="G279" s="40"/>
      <c r="H279" s="40"/>
      <c r="I279" s="197"/>
      <c r="J279" s="40"/>
      <c r="K279" s="40"/>
      <c r="L279" s="43"/>
      <c r="M279" s="198"/>
      <c r="N279" s="199"/>
      <c r="O279" s="68"/>
      <c r="P279" s="68"/>
      <c r="Q279" s="68"/>
      <c r="R279" s="68"/>
      <c r="S279" s="68"/>
      <c r="T279" s="69"/>
      <c r="U279" s="38"/>
      <c r="V279" s="38"/>
      <c r="W279" s="38"/>
      <c r="X279" s="38"/>
      <c r="Y279" s="38"/>
      <c r="Z279" s="38"/>
      <c r="AA279" s="38"/>
      <c r="AB279" s="38"/>
      <c r="AC279" s="38"/>
      <c r="AD279" s="38"/>
      <c r="AE279" s="38"/>
      <c r="AT279" s="21" t="s">
        <v>178</v>
      </c>
      <c r="AU279" s="21" t="s">
        <v>79</v>
      </c>
    </row>
    <row r="280" spans="1:65" s="2" customFormat="1" ht="16.5" customHeight="1">
      <c r="A280" s="38"/>
      <c r="B280" s="39"/>
      <c r="C280" s="182" t="s">
        <v>895</v>
      </c>
      <c r="D280" s="182" t="s">
        <v>171</v>
      </c>
      <c r="E280" s="183" t="s">
        <v>3144</v>
      </c>
      <c r="F280" s="184" t="s">
        <v>3145</v>
      </c>
      <c r="G280" s="185" t="s">
        <v>999</v>
      </c>
      <c r="H280" s="186">
        <v>1</v>
      </c>
      <c r="I280" s="187"/>
      <c r="J280" s="188">
        <f>ROUND(I280*H280,2)</f>
        <v>0</v>
      </c>
      <c r="K280" s="184" t="s">
        <v>1480</v>
      </c>
      <c r="L280" s="43"/>
      <c r="M280" s="189" t="s">
        <v>19</v>
      </c>
      <c r="N280" s="190" t="s">
        <v>43</v>
      </c>
      <c r="O280" s="68"/>
      <c r="P280" s="191">
        <f>O280*H280</f>
        <v>0</v>
      </c>
      <c r="Q280" s="191">
        <v>0</v>
      </c>
      <c r="R280" s="191">
        <f>Q280*H280</f>
        <v>0</v>
      </c>
      <c r="S280" s="191">
        <v>0</v>
      </c>
      <c r="T280" s="192">
        <f>S280*H280</f>
        <v>0</v>
      </c>
      <c r="U280" s="38"/>
      <c r="V280" s="38"/>
      <c r="W280" s="38"/>
      <c r="X280" s="38"/>
      <c r="Y280" s="38"/>
      <c r="Z280" s="38"/>
      <c r="AA280" s="38"/>
      <c r="AB280" s="38"/>
      <c r="AC280" s="38"/>
      <c r="AD280" s="38"/>
      <c r="AE280" s="38"/>
      <c r="AR280" s="193" t="s">
        <v>176</v>
      </c>
      <c r="AT280" s="193" t="s">
        <v>171</v>
      </c>
      <c r="AU280" s="193" t="s">
        <v>79</v>
      </c>
      <c r="AY280" s="21" t="s">
        <v>168</v>
      </c>
      <c r="BE280" s="194">
        <f>IF(N280="základní",J280,0)</f>
        <v>0</v>
      </c>
      <c r="BF280" s="194">
        <f>IF(N280="snížená",J280,0)</f>
        <v>0</v>
      </c>
      <c r="BG280" s="194">
        <f>IF(N280="zákl. přenesená",J280,0)</f>
        <v>0</v>
      </c>
      <c r="BH280" s="194">
        <f>IF(N280="sníž. přenesená",J280,0)</f>
        <v>0</v>
      </c>
      <c r="BI280" s="194">
        <f>IF(N280="nulová",J280,0)</f>
        <v>0</v>
      </c>
      <c r="BJ280" s="21" t="s">
        <v>79</v>
      </c>
      <c r="BK280" s="194">
        <f>ROUND(I280*H280,2)</f>
        <v>0</v>
      </c>
      <c r="BL280" s="21" t="s">
        <v>176</v>
      </c>
      <c r="BM280" s="193" t="s">
        <v>3146</v>
      </c>
    </row>
    <row r="281" spans="1:65" s="2" customFormat="1" ht="11.25">
      <c r="A281" s="38"/>
      <c r="B281" s="39"/>
      <c r="C281" s="40"/>
      <c r="D281" s="195" t="s">
        <v>178</v>
      </c>
      <c r="E281" s="40"/>
      <c r="F281" s="196" t="s">
        <v>3145</v>
      </c>
      <c r="G281" s="40"/>
      <c r="H281" s="40"/>
      <c r="I281" s="197"/>
      <c r="J281" s="40"/>
      <c r="K281" s="40"/>
      <c r="L281" s="43"/>
      <c r="M281" s="198"/>
      <c r="N281" s="199"/>
      <c r="O281" s="68"/>
      <c r="P281" s="68"/>
      <c r="Q281" s="68"/>
      <c r="R281" s="68"/>
      <c r="S281" s="68"/>
      <c r="T281" s="69"/>
      <c r="U281" s="38"/>
      <c r="V281" s="38"/>
      <c r="W281" s="38"/>
      <c r="X281" s="38"/>
      <c r="Y281" s="38"/>
      <c r="Z281" s="38"/>
      <c r="AA281" s="38"/>
      <c r="AB281" s="38"/>
      <c r="AC281" s="38"/>
      <c r="AD281" s="38"/>
      <c r="AE281" s="38"/>
      <c r="AT281" s="21" t="s">
        <v>178</v>
      </c>
      <c r="AU281" s="21" t="s">
        <v>79</v>
      </c>
    </row>
    <row r="282" spans="1:65" s="2" customFormat="1" ht="24.2" customHeight="1">
      <c r="A282" s="38"/>
      <c r="B282" s="39"/>
      <c r="C282" s="182" t="s">
        <v>2004</v>
      </c>
      <c r="D282" s="182" t="s">
        <v>171</v>
      </c>
      <c r="E282" s="183" t="s">
        <v>3111</v>
      </c>
      <c r="F282" s="184" t="s">
        <v>3112</v>
      </c>
      <c r="G282" s="185" t="s">
        <v>999</v>
      </c>
      <c r="H282" s="186">
        <v>1</v>
      </c>
      <c r="I282" s="187"/>
      <c r="J282" s="188">
        <f>ROUND(I282*H282,2)</f>
        <v>0</v>
      </c>
      <c r="K282" s="184" t="s">
        <v>1480</v>
      </c>
      <c r="L282" s="43"/>
      <c r="M282" s="189" t="s">
        <v>19</v>
      </c>
      <c r="N282" s="190" t="s">
        <v>43</v>
      </c>
      <c r="O282" s="68"/>
      <c r="P282" s="191">
        <f>O282*H282</f>
        <v>0</v>
      </c>
      <c r="Q282" s="191">
        <v>0</v>
      </c>
      <c r="R282" s="191">
        <f>Q282*H282</f>
        <v>0</v>
      </c>
      <c r="S282" s="191">
        <v>0</v>
      </c>
      <c r="T282" s="192">
        <f>S282*H282</f>
        <v>0</v>
      </c>
      <c r="U282" s="38"/>
      <c r="V282" s="38"/>
      <c r="W282" s="38"/>
      <c r="X282" s="38"/>
      <c r="Y282" s="38"/>
      <c r="Z282" s="38"/>
      <c r="AA282" s="38"/>
      <c r="AB282" s="38"/>
      <c r="AC282" s="38"/>
      <c r="AD282" s="38"/>
      <c r="AE282" s="38"/>
      <c r="AR282" s="193" t="s">
        <v>176</v>
      </c>
      <c r="AT282" s="193" t="s">
        <v>171</v>
      </c>
      <c r="AU282" s="193" t="s">
        <v>79</v>
      </c>
      <c r="AY282" s="21" t="s">
        <v>168</v>
      </c>
      <c r="BE282" s="194">
        <f>IF(N282="základní",J282,0)</f>
        <v>0</v>
      </c>
      <c r="BF282" s="194">
        <f>IF(N282="snížená",J282,0)</f>
        <v>0</v>
      </c>
      <c r="BG282" s="194">
        <f>IF(N282="zákl. přenesená",J282,0)</f>
        <v>0</v>
      </c>
      <c r="BH282" s="194">
        <f>IF(N282="sníž. přenesená",J282,0)</f>
        <v>0</v>
      </c>
      <c r="BI282" s="194">
        <f>IF(N282="nulová",J282,0)</f>
        <v>0</v>
      </c>
      <c r="BJ282" s="21" t="s">
        <v>79</v>
      </c>
      <c r="BK282" s="194">
        <f>ROUND(I282*H282,2)</f>
        <v>0</v>
      </c>
      <c r="BL282" s="21" t="s">
        <v>176</v>
      </c>
      <c r="BM282" s="193" t="s">
        <v>3147</v>
      </c>
    </row>
    <row r="283" spans="1:65" s="2" customFormat="1" ht="11.25">
      <c r="A283" s="38"/>
      <c r="B283" s="39"/>
      <c r="C283" s="40"/>
      <c r="D283" s="195" t="s">
        <v>178</v>
      </c>
      <c r="E283" s="40"/>
      <c r="F283" s="196" t="s">
        <v>3112</v>
      </c>
      <c r="G283" s="40"/>
      <c r="H283" s="40"/>
      <c r="I283" s="197"/>
      <c r="J283" s="40"/>
      <c r="K283" s="40"/>
      <c r="L283" s="43"/>
      <c r="M283" s="198"/>
      <c r="N283" s="199"/>
      <c r="O283" s="68"/>
      <c r="P283" s="68"/>
      <c r="Q283" s="68"/>
      <c r="R283" s="68"/>
      <c r="S283" s="68"/>
      <c r="T283" s="69"/>
      <c r="U283" s="38"/>
      <c r="V283" s="38"/>
      <c r="W283" s="38"/>
      <c r="X283" s="38"/>
      <c r="Y283" s="38"/>
      <c r="Z283" s="38"/>
      <c r="AA283" s="38"/>
      <c r="AB283" s="38"/>
      <c r="AC283" s="38"/>
      <c r="AD283" s="38"/>
      <c r="AE283" s="38"/>
      <c r="AT283" s="21" t="s">
        <v>178</v>
      </c>
      <c r="AU283" s="21" t="s">
        <v>79</v>
      </c>
    </row>
    <row r="284" spans="1:65" s="2" customFormat="1" ht="21.75" customHeight="1">
      <c r="A284" s="38"/>
      <c r="B284" s="39"/>
      <c r="C284" s="182" t="s">
        <v>405</v>
      </c>
      <c r="D284" s="182" t="s">
        <v>171</v>
      </c>
      <c r="E284" s="183" t="s">
        <v>3114</v>
      </c>
      <c r="F284" s="184" t="s">
        <v>3115</v>
      </c>
      <c r="G284" s="185" t="s">
        <v>999</v>
      </c>
      <c r="H284" s="186">
        <v>2</v>
      </c>
      <c r="I284" s="187"/>
      <c r="J284" s="188">
        <f>ROUND(I284*H284,2)</f>
        <v>0</v>
      </c>
      <c r="K284" s="184" t="s">
        <v>175</v>
      </c>
      <c r="L284" s="43"/>
      <c r="M284" s="189" t="s">
        <v>19</v>
      </c>
      <c r="N284" s="190" t="s">
        <v>43</v>
      </c>
      <c r="O284" s="68"/>
      <c r="P284" s="191">
        <f>O284*H284</f>
        <v>0</v>
      </c>
      <c r="Q284" s="191">
        <v>9.0000000000000006E-5</v>
      </c>
      <c r="R284" s="191">
        <f>Q284*H284</f>
        <v>1.8000000000000001E-4</v>
      </c>
      <c r="S284" s="191">
        <v>0</v>
      </c>
      <c r="T284" s="192">
        <f>S284*H284</f>
        <v>0</v>
      </c>
      <c r="U284" s="38"/>
      <c r="V284" s="38"/>
      <c r="W284" s="38"/>
      <c r="X284" s="38"/>
      <c r="Y284" s="38"/>
      <c r="Z284" s="38"/>
      <c r="AA284" s="38"/>
      <c r="AB284" s="38"/>
      <c r="AC284" s="38"/>
      <c r="AD284" s="38"/>
      <c r="AE284" s="38"/>
      <c r="AR284" s="193" t="s">
        <v>176</v>
      </c>
      <c r="AT284" s="193" t="s">
        <v>171</v>
      </c>
      <c r="AU284" s="193" t="s">
        <v>79</v>
      </c>
      <c r="AY284" s="21" t="s">
        <v>168</v>
      </c>
      <c r="BE284" s="194">
        <f>IF(N284="základní",J284,0)</f>
        <v>0</v>
      </c>
      <c r="BF284" s="194">
        <f>IF(N284="snížená",J284,0)</f>
        <v>0</v>
      </c>
      <c r="BG284" s="194">
        <f>IF(N284="zákl. přenesená",J284,0)</f>
        <v>0</v>
      </c>
      <c r="BH284" s="194">
        <f>IF(N284="sníž. přenesená",J284,0)</f>
        <v>0</v>
      </c>
      <c r="BI284" s="194">
        <f>IF(N284="nulová",J284,0)</f>
        <v>0</v>
      </c>
      <c r="BJ284" s="21" t="s">
        <v>79</v>
      </c>
      <c r="BK284" s="194">
        <f>ROUND(I284*H284,2)</f>
        <v>0</v>
      </c>
      <c r="BL284" s="21" t="s">
        <v>176</v>
      </c>
      <c r="BM284" s="193" t="s">
        <v>3148</v>
      </c>
    </row>
    <row r="285" spans="1:65" s="2" customFormat="1" ht="19.5">
      <c r="A285" s="38"/>
      <c r="B285" s="39"/>
      <c r="C285" s="40"/>
      <c r="D285" s="195" t="s">
        <v>178</v>
      </c>
      <c r="E285" s="40"/>
      <c r="F285" s="196" t="s">
        <v>3117</v>
      </c>
      <c r="G285" s="40"/>
      <c r="H285" s="40"/>
      <c r="I285" s="197"/>
      <c r="J285" s="40"/>
      <c r="K285" s="40"/>
      <c r="L285" s="43"/>
      <c r="M285" s="198"/>
      <c r="N285" s="199"/>
      <c r="O285" s="68"/>
      <c r="P285" s="68"/>
      <c r="Q285" s="68"/>
      <c r="R285" s="68"/>
      <c r="S285" s="68"/>
      <c r="T285" s="69"/>
      <c r="U285" s="38"/>
      <c r="V285" s="38"/>
      <c r="W285" s="38"/>
      <c r="X285" s="38"/>
      <c r="Y285" s="38"/>
      <c r="Z285" s="38"/>
      <c r="AA285" s="38"/>
      <c r="AB285" s="38"/>
      <c r="AC285" s="38"/>
      <c r="AD285" s="38"/>
      <c r="AE285" s="38"/>
      <c r="AT285" s="21" t="s">
        <v>178</v>
      </c>
      <c r="AU285" s="21" t="s">
        <v>79</v>
      </c>
    </row>
    <row r="286" spans="1:65" s="2" customFormat="1" ht="11.25">
      <c r="A286" s="38"/>
      <c r="B286" s="39"/>
      <c r="C286" s="40"/>
      <c r="D286" s="200" t="s">
        <v>180</v>
      </c>
      <c r="E286" s="40"/>
      <c r="F286" s="201" t="s">
        <v>3118</v>
      </c>
      <c r="G286" s="40"/>
      <c r="H286" s="40"/>
      <c r="I286" s="197"/>
      <c r="J286" s="40"/>
      <c r="K286" s="40"/>
      <c r="L286" s="43"/>
      <c r="M286" s="198"/>
      <c r="N286" s="199"/>
      <c r="O286" s="68"/>
      <c r="P286" s="68"/>
      <c r="Q286" s="68"/>
      <c r="R286" s="68"/>
      <c r="S286" s="68"/>
      <c r="T286" s="69"/>
      <c r="U286" s="38"/>
      <c r="V286" s="38"/>
      <c r="W286" s="38"/>
      <c r="X286" s="38"/>
      <c r="Y286" s="38"/>
      <c r="Z286" s="38"/>
      <c r="AA286" s="38"/>
      <c r="AB286" s="38"/>
      <c r="AC286" s="38"/>
      <c r="AD286" s="38"/>
      <c r="AE286" s="38"/>
      <c r="AT286" s="21" t="s">
        <v>180</v>
      </c>
      <c r="AU286" s="21" t="s">
        <v>79</v>
      </c>
    </row>
    <row r="287" spans="1:65" s="2" customFormat="1" ht="16.5" customHeight="1">
      <c r="A287" s="38"/>
      <c r="B287" s="39"/>
      <c r="C287" s="182" t="s">
        <v>1500</v>
      </c>
      <c r="D287" s="182" t="s">
        <v>171</v>
      </c>
      <c r="E287" s="183" t="s">
        <v>3149</v>
      </c>
      <c r="F287" s="184" t="s">
        <v>3150</v>
      </c>
      <c r="G287" s="185" t="s">
        <v>999</v>
      </c>
      <c r="H287" s="186">
        <v>2</v>
      </c>
      <c r="I287" s="187"/>
      <c r="J287" s="188">
        <f>ROUND(I287*H287,2)</f>
        <v>0</v>
      </c>
      <c r="K287" s="184" t="s">
        <v>1480</v>
      </c>
      <c r="L287" s="43"/>
      <c r="M287" s="189" t="s">
        <v>19</v>
      </c>
      <c r="N287" s="190" t="s">
        <v>43</v>
      </c>
      <c r="O287" s="68"/>
      <c r="P287" s="191">
        <f>O287*H287</f>
        <v>0</v>
      </c>
      <c r="Q287" s="191">
        <v>0</v>
      </c>
      <c r="R287" s="191">
        <f>Q287*H287</f>
        <v>0</v>
      </c>
      <c r="S287" s="191">
        <v>0</v>
      </c>
      <c r="T287" s="192">
        <f>S287*H287</f>
        <v>0</v>
      </c>
      <c r="U287" s="38"/>
      <c r="V287" s="38"/>
      <c r="W287" s="38"/>
      <c r="X287" s="38"/>
      <c r="Y287" s="38"/>
      <c r="Z287" s="38"/>
      <c r="AA287" s="38"/>
      <c r="AB287" s="38"/>
      <c r="AC287" s="38"/>
      <c r="AD287" s="38"/>
      <c r="AE287" s="38"/>
      <c r="AR287" s="193" t="s">
        <v>176</v>
      </c>
      <c r="AT287" s="193" t="s">
        <v>171</v>
      </c>
      <c r="AU287" s="193" t="s">
        <v>79</v>
      </c>
      <c r="AY287" s="21" t="s">
        <v>168</v>
      </c>
      <c r="BE287" s="194">
        <f>IF(N287="základní",J287,0)</f>
        <v>0</v>
      </c>
      <c r="BF287" s="194">
        <f>IF(N287="snížená",J287,0)</f>
        <v>0</v>
      </c>
      <c r="BG287" s="194">
        <f>IF(N287="zákl. přenesená",J287,0)</f>
        <v>0</v>
      </c>
      <c r="BH287" s="194">
        <f>IF(N287="sníž. přenesená",J287,0)</f>
        <v>0</v>
      </c>
      <c r="BI287" s="194">
        <f>IF(N287="nulová",J287,0)</f>
        <v>0</v>
      </c>
      <c r="BJ287" s="21" t="s">
        <v>79</v>
      </c>
      <c r="BK287" s="194">
        <f>ROUND(I287*H287,2)</f>
        <v>0</v>
      </c>
      <c r="BL287" s="21" t="s">
        <v>176</v>
      </c>
      <c r="BM287" s="193" t="s">
        <v>3151</v>
      </c>
    </row>
    <row r="288" spans="1:65" s="2" customFormat="1" ht="11.25">
      <c r="A288" s="38"/>
      <c r="B288" s="39"/>
      <c r="C288" s="40"/>
      <c r="D288" s="195" t="s">
        <v>178</v>
      </c>
      <c r="E288" s="40"/>
      <c r="F288" s="196" t="s">
        <v>3150</v>
      </c>
      <c r="G288" s="40"/>
      <c r="H288" s="40"/>
      <c r="I288" s="197"/>
      <c r="J288" s="40"/>
      <c r="K288" s="40"/>
      <c r="L288" s="43"/>
      <c r="M288" s="198"/>
      <c r="N288" s="199"/>
      <c r="O288" s="68"/>
      <c r="P288" s="68"/>
      <c r="Q288" s="68"/>
      <c r="R288" s="68"/>
      <c r="S288" s="68"/>
      <c r="T288" s="69"/>
      <c r="U288" s="38"/>
      <c r="V288" s="38"/>
      <c r="W288" s="38"/>
      <c r="X288" s="38"/>
      <c r="Y288" s="38"/>
      <c r="Z288" s="38"/>
      <c r="AA288" s="38"/>
      <c r="AB288" s="38"/>
      <c r="AC288" s="38"/>
      <c r="AD288" s="38"/>
      <c r="AE288" s="38"/>
      <c r="AT288" s="21" t="s">
        <v>178</v>
      </c>
      <c r="AU288" s="21" t="s">
        <v>79</v>
      </c>
    </row>
    <row r="289" spans="1:65" s="2" customFormat="1" ht="19.5">
      <c r="A289" s="38"/>
      <c r="B289" s="39"/>
      <c r="C289" s="40"/>
      <c r="D289" s="195" t="s">
        <v>206</v>
      </c>
      <c r="E289" s="40"/>
      <c r="F289" s="224" t="s">
        <v>3152</v>
      </c>
      <c r="G289" s="40"/>
      <c r="H289" s="40"/>
      <c r="I289" s="197"/>
      <c r="J289" s="40"/>
      <c r="K289" s="40"/>
      <c r="L289" s="43"/>
      <c r="M289" s="198"/>
      <c r="N289" s="199"/>
      <c r="O289" s="68"/>
      <c r="P289" s="68"/>
      <c r="Q289" s="68"/>
      <c r="R289" s="68"/>
      <c r="S289" s="68"/>
      <c r="T289" s="69"/>
      <c r="U289" s="38"/>
      <c r="V289" s="38"/>
      <c r="W289" s="38"/>
      <c r="X289" s="38"/>
      <c r="Y289" s="38"/>
      <c r="Z289" s="38"/>
      <c r="AA289" s="38"/>
      <c r="AB289" s="38"/>
      <c r="AC289" s="38"/>
      <c r="AD289" s="38"/>
      <c r="AE289" s="38"/>
      <c r="AT289" s="21" t="s">
        <v>206</v>
      </c>
      <c r="AU289" s="21" t="s">
        <v>79</v>
      </c>
    </row>
    <row r="290" spans="1:65" s="2" customFormat="1" ht="33" customHeight="1">
      <c r="A290" s="38"/>
      <c r="B290" s="39"/>
      <c r="C290" s="182" t="s">
        <v>1591</v>
      </c>
      <c r="D290" s="182" t="s">
        <v>171</v>
      </c>
      <c r="E290" s="183" t="s">
        <v>3153</v>
      </c>
      <c r="F290" s="184" t="s">
        <v>3154</v>
      </c>
      <c r="G290" s="185" t="s">
        <v>999</v>
      </c>
      <c r="H290" s="186">
        <v>1</v>
      </c>
      <c r="I290" s="187"/>
      <c r="J290" s="188">
        <f>ROUND(I290*H290,2)</f>
        <v>0</v>
      </c>
      <c r="K290" s="184" t="s">
        <v>1480</v>
      </c>
      <c r="L290" s="43"/>
      <c r="M290" s="189" t="s">
        <v>19</v>
      </c>
      <c r="N290" s="190" t="s">
        <v>43</v>
      </c>
      <c r="O290" s="68"/>
      <c r="P290" s="191">
        <f>O290*H290</f>
        <v>0</v>
      </c>
      <c r="Q290" s="191">
        <v>0</v>
      </c>
      <c r="R290" s="191">
        <f>Q290*H290</f>
        <v>0</v>
      </c>
      <c r="S290" s="191">
        <v>0</v>
      </c>
      <c r="T290" s="192">
        <f>S290*H290</f>
        <v>0</v>
      </c>
      <c r="U290" s="38"/>
      <c r="V290" s="38"/>
      <c r="W290" s="38"/>
      <c r="X290" s="38"/>
      <c r="Y290" s="38"/>
      <c r="Z290" s="38"/>
      <c r="AA290" s="38"/>
      <c r="AB290" s="38"/>
      <c r="AC290" s="38"/>
      <c r="AD290" s="38"/>
      <c r="AE290" s="38"/>
      <c r="AR290" s="193" t="s">
        <v>176</v>
      </c>
      <c r="AT290" s="193" t="s">
        <v>171</v>
      </c>
      <c r="AU290" s="193" t="s">
        <v>79</v>
      </c>
      <c r="AY290" s="21" t="s">
        <v>168</v>
      </c>
      <c r="BE290" s="194">
        <f>IF(N290="základní",J290,0)</f>
        <v>0</v>
      </c>
      <c r="BF290" s="194">
        <f>IF(N290="snížená",J290,0)</f>
        <v>0</v>
      </c>
      <c r="BG290" s="194">
        <f>IF(N290="zákl. přenesená",J290,0)</f>
        <v>0</v>
      </c>
      <c r="BH290" s="194">
        <f>IF(N290="sníž. přenesená",J290,0)</f>
        <v>0</v>
      </c>
      <c r="BI290" s="194">
        <f>IF(N290="nulová",J290,0)</f>
        <v>0</v>
      </c>
      <c r="BJ290" s="21" t="s">
        <v>79</v>
      </c>
      <c r="BK290" s="194">
        <f>ROUND(I290*H290,2)</f>
        <v>0</v>
      </c>
      <c r="BL290" s="21" t="s">
        <v>176</v>
      </c>
      <c r="BM290" s="193" t="s">
        <v>3155</v>
      </c>
    </row>
    <row r="291" spans="1:65" s="2" customFormat="1" ht="19.5">
      <c r="A291" s="38"/>
      <c r="B291" s="39"/>
      <c r="C291" s="40"/>
      <c r="D291" s="195" t="s">
        <v>178</v>
      </c>
      <c r="E291" s="40"/>
      <c r="F291" s="196" t="s">
        <v>3156</v>
      </c>
      <c r="G291" s="40"/>
      <c r="H291" s="40"/>
      <c r="I291" s="197"/>
      <c r="J291" s="40"/>
      <c r="K291" s="40"/>
      <c r="L291" s="43"/>
      <c r="M291" s="198"/>
      <c r="N291" s="199"/>
      <c r="O291" s="68"/>
      <c r="P291" s="68"/>
      <c r="Q291" s="68"/>
      <c r="R291" s="68"/>
      <c r="S291" s="68"/>
      <c r="T291" s="69"/>
      <c r="U291" s="38"/>
      <c r="V291" s="38"/>
      <c r="W291" s="38"/>
      <c r="X291" s="38"/>
      <c r="Y291" s="38"/>
      <c r="Z291" s="38"/>
      <c r="AA291" s="38"/>
      <c r="AB291" s="38"/>
      <c r="AC291" s="38"/>
      <c r="AD291" s="38"/>
      <c r="AE291" s="38"/>
      <c r="AT291" s="21" t="s">
        <v>178</v>
      </c>
      <c r="AU291" s="21" t="s">
        <v>79</v>
      </c>
    </row>
    <row r="292" spans="1:65" s="2" customFormat="1" ht="37.9" customHeight="1">
      <c r="A292" s="38"/>
      <c r="B292" s="39"/>
      <c r="C292" s="182" t="s">
        <v>3157</v>
      </c>
      <c r="D292" s="182" t="s">
        <v>171</v>
      </c>
      <c r="E292" s="183" t="s">
        <v>3095</v>
      </c>
      <c r="F292" s="184" t="s">
        <v>3096</v>
      </c>
      <c r="G292" s="185" t="s">
        <v>999</v>
      </c>
      <c r="H292" s="186">
        <v>1</v>
      </c>
      <c r="I292" s="187"/>
      <c r="J292" s="188">
        <f>ROUND(I292*H292,2)</f>
        <v>0</v>
      </c>
      <c r="K292" s="184" t="s">
        <v>1480</v>
      </c>
      <c r="L292" s="43"/>
      <c r="M292" s="189" t="s">
        <v>19</v>
      </c>
      <c r="N292" s="190" t="s">
        <v>43</v>
      </c>
      <c r="O292" s="68"/>
      <c r="P292" s="191">
        <f>O292*H292</f>
        <v>0</v>
      </c>
      <c r="Q292" s="191">
        <v>0</v>
      </c>
      <c r="R292" s="191">
        <f>Q292*H292</f>
        <v>0</v>
      </c>
      <c r="S292" s="191">
        <v>0</v>
      </c>
      <c r="T292" s="192">
        <f>S292*H292</f>
        <v>0</v>
      </c>
      <c r="U292" s="38"/>
      <c r="V292" s="38"/>
      <c r="W292" s="38"/>
      <c r="X292" s="38"/>
      <c r="Y292" s="38"/>
      <c r="Z292" s="38"/>
      <c r="AA292" s="38"/>
      <c r="AB292" s="38"/>
      <c r="AC292" s="38"/>
      <c r="AD292" s="38"/>
      <c r="AE292" s="38"/>
      <c r="AR292" s="193" t="s">
        <v>176</v>
      </c>
      <c r="AT292" s="193" t="s">
        <v>171</v>
      </c>
      <c r="AU292" s="193" t="s">
        <v>79</v>
      </c>
      <c r="AY292" s="21" t="s">
        <v>168</v>
      </c>
      <c r="BE292" s="194">
        <f>IF(N292="základní",J292,0)</f>
        <v>0</v>
      </c>
      <c r="BF292" s="194">
        <f>IF(N292="snížená",J292,0)</f>
        <v>0</v>
      </c>
      <c r="BG292" s="194">
        <f>IF(N292="zákl. přenesená",J292,0)</f>
        <v>0</v>
      </c>
      <c r="BH292" s="194">
        <f>IF(N292="sníž. přenesená",J292,0)</f>
        <v>0</v>
      </c>
      <c r="BI292" s="194">
        <f>IF(N292="nulová",J292,0)</f>
        <v>0</v>
      </c>
      <c r="BJ292" s="21" t="s">
        <v>79</v>
      </c>
      <c r="BK292" s="194">
        <f>ROUND(I292*H292,2)</f>
        <v>0</v>
      </c>
      <c r="BL292" s="21" t="s">
        <v>176</v>
      </c>
      <c r="BM292" s="193" t="s">
        <v>3158</v>
      </c>
    </row>
    <row r="293" spans="1:65" s="2" customFormat="1" ht="19.5">
      <c r="A293" s="38"/>
      <c r="B293" s="39"/>
      <c r="C293" s="40"/>
      <c r="D293" s="195" t="s">
        <v>178</v>
      </c>
      <c r="E293" s="40"/>
      <c r="F293" s="196" t="s">
        <v>3096</v>
      </c>
      <c r="G293" s="40"/>
      <c r="H293" s="40"/>
      <c r="I293" s="197"/>
      <c r="J293" s="40"/>
      <c r="K293" s="40"/>
      <c r="L293" s="43"/>
      <c r="M293" s="198"/>
      <c r="N293" s="199"/>
      <c r="O293" s="68"/>
      <c r="P293" s="68"/>
      <c r="Q293" s="68"/>
      <c r="R293" s="68"/>
      <c r="S293" s="68"/>
      <c r="T293" s="69"/>
      <c r="U293" s="38"/>
      <c r="V293" s="38"/>
      <c r="W293" s="38"/>
      <c r="X293" s="38"/>
      <c r="Y293" s="38"/>
      <c r="Z293" s="38"/>
      <c r="AA293" s="38"/>
      <c r="AB293" s="38"/>
      <c r="AC293" s="38"/>
      <c r="AD293" s="38"/>
      <c r="AE293" s="38"/>
      <c r="AT293" s="21" t="s">
        <v>178</v>
      </c>
      <c r="AU293" s="21" t="s">
        <v>79</v>
      </c>
    </row>
    <row r="294" spans="1:65" s="2" customFormat="1" ht="16.5" customHeight="1">
      <c r="A294" s="38"/>
      <c r="B294" s="39"/>
      <c r="C294" s="182" t="s">
        <v>3159</v>
      </c>
      <c r="D294" s="182" t="s">
        <v>171</v>
      </c>
      <c r="E294" s="183" t="s">
        <v>3098</v>
      </c>
      <c r="F294" s="184" t="s">
        <v>3099</v>
      </c>
      <c r="G294" s="185" t="s">
        <v>999</v>
      </c>
      <c r="H294" s="186">
        <v>1</v>
      </c>
      <c r="I294" s="187"/>
      <c r="J294" s="188">
        <f>ROUND(I294*H294,2)</f>
        <v>0</v>
      </c>
      <c r="K294" s="184" t="s">
        <v>1480</v>
      </c>
      <c r="L294" s="43"/>
      <c r="M294" s="189" t="s">
        <v>19</v>
      </c>
      <c r="N294" s="190" t="s">
        <v>43</v>
      </c>
      <c r="O294" s="68"/>
      <c r="P294" s="191">
        <f>O294*H294</f>
        <v>0</v>
      </c>
      <c r="Q294" s="191">
        <v>0</v>
      </c>
      <c r="R294" s="191">
        <f>Q294*H294</f>
        <v>0</v>
      </c>
      <c r="S294" s="191">
        <v>0</v>
      </c>
      <c r="T294" s="192">
        <f>S294*H294</f>
        <v>0</v>
      </c>
      <c r="U294" s="38"/>
      <c r="V294" s="38"/>
      <c r="W294" s="38"/>
      <c r="X294" s="38"/>
      <c r="Y294" s="38"/>
      <c r="Z294" s="38"/>
      <c r="AA294" s="38"/>
      <c r="AB294" s="38"/>
      <c r="AC294" s="38"/>
      <c r="AD294" s="38"/>
      <c r="AE294" s="38"/>
      <c r="AR294" s="193" t="s">
        <v>176</v>
      </c>
      <c r="AT294" s="193" t="s">
        <v>171</v>
      </c>
      <c r="AU294" s="193" t="s">
        <v>79</v>
      </c>
      <c r="AY294" s="21" t="s">
        <v>168</v>
      </c>
      <c r="BE294" s="194">
        <f>IF(N294="základní",J294,0)</f>
        <v>0</v>
      </c>
      <c r="BF294" s="194">
        <f>IF(N294="snížená",J294,0)</f>
        <v>0</v>
      </c>
      <c r="BG294" s="194">
        <f>IF(N294="zákl. přenesená",J294,0)</f>
        <v>0</v>
      </c>
      <c r="BH294" s="194">
        <f>IF(N294="sníž. přenesená",J294,0)</f>
        <v>0</v>
      </c>
      <c r="BI294" s="194">
        <f>IF(N294="nulová",J294,0)</f>
        <v>0</v>
      </c>
      <c r="BJ294" s="21" t="s">
        <v>79</v>
      </c>
      <c r="BK294" s="194">
        <f>ROUND(I294*H294,2)</f>
        <v>0</v>
      </c>
      <c r="BL294" s="21" t="s">
        <v>176</v>
      </c>
      <c r="BM294" s="193" t="s">
        <v>3160</v>
      </c>
    </row>
    <row r="295" spans="1:65" s="2" customFormat="1" ht="11.25">
      <c r="A295" s="38"/>
      <c r="B295" s="39"/>
      <c r="C295" s="40"/>
      <c r="D295" s="195" t="s">
        <v>178</v>
      </c>
      <c r="E295" s="40"/>
      <c r="F295" s="196" t="s">
        <v>3099</v>
      </c>
      <c r="G295" s="40"/>
      <c r="H295" s="40"/>
      <c r="I295" s="197"/>
      <c r="J295" s="40"/>
      <c r="K295" s="40"/>
      <c r="L295" s="43"/>
      <c r="M295" s="198"/>
      <c r="N295" s="199"/>
      <c r="O295" s="68"/>
      <c r="P295" s="68"/>
      <c r="Q295" s="68"/>
      <c r="R295" s="68"/>
      <c r="S295" s="68"/>
      <c r="T295" s="69"/>
      <c r="U295" s="38"/>
      <c r="V295" s="38"/>
      <c r="W295" s="38"/>
      <c r="X295" s="38"/>
      <c r="Y295" s="38"/>
      <c r="Z295" s="38"/>
      <c r="AA295" s="38"/>
      <c r="AB295" s="38"/>
      <c r="AC295" s="38"/>
      <c r="AD295" s="38"/>
      <c r="AE295" s="38"/>
      <c r="AT295" s="21" t="s">
        <v>178</v>
      </c>
      <c r="AU295" s="21" t="s">
        <v>79</v>
      </c>
    </row>
    <row r="296" spans="1:65" s="2" customFormat="1" ht="16.5" customHeight="1">
      <c r="A296" s="38"/>
      <c r="B296" s="39"/>
      <c r="C296" s="182" t="s">
        <v>411</v>
      </c>
      <c r="D296" s="182" t="s">
        <v>171</v>
      </c>
      <c r="E296" s="183" t="s">
        <v>3101</v>
      </c>
      <c r="F296" s="184" t="s">
        <v>3102</v>
      </c>
      <c r="G296" s="185" t="s">
        <v>999</v>
      </c>
      <c r="H296" s="186">
        <v>1</v>
      </c>
      <c r="I296" s="187"/>
      <c r="J296" s="188">
        <f>ROUND(I296*H296,2)</f>
        <v>0</v>
      </c>
      <c r="K296" s="184" t="s">
        <v>1480</v>
      </c>
      <c r="L296" s="43"/>
      <c r="M296" s="189" t="s">
        <v>19</v>
      </c>
      <c r="N296" s="190" t="s">
        <v>43</v>
      </c>
      <c r="O296" s="68"/>
      <c r="P296" s="191">
        <f>O296*H296</f>
        <v>0</v>
      </c>
      <c r="Q296" s="191">
        <v>0</v>
      </c>
      <c r="R296" s="191">
        <f>Q296*H296</f>
        <v>0</v>
      </c>
      <c r="S296" s="191">
        <v>0</v>
      </c>
      <c r="T296" s="192">
        <f>S296*H296</f>
        <v>0</v>
      </c>
      <c r="U296" s="38"/>
      <c r="V296" s="38"/>
      <c r="W296" s="38"/>
      <c r="X296" s="38"/>
      <c r="Y296" s="38"/>
      <c r="Z296" s="38"/>
      <c r="AA296" s="38"/>
      <c r="AB296" s="38"/>
      <c r="AC296" s="38"/>
      <c r="AD296" s="38"/>
      <c r="AE296" s="38"/>
      <c r="AR296" s="193" t="s">
        <v>176</v>
      </c>
      <c r="AT296" s="193" t="s">
        <v>171</v>
      </c>
      <c r="AU296" s="193" t="s">
        <v>79</v>
      </c>
      <c r="AY296" s="21" t="s">
        <v>168</v>
      </c>
      <c r="BE296" s="194">
        <f>IF(N296="základní",J296,0)</f>
        <v>0</v>
      </c>
      <c r="BF296" s="194">
        <f>IF(N296="snížená",J296,0)</f>
        <v>0</v>
      </c>
      <c r="BG296" s="194">
        <f>IF(N296="zákl. přenesená",J296,0)</f>
        <v>0</v>
      </c>
      <c r="BH296" s="194">
        <f>IF(N296="sníž. přenesená",J296,0)</f>
        <v>0</v>
      </c>
      <c r="BI296" s="194">
        <f>IF(N296="nulová",J296,0)</f>
        <v>0</v>
      </c>
      <c r="BJ296" s="21" t="s">
        <v>79</v>
      </c>
      <c r="BK296" s="194">
        <f>ROUND(I296*H296,2)</f>
        <v>0</v>
      </c>
      <c r="BL296" s="21" t="s">
        <v>176</v>
      </c>
      <c r="BM296" s="193" t="s">
        <v>3161</v>
      </c>
    </row>
    <row r="297" spans="1:65" s="2" customFormat="1" ht="19.5">
      <c r="A297" s="38"/>
      <c r="B297" s="39"/>
      <c r="C297" s="40"/>
      <c r="D297" s="195" t="s">
        <v>178</v>
      </c>
      <c r="E297" s="40"/>
      <c r="F297" s="196" t="s">
        <v>3104</v>
      </c>
      <c r="G297" s="40"/>
      <c r="H297" s="40"/>
      <c r="I297" s="197"/>
      <c r="J297" s="40"/>
      <c r="K297" s="40"/>
      <c r="L297" s="43"/>
      <c r="M297" s="198"/>
      <c r="N297" s="199"/>
      <c r="O297" s="68"/>
      <c r="P297" s="68"/>
      <c r="Q297" s="68"/>
      <c r="R297" s="68"/>
      <c r="S297" s="68"/>
      <c r="T297" s="69"/>
      <c r="U297" s="38"/>
      <c r="V297" s="38"/>
      <c r="W297" s="38"/>
      <c r="X297" s="38"/>
      <c r="Y297" s="38"/>
      <c r="Z297" s="38"/>
      <c r="AA297" s="38"/>
      <c r="AB297" s="38"/>
      <c r="AC297" s="38"/>
      <c r="AD297" s="38"/>
      <c r="AE297" s="38"/>
      <c r="AT297" s="21" t="s">
        <v>178</v>
      </c>
      <c r="AU297" s="21" t="s">
        <v>79</v>
      </c>
    </row>
    <row r="298" spans="1:65" s="2" customFormat="1" ht="24.2" customHeight="1">
      <c r="A298" s="38"/>
      <c r="B298" s="39"/>
      <c r="C298" s="182" t="s">
        <v>417</v>
      </c>
      <c r="D298" s="182" t="s">
        <v>171</v>
      </c>
      <c r="E298" s="183" t="s">
        <v>3105</v>
      </c>
      <c r="F298" s="184" t="s">
        <v>3106</v>
      </c>
      <c r="G298" s="185" t="s">
        <v>999</v>
      </c>
      <c r="H298" s="186">
        <v>2</v>
      </c>
      <c r="I298" s="187"/>
      <c r="J298" s="188">
        <f>ROUND(I298*H298,2)</f>
        <v>0</v>
      </c>
      <c r="K298" s="184" t="s">
        <v>1480</v>
      </c>
      <c r="L298" s="43"/>
      <c r="M298" s="189" t="s">
        <v>19</v>
      </c>
      <c r="N298" s="190" t="s">
        <v>43</v>
      </c>
      <c r="O298" s="68"/>
      <c r="P298" s="191">
        <f>O298*H298</f>
        <v>0</v>
      </c>
      <c r="Q298" s="191">
        <v>0</v>
      </c>
      <c r="R298" s="191">
        <f>Q298*H298</f>
        <v>0</v>
      </c>
      <c r="S298" s="191">
        <v>0</v>
      </c>
      <c r="T298" s="192">
        <f>S298*H298</f>
        <v>0</v>
      </c>
      <c r="U298" s="38"/>
      <c r="V298" s="38"/>
      <c r="W298" s="38"/>
      <c r="X298" s="38"/>
      <c r="Y298" s="38"/>
      <c r="Z298" s="38"/>
      <c r="AA298" s="38"/>
      <c r="AB298" s="38"/>
      <c r="AC298" s="38"/>
      <c r="AD298" s="38"/>
      <c r="AE298" s="38"/>
      <c r="AR298" s="193" t="s">
        <v>176</v>
      </c>
      <c r="AT298" s="193" t="s">
        <v>171</v>
      </c>
      <c r="AU298" s="193" t="s">
        <v>79</v>
      </c>
      <c r="AY298" s="21" t="s">
        <v>168</v>
      </c>
      <c r="BE298" s="194">
        <f>IF(N298="základní",J298,0)</f>
        <v>0</v>
      </c>
      <c r="BF298" s="194">
        <f>IF(N298="snížená",J298,0)</f>
        <v>0</v>
      </c>
      <c r="BG298" s="194">
        <f>IF(N298="zákl. přenesená",J298,0)</f>
        <v>0</v>
      </c>
      <c r="BH298" s="194">
        <f>IF(N298="sníž. přenesená",J298,0)</f>
        <v>0</v>
      </c>
      <c r="BI298" s="194">
        <f>IF(N298="nulová",J298,0)</f>
        <v>0</v>
      </c>
      <c r="BJ298" s="21" t="s">
        <v>79</v>
      </c>
      <c r="BK298" s="194">
        <f>ROUND(I298*H298,2)</f>
        <v>0</v>
      </c>
      <c r="BL298" s="21" t="s">
        <v>176</v>
      </c>
      <c r="BM298" s="193" t="s">
        <v>3162</v>
      </c>
    </row>
    <row r="299" spans="1:65" s="2" customFormat="1" ht="11.25">
      <c r="A299" s="38"/>
      <c r="B299" s="39"/>
      <c r="C299" s="40"/>
      <c r="D299" s="195" t="s">
        <v>178</v>
      </c>
      <c r="E299" s="40"/>
      <c r="F299" s="196" t="s">
        <v>3106</v>
      </c>
      <c r="G299" s="40"/>
      <c r="H299" s="40"/>
      <c r="I299" s="197"/>
      <c r="J299" s="40"/>
      <c r="K299" s="40"/>
      <c r="L299" s="43"/>
      <c r="M299" s="198"/>
      <c r="N299" s="199"/>
      <c r="O299" s="68"/>
      <c r="P299" s="68"/>
      <c r="Q299" s="68"/>
      <c r="R299" s="68"/>
      <c r="S299" s="68"/>
      <c r="T299" s="69"/>
      <c r="U299" s="38"/>
      <c r="V299" s="38"/>
      <c r="W299" s="38"/>
      <c r="X299" s="38"/>
      <c r="Y299" s="38"/>
      <c r="Z299" s="38"/>
      <c r="AA299" s="38"/>
      <c r="AB299" s="38"/>
      <c r="AC299" s="38"/>
      <c r="AD299" s="38"/>
      <c r="AE299" s="38"/>
      <c r="AT299" s="21" t="s">
        <v>178</v>
      </c>
      <c r="AU299" s="21" t="s">
        <v>79</v>
      </c>
    </row>
    <row r="300" spans="1:65" s="2" customFormat="1" ht="16.5" customHeight="1">
      <c r="A300" s="38"/>
      <c r="B300" s="39"/>
      <c r="C300" s="182" t="s">
        <v>1095</v>
      </c>
      <c r="D300" s="182" t="s">
        <v>171</v>
      </c>
      <c r="E300" s="183" t="s">
        <v>3144</v>
      </c>
      <c r="F300" s="184" t="s">
        <v>3145</v>
      </c>
      <c r="G300" s="185" t="s">
        <v>999</v>
      </c>
      <c r="H300" s="186">
        <v>1</v>
      </c>
      <c r="I300" s="187"/>
      <c r="J300" s="188">
        <f>ROUND(I300*H300,2)</f>
        <v>0</v>
      </c>
      <c r="K300" s="184" t="s">
        <v>1480</v>
      </c>
      <c r="L300" s="43"/>
      <c r="M300" s="189" t="s">
        <v>19</v>
      </c>
      <c r="N300" s="190" t="s">
        <v>43</v>
      </c>
      <c r="O300" s="68"/>
      <c r="P300" s="191">
        <f>O300*H300</f>
        <v>0</v>
      </c>
      <c r="Q300" s="191">
        <v>0</v>
      </c>
      <c r="R300" s="191">
        <f>Q300*H300</f>
        <v>0</v>
      </c>
      <c r="S300" s="191">
        <v>0</v>
      </c>
      <c r="T300" s="192">
        <f>S300*H300</f>
        <v>0</v>
      </c>
      <c r="U300" s="38"/>
      <c r="V300" s="38"/>
      <c r="W300" s="38"/>
      <c r="X300" s="38"/>
      <c r="Y300" s="38"/>
      <c r="Z300" s="38"/>
      <c r="AA300" s="38"/>
      <c r="AB300" s="38"/>
      <c r="AC300" s="38"/>
      <c r="AD300" s="38"/>
      <c r="AE300" s="38"/>
      <c r="AR300" s="193" t="s">
        <v>176</v>
      </c>
      <c r="AT300" s="193" t="s">
        <v>171</v>
      </c>
      <c r="AU300" s="193" t="s">
        <v>79</v>
      </c>
      <c r="AY300" s="21" t="s">
        <v>168</v>
      </c>
      <c r="BE300" s="194">
        <f>IF(N300="základní",J300,0)</f>
        <v>0</v>
      </c>
      <c r="BF300" s="194">
        <f>IF(N300="snížená",J300,0)</f>
        <v>0</v>
      </c>
      <c r="BG300" s="194">
        <f>IF(N300="zákl. přenesená",J300,0)</f>
        <v>0</v>
      </c>
      <c r="BH300" s="194">
        <f>IF(N300="sníž. přenesená",J300,0)</f>
        <v>0</v>
      </c>
      <c r="BI300" s="194">
        <f>IF(N300="nulová",J300,0)</f>
        <v>0</v>
      </c>
      <c r="BJ300" s="21" t="s">
        <v>79</v>
      </c>
      <c r="BK300" s="194">
        <f>ROUND(I300*H300,2)</f>
        <v>0</v>
      </c>
      <c r="BL300" s="21" t="s">
        <v>176</v>
      </c>
      <c r="BM300" s="193" t="s">
        <v>3163</v>
      </c>
    </row>
    <row r="301" spans="1:65" s="2" customFormat="1" ht="11.25">
      <c r="A301" s="38"/>
      <c r="B301" s="39"/>
      <c r="C301" s="40"/>
      <c r="D301" s="195" t="s">
        <v>178</v>
      </c>
      <c r="E301" s="40"/>
      <c r="F301" s="196" t="s">
        <v>3145</v>
      </c>
      <c r="G301" s="40"/>
      <c r="H301" s="40"/>
      <c r="I301" s="197"/>
      <c r="J301" s="40"/>
      <c r="K301" s="40"/>
      <c r="L301" s="43"/>
      <c r="M301" s="198"/>
      <c r="N301" s="199"/>
      <c r="O301" s="68"/>
      <c r="P301" s="68"/>
      <c r="Q301" s="68"/>
      <c r="R301" s="68"/>
      <c r="S301" s="68"/>
      <c r="T301" s="69"/>
      <c r="U301" s="38"/>
      <c r="V301" s="38"/>
      <c r="W301" s="38"/>
      <c r="X301" s="38"/>
      <c r="Y301" s="38"/>
      <c r="Z301" s="38"/>
      <c r="AA301" s="38"/>
      <c r="AB301" s="38"/>
      <c r="AC301" s="38"/>
      <c r="AD301" s="38"/>
      <c r="AE301" s="38"/>
      <c r="AT301" s="21" t="s">
        <v>178</v>
      </c>
      <c r="AU301" s="21" t="s">
        <v>79</v>
      </c>
    </row>
    <row r="302" spans="1:65" s="2" customFormat="1" ht="19.5">
      <c r="A302" s="38"/>
      <c r="B302" s="39"/>
      <c r="C302" s="40"/>
      <c r="D302" s="195" t="s">
        <v>206</v>
      </c>
      <c r="E302" s="40"/>
      <c r="F302" s="224" t="s">
        <v>3164</v>
      </c>
      <c r="G302" s="40"/>
      <c r="H302" s="40"/>
      <c r="I302" s="197"/>
      <c r="J302" s="40"/>
      <c r="K302" s="40"/>
      <c r="L302" s="43"/>
      <c r="M302" s="198"/>
      <c r="N302" s="199"/>
      <c r="O302" s="68"/>
      <c r="P302" s="68"/>
      <c r="Q302" s="68"/>
      <c r="R302" s="68"/>
      <c r="S302" s="68"/>
      <c r="T302" s="69"/>
      <c r="U302" s="38"/>
      <c r="V302" s="38"/>
      <c r="W302" s="38"/>
      <c r="X302" s="38"/>
      <c r="Y302" s="38"/>
      <c r="Z302" s="38"/>
      <c r="AA302" s="38"/>
      <c r="AB302" s="38"/>
      <c r="AC302" s="38"/>
      <c r="AD302" s="38"/>
      <c r="AE302" s="38"/>
      <c r="AT302" s="21" t="s">
        <v>206</v>
      </c>
      <c r="AU302" s="21" t="s">
        <v>79</v>
      </c>
    </row>
    <row r="303" spans="1:65" s="2" customFormat="1" ht="24.2" customHeight="1">
      <c r="A303" s="38"/>
      <c r="B303" s="39"/>
      <c r="C303" s="182" t="s">
        <v>423</v>
      </c>
      <c r="D303" s="182" t="s">
        <v>171</v>
      </c>
      <c r="E303" s="183" t="s">
        <v>3111</v>
      </c>
      <c r="F303" s="184" t="s">
        <v>3112</v>
      </c>
      <c r="G303" s="185" t="s">
        <v>999</v>
      </c>
      <c r="H303" s="186">
        <v>1</v>
      </c>
      <c r="I303" s="187"/>
      <c r="J303" s="188">
        <f>ROUND(I303*H303,2)</f>
        <v>0</v>
      </c>
      <c r="K303" s="184" t="s">
        <v>1480</v>
      </c>
      <c r="L303" s="43"/>
      <c r="M303" s="189" t="s">
        <v>19</v>
      </c>
      <c r="N303" s="190" t="s">
        <v>43</v>
      </c>
      <c r="O303" s="68"/>
      <c r="P303" s="191">
        <f>O303*H303</f>
        <v>0</v>
      </c>
      <c r="Q303" s="191">
        <v>0</v>
      </c>
      <c r="R303" s="191">
        <f>Q303*H303</f>
        <v>0</v>
      </c>
      <c r="S303" s="191">
        <v>0</v>
      </c>
      <c r="T303" s="192">
        <f>S303*H303</f>
        <v>0</v>
      </c>
      <c r="U303" s="38"/>
      <c r="V303" s="38"/>
      <c r="W303" s="38"/>
      <c r="X303" s="38"/>
      <c r="Y303" s="38"/>
      <c r="Z303" s="38"/>
      <c r="AA303" s="38"/>
      <c r="AB303" s="38"/>
      <c r="AC303" s="38"/>
      <c r="AD303" s="38"/>
      <c r="AE303" s="38"/>
      <c r="AR303" s="193" t="s">
        <v>176</v>
      </c>
      <c r="AT303" s="193" t="s">
        <v>171</v>
      </c>
      <c r="AU303" s="193" t="s">
        <v>79</v>
      </c>
      <c r="AY303" s="21" t="s">
        <v>168</v>
      </c>
      <c r="BE303" s="194">
        <f>IF(N303="základní",J303,0)</f>
        <v>0</v>
      </c>
      <c r="BF303" s="194">
        <f>IF(N303="snížená",J303,0)</f>
        <v>0</v>
      </c>
      <c r="BG303" s="194">
        <f>IF(N303="zákl. přenesená",J303,0)</f>
        <v>0</v>
      </c>
      <c r="BH303" s="194">
        <f>IF(N303="sníž. přenesená",J303,0)</f>
        <v>0</v>
      </c>
      <c r="BI303" s="194">
        <f>IF(N303="nulová",J303,0)</f>
        <v>0</v>
      </c>
      <c r="BJ303" s="21" t="s">
        <v>79</v>
      </c>
      <c r="BK303" s="194">
        <f>ROUND(I303*H303,2)</f>
        <v>0</v>
      </c>
      <c r="BL303" s="21" t="s">
        <v>176</v>
      </c>
      <c r="BM303" s="193" t="s">
        <v>3165</v>
      </c>
    </row>
    <row r="304" spans="1:65" s="2" customFormat="1" ht="11.25">
      <c r="A304" s="38"/>
      <c r="B304" s="39"/>
      <c r="C304" s="40"/>
      <c r="D304" s="195" t="s">
        <v>178</v>
      </c>
      <c r="E304" s="40"/>
      <c r="F304" s="196" t="s">
        <v>3112</v>
      </c>
      <c r="G304" s="40"/>
      <c r="H304" s="40"/>
      <c r="I304" s="197"/>
      <c r="J304" s="40"/>
      <c r="K304" s="40"/>
      <c r="L304" s="43"/>
      <c r="M304" s="198"/>
      <c r="N304" s="199"/>
      <c r="O304" s="68"/>
      <c r="P304" s="68"/>
      <c r="Q304" s="68"/>
      <c r="R304" s="68"/>
      <c r="S304" s="68"/>
      <c r="T304" s="69"/>
      <c r="U304" s="38"/>
      <c r="V304" s="38"/>
      <c r="W304" s="38"/>
      <c r="X304" s="38"/>
      <c r="Y304" s="38"/>
      <c r="Z304" s="38"/>
      <c r="AA304" s="38"/>
      <c r="AB304" s="38"/>
      <c r="AC304" s="38"/>
      <c r="AD304" s="38"/>
      <c r="AE304" s="38"/>
      <c r="AT304" s="21" t="s">
        <v>178</v>
      </c>
      <c r="AU304" s="21" t="s">
        <v>79</v>
      </c>
    </row>
    <row r="305" spans="1:65" s="2" customFormat="1" ht="21.75" customHeight="1">
      <c r="A305" s="38"/>
      <c r="B305" s="39"/>
      <c r="C305" s="182" t="s">
        <v>429</v>
      </c>
      <c r="D305" s="182" t="s">
        <v>171</v>
      </c>
      <c r="E305" s="183" t="s">
        <v>3114</v>
      </c>
      <c r="F305" s="184" t="s">
        <v>3115</v>
      </c>
      <c r="G305" s="185" t="s">
        <v>999</v>
      </c>
      <c r="H305" s="186">
        <v>2</v>
      </c>
      <c r="I305" s="187"/>
      <c r="J305" s="188">
        <f>ROUND(I305*H305,2)</f>
        <v>0</v>
      </c>
      <c r="K305" s="184" t="s">
        <v>175</v>
      </c>
      <c r="L305" s="43"/>
      <c r="M305" s="189" t="s">
        <v>19</v>
      </c>
      <c r="N305" s="190" t="s">
        <v>43</v>
      </c>
      <c r="O305" s="68"/>
      <c r="P305" s="191">
        <f>O305*H305</f>
        <v>0</v>
      </c>
      <c r="Q305" s="191">
        <v>9.0000000000000006E-5</v>
      </c>
      <c r="R305" s="191">
        <f>Q305*H305</f>
        <v>1.8000000000000001E-4</v>
      </c>
      <c r="S305" s="191">
        <v>0</v>
      </c>
      <c r="T305" s="192">
        <f>S305*H305</f>
        <v>0</v>
      </c>
      <c r="U305" s="38"/>
      <c r="V305" s="38"/>
      <c r="W305" s="38"/>
      <c r="X305" s="38"/>
      <c r="Y305" s="38"/>
      <c r="Z305" s="38"/>
      <c r="AA305" s="38"/>
      <c r="AB305" s="38"/>
      <c r="AC305" s="38"/>
      <c r="AD305" s="38"/>
      <c r="AE305" s="38"/>
      <c r="AR305" s="193" t="s">
        <v>176</v>
      </c>
      <c r="AT305" s="193" t="s">
        <v>171</v>
      </c>
      <c r="AU305" s="193" t="s">
        <v>79</v>
      </c>
      <c r="AY305" s="21" t="s">
        <v>168</v>
      </c>
      <c r="BE305" s="194">
        <f>IF(N305="základní",J305,0)</f>
        <v>0</v>
      </c>
      <c r="BF305" s="194">
        <f>IF(N305="snížená",J305,0)</f>
        <v>0</v>
      </c>
      <c r="BG305" s="194">
        <f>IF(N305="zákl. přenesená",J305,0)</f>
        <v>0</v>
      </c>
      <c r="BH305" s="194">
        <f>IF(N305="sníž. přenesená",J305,0)</f>
        <v>0</v>
      </c>
      <c r="BI305" s="194">
        <f>IF(N305="nulová",J305,0)</f>
        <v>0</v>
      </c>
      <c r="BJ305" s="21" t="s">
        <v>79</v>
      </c>
      <c r="BK305" s="194">
        <f>ROUND(I305*H305,2)</f>
        <v>0</v>
      </c>
      <c r="BL305" s="21" t="s">
        <v>176</v>
      </c>
      <c r="BM305" s="193" t="s">
        <v>3166</v>
      </c>
    </row>
    <row r="306" spans="1:65" s="2" customFormat="1" ht="19.5">
      <c r="A306" s="38"/>
      <c r="B306" s="39"/>
      <c r="C306" s="40"/>
      <c r="D306" s="195" t="s">
        <v>178</v>
      </c>
      <c r="E306" s="40"/>
      <c r="F306" s="196" t="s">
        <v>3117</v>
      </c>
      <c r="G306" s="40"/>
      <c r="H306" s="40"/>
      <c r="I306" s="197"/>
      <c r="J306" s="40"/>
      <c r="K306" s="40"/>
      <c r="L306" s="43"/>
      <c r="M306" s="198"/>
      <c r="N306" s="199"/>
      <c r="O306" s="68"/>
      <c r="P306" s="68"/>
      <c r="Q306" s="68"/>
      <c r="R306" s="68"/>
      <c r="S306" s="68"/>
      <c r="T306" s="69"/>
      <c r="U306" s="38"/>
      <c r="V306" s="38"/>
      <c r="W306" s="38"/>
      <c r="X306" s="38"/>
      <c r="Y306" s="38"/>
      <c r="Z306" s="38"/>
      <c r="AA306" s="38"/>
      <c r="AB306" s="38"/>
      <c r="AC306" s="38"/>
      <c r="AD306" s="38"/>
      <c r="AE306" s="38"/>
      <c r="AT306" s="21" t="s">
        <v>178</v>
      </c>
      <c r="AU306" s="21" t="s">
        <v>79</v>
      </c>
    </row>
    <row r="307" spans="1:65" s="2" customFormat="1" ht="11.25">
      <c r="A307" s="38"/>
      <c r="B307" s="39"/>
      <c r="C307" s="40"/>
      <c r="D307" s="200" t="s">
        <v>180</v>
      </c>
      <c r="E307" s="40"/>
      <c r="F307" s="201" t="s">
        <v>3118</v>
      </c>
      <c r="G307" s="40"/>
      <c r="H307" s="40"/>
      <c r="I307" s="197"/>
      <c r="J307" s="40"/>
      <c r="K307" s="40"/>
      <c r="L307" s="43"/>
      <c r="M307" s="198"/>
      <c r="N307" s="199"/>
      <c r="O307" s="68"/>
      <c r="P307" s="68"/>
      <c r="Q307" s="68"/>
      <c r="R307" s="68"/>
      <c r="S307" s="68"/>
      <c r="T307" s="69"/>
      <c r="U307" s="38"/>
      <c r="V307" s="38"/>
      <c r="W307" s="38"/>
      <c r="X307" s="38"/>
      <c r="Y307" s="38"/>
      <c r="Z307" s="38"/>
      <c r="AA307" s="38"/>
      <c r="AB307" s="38"/>
      <c r="AC307" s="38"/>
      <c r="AD307" s="38"/>
      <c r="AE307" s="38"/>
      <c r="AT307" s="21" t="s">
        <v>180</v>
      </c>
      <c r="AU307" s="21" t="s">
        <v>79</v>
      </c>
    </row>
    <row r="308" spans="1:65" s="2" customFormat="1" ht="24.2" customHeight="1">
      <c r="A308" s="38"/>
      <c r="B308" s="39"/>
      <c r="C308" s="182" t="s">
        <v>1101</v>
      </c>
      <c r="D308" s="182" t="s">
        <v>171</v>
      </c>
      <c r="E308" s="183" t="s">
        <v>3167</v>
      </c>
      <c r="F308" s="184" t="s">
        <v>3168</v>
      </c>
      <c r="G308" s="185" t="s">
        <v>999</v>
      </c>
      <c r="H308" s="186">
        <v>1</v>
      </c>
      <c r="I308" s="187"/>
      <c r="J308" s="188">
        <f>ROUND(I308*H308,2)</f>
        <v>0</v>
      </c>
      <c r="K308" s="184" t="s">
        <v>1480</v>
      </c>
      <c r="L308" s="43"/>
      <c r="M308" s="189" t="s">
        <v>19</v>
      </c>
      <c r="N308" s="190" t="s">
        <v>43</v>
      </c>
      <c r="O308" s="68"/>
      <c r="P308" s="191">
        <f>O308*H308</f>
        <v>0</v>
      </c>
      <c r="Q308" s="191">
        <v>0</v>
      </c>
      <c r="R308" s="191">
        <f>Q308*H308</f>
        <v>0</v>
      </c>
      <c r="S308" s="191">
        <v>0</v>
      </c>
      <c r="T308" s="192">
        <f>S308*H308</f>
        <v>0</v>
      </c>
      <c r="U308" s="38"/>
      <c r="V308" s="38"/>
      <c r="W308" s="38"/>
      <c r="X308" s="38"/>
      <c r="Y308" s="38"/>
      <c r="Z308" s="38"/>
      <c r="AA308" s="38"/>
      <c r="AB308" s="38"/>
      <c r="AC308" s="38"/>
      <c r="AD308" s="38"/>
      <c r="AE308" s="38"/>
      <c r="AR308" s="193" t="s">
        <v>176</v>
      </c>
      <c r="AT308" s="193" t="s">
        <v>171</v>
      </c>
      <c r="AU308" s="193" t="s">
        <v>79</v>
      </c>
      <c r="AY308" s="21" t="s">
        <v>168</v>
      </c>
      <c r="BE308" s="194">
        <f>IF(N308="základní",J308,0)</f>
        <v>0</v>
      </c>
      <c r="BF308" s="194">
        <f>IF(N308="snížená",J308,0)</f>
        <v>0</v>
      </c>
      <c r="BG308" s="194">
        <f>IF(N308="zákl. přenesená",J308,0)</f>
        <v>0</v>
      </c>
      <c r="BH308" s="194">
        <f>IF(N308="sníž. přenesená",J308,0)</f>
        <v>0</v>
      </c>
      <c r="BI308" s="194">
        <f>IF(N308="nulová",J308,0)</f>
        <v>0</v>
      </c>
      <c r="BJ308" s="21" t="s">
        <v>79</v>
      </c>
      <c r="BK308" s="194">
        <f>ROUND(I308*H308,2)</f>
        <v>0</v>
      </c>
      <c r="BL308" s="21" t="s">
        <v>176</v>
      </c>
      <c r="BM308" s="193" t="s">
        <v>3169</v>
      </c>
    </row>
    <row r="309" spans="1:65" s="2" customFormat="1" ht="19.5">
      <c r="A309" s="38"/>
      <c r="B309" s="39"/>
      <c r="C309" s="40"/>
      <c r="D309" s="195" t="s">
        <v>178</v>
      </c>
      <c r="E309" s="40"/>
      <c r="F309" s="196" t="s">
        <v>3168</v>
      </c>
      <c r="G309" s="40"/>
      <c r="H309" s="40"/>
      <c r="I309" s="197"/>
      <c r="J309" s="40"/>
      <c r="K309" s="40"/>
      <c r="L309" s="43"/>
      <c r="M309" s="198"/>
      <c r="N309" s="199"/>
      <c r="O309" s="68"/>
      <c r="P309" s="68"/>
      <c r="Q309" s="68"/>
      <c r="R309" s="68"/>
      <c r="S309" s="68"/>
      <c r="T309" s="69"/>
      <c r="U309" s="38"/>
      <c r="V309" s="38"/>
      <c r="W309" s="38"/>
      <c r="X309" s="38"/>
      <c r="Y309" s="38"/>
      <c r="Z309" s="38"/>
      <c r="AA309" s="38"/>
      <c r="AB309" s="38"/>
      <c r="AC309" s="38"/>
      <c r="AD309" s="38"/>
      <c r="AE309" s="38"/>
      <c r="AT309" s="21" t="s">
        <v>178</v>
      </c>
      <c r="AU309" s="21" t="s">
        <v>79</v>
      </c>
    </row>
    <row r="310" spans="1:65" s="2" customFormat="1" ht="29.25">
      <c r="A310" s="38"/>
      <c r="B310" s="39"/>
      <c r="C310" s="40"/>
      <c r="D310" s="195" t="s">
        <v>206</v>
      </c>
      <c r="E310" s="40"/>
      <c r="F310" s="224" t="s">
        <v>2863</v>
      </c>
      <c r="G310" s="40"/>
      <c r="H310" s="40"/>
      <c r="I310" s="197"/>
      <c r="J310" s="40"/>
      <c r="K310" s="40"/>
      <c r="L310" s="43"/>
      <c r="M310" s="198"/>
      <c r="N310" s="199"/>
      <c r="O310" s="68"/>
      <c r="P310" s="68"/>
      <c r="Q310" s="68"/>
      <c r="R310" s="68"/>
      <c r="S310" s="68"/>
      <c r="T310" s="69"/>
      <c r="U310" s="38"/>
      <c r="V310" s="38"/>
      <c r="W310" s="38"/>
      <c r="X310" s="38"/>
      <c r="Y310" s="38"/>
      <c r="Z310" s="38"/>
      <c r="AA310" s="38"/>
      <c r="AB310" s="38"/>
      <c r="AC310" s="38"/>
      <c r="AD310" s="38"/>
      <c r="AE310" s="38"/>
      <c r="AT310" s="21" t="s">
        <v>206</v>
      </c>
      <c r="AU310" s="21" t="s">
        <v>79</v>
      </c>
    </row>
    <row r="311" spans="1:65" s="2" customFormat="1" ht="24.2" customHeight="1">
      <c r="A311" s="38"/>
      <c r="B311" s="39"/>
      <c r="C311" s="182" t="s">
        <v>1107</v>
      </c>
      <c r="D311" s="182" t="s">
        <v>171</v>
      </c>
      <c r="E311" s="183" t="s">
        <v>3170</v>
      </c>
      <c r="F311" s="184" t="s">
        <v>3171</v>
      </c>
      <c r="G311" s="185" t="s">
        <v>999</v>
      </c>
      <c r="H311" s="186">
        <v>1</v>
      </c>
      <c r="I311" s="187"/>
      <c r="J311" s="188">
        <f>ROUND(I311*H311,2)</f>
        <v>0</v>
      </c>
      <c r="K311" s="184" t="s">
        <v>1480</v>
      </c>
      <c r="L311" s="43"/>
      <c r="M311" s="189" t="s">
        <v>19</v>
      </c>
      <c r="N311" s="190" t="s">
        <v>43</v>
      </c>
      <c r="O311" s="68"/>
      <c r="P311" s="191">
        <f>O311*H311</f>
        <v>0</v>
      </c>
      <c r="Q311" s="191">
        <v>0</v>
      </c>
      <c r="R311" s="191">
        <f>Q311*H311</f>
        <v>0</v>
      </c>
      <c r="S311" s="191">
        <v>0</v>
      </c>
      <c r="T311" s="192">
        <f>S311*H311</f>
        <v>0</v>
      </c>
      <c r="U311" s="38"/>
      <c r="V311" s="38"/>
      <c r="W311" s="38"/>
      <c r="X311" s="38"/>
      <c r="Y311" s="38"/>
      <c r="Z311" s="38"/>
      <c r="AA311" s="38"/>
      <c r="AB311" s="38"/>
      <c r="AC311" s="38"/>
      <c r="AD311" s="38"/>
      <c r="AE311" s="38"/>
      <c r="AR311" s="193" t="s">
        <v>176</v>
      </c>
      <c r="AT311" s="193" t="s">
        <v>171</v>
      </c>
      <c r="AU311" s="193" t="s">
        <v>79</v>
      </c>
      <c r="AY311" s="21" t="s">
        <v>168</v>
      </c>
      <c r="BE311" s="194">
        <f>IF(N311="základní",J311,0)</f>
        <v>0</v>
      </c>
      <c r="BF311" s="194">
        <f>IF(N311="snížená",J311,0)</f>
        <v>0</v>
      </c>
      <c r="BG311" s="194">
        <f>IF(N311="zákl. přenesená",J311,0)</f>
        <v>0</v>
      </c>
      <c r="BH311" s="194">
        <f>IF(N311="sníž. přenesená",J311,0)</f>
        <v>0</v>
      </c>
      <c r="BI311" s="194">
        <f>IF(N311="nulová",J311,0)</f>
        <v>0</v>
      </c>
      <c r="BJ311" s="21" t="s">
        <v>79</v>
      </c>
      <c r="BK311" s="194">
        <f>ROUND(I311*H311,2)</f>
        <v>0</v>
      </c>
      <c r="BL311" s="21" t="s">
        <v>176</v>
      </c>
      <c r="BM311" s="193" t="s">
        <v>3172</v>
      </c>
    </row>
    <row r="312" spans="1:65" s="2" customFormat="1" ht="11.25">
      <c r="A312" s="38"/>
      <c r="B312" s="39"/>
      <c r="C312" s="40"/>
      <c r="D312" s="195" t="s">
        <v>178</v>
      </c>
      <c r="E312" s="40"/>
      <c r="F312" s="196" t="s">
        <v>3171</v>
      </c>
      <c r="G312" s="40"/>
      <c r="H312" s="40"/>
      <c r="I312" s="197"/>
      <c r="J312" s="40"/>
      <c r="K312" s="40"/>
      <c r="L312" s="43"/>
      <c r="M312" s="198"/>
      <c r="N312" s="199"/>
      <c r="O312" s="68"/>
      <c r="P312" s="68"/>
      <c r="Q312" s="68"/>
      <c r="R312" s="68"/>
      <c r="S312" s="68"/>
      <c r="T312" s="69"/>
      <c r="U312" s="38"/>
      <c r="V312" s="38"/>
      <c r="W312" s="38"/>
      <c r="X312" s="38"/>
      <c r="Y312" s="38"/>
      <c r="Z312" s="38"/>
      <c r="AA312" s="38"/>
      <c r="AB312" s="38"/>
      <c r="AC312" s="38"/>
      <c r="AD312" s="38"/>
      <c r="AE312" s="38"/>
      <c r="AT312" s="21" t="s">
        <v>178</v>
      </c>
      <c r="AU312" s="21" t="s">
        <v>79</v>
      </c>
    </row>
    <row r="313" spans="1:65" s="2" customFormat="1" ht="24.2" customHeight="1">
      <c r="A313" s="38"/>
      <c r="B313" s="39"/>
      <c r="C313" s="182" t="s">
        <v>2076</v>
      </c>
      <c r="D313" s="182" t="s">
        <v>171</v>
      </c>
      <c r="E313" s="183" t="s">
        <v>3173</v>
      </c>
      <c r="F313" s="184" t="s">
        <v>3174</v>
      </c>
      <c r="G313" s="185" t="s">
        <v>999</v>
      </c>
      <c r="H313" s="186">
        <v>1</v>
      </c>
      <c r="I313" s="187"/>
      <c r="J313" s="188">
        <f>ROUND(I313*H313,2)</f>
        <v>0</v>
      </c>
      <c r="K313" s="184" t="s">
        <v>1480</v>
      </c>
      <c r="L313" s="43"/>
      <c r="M313" s="189" t="s">
        <v>19</v>
      </c>
      <c r="N313" s="190" t="s">
        <v>43</v>
      </c>
      <c r="O313" s="68"/>
      <c r="P313" s="191">
        <f>O313*H313</f>
        <v>0</v>
      </c>
      <c r="Q313" s="191">
        <v>0</v>
      </c>
      <c r="R313" s="191">
        <f>Q313*H313</f>
        <v>0</v>
      </c>
      <c r="S313" s="191">
        <v>0</v>
      </c>
      <c r="T313" s="192">
        <f>S313*H313</f>
        <v>0</v>
      </c>
      <c r="U313" s="38"/>
      <c r="V313" s="38"/>
      <c r="W313" s="38"/>
      <c r="X313" s="38"/>
      <c r="Y313" s="38"/>
      <c r="Z313" s="38"/>
      <c r="AA313" s="38"/>
      <c r="AB313" s="38"/>
      <c r="AC313" s="38"/>
      <c r="AD313" s="38"/>
      <c r="AE313" s="38"/>
      <c r="AR313" s="193" t="s">
        <v>176</v>
      </c>
      <c r="AT313" s="193" t="s">
        <v>171</v>
      </c>
      <c r="AU313" s="193" t="s">
        <v>79</v>
      </c>
      <c r="AY313" s="21" t="s">
        <v>168</v>
      </c>
      <c r="BE313" s="194">
        <f>IF(N313="základní",J313,0)</f>
        <v>0</v>
      </c>
      <c r="BF313" s="194">
        <f>IF(N313="snížená",J313,0)</f>
        <v>0</v>
      </c>
      <c r="BG313" s="194">
        <f>IF(N313="zákl. přenesená",J313,0)</f>
        <v>0</v>
      </c>
      <c r="BH313" s="194">
        <f>IF(N313="sníž. přenesená",J313,0)</f>
        <v>0</v>
      </c>
      <c r="BI313" s="194">
        <f>IF(N313="nulová",J313,0)</f>
        <v>0</v>
      </c>
      <c r="BJ313" s="21" t="s">
        <v>79</v>
      </c>
      <c r="BK313" s="194">
        <f>ROUND(I313*H313,2)</f>
        <v>0</v>
      </c>
      <c r="BL313" s="21" t="s">
        <v>176</v>
      </c>
      <c r="BM313" s="193" t="s">
        <v>3175</v>
      </c>
    </row>
    <row r="314" spans="1:65" s="2" customFormat="1" ht="11.25">
      <c r="A314" s="38"/>
      <c r="B314" s="39"/>
      <c r="C314" s="40"/>
      <c r="D314" s="195" t="s">
        <v>178</v>
      </c>
      <c r="E314" s="40"/>
      <c r="F314" s="196" t="s">
        <v>3174</v>
      </c>
      <c r="G314" s="40"/>
      <c r="H314" s="40"/>
      <c r="I314" s="197"/>
      <c r="J314" s="40"/>
      <c r="K314" s="40"/>
      <c r="L314" s="43"/>
      <c r="M314" s="198"/>
      <c r="N314" s="199"/>
      <c r="O314" s="68"/>
      <c r="P314" s="68"/>
      <c r="Q314" s="68"/>
      <c r="R314" s="68"/>
      <c r="S314" s="68"/>
      <c r="T314" s="69"/>
      <c r="U314" s="38"/>
      <c r="V314" s="38"/>
      <c r="W314" s="38"/>
      <c r="X314" s="38"/>
      <c r="Y314" s="38"/>
      <c r="Z314" s="38"/>
      <c r="AA314" s="38"/>
      <c r="AB314" s="38"/>
      <c r="AC314" s="38"/>
      <c r="AD314" s="38"/>
      <c r="AE314" s="38"/>
      <c r="AT314" s="21" t="s">
        <v>178</v>
      </c>
      <c r="AU314" s="21" t="s">
        <v>79</v>
      </c>
    </row>
    <row r="315" spans="1:65" s="2" customFormat="1" ht="33" customHeight="1">
      <c r="A315" s="38"/>
      <c r="B315" s="39"/>
      <c r="C315" s="182" t="s">
        <v>2080</v>
      </c>
      <c r="D315" s="182" t="s">
        <v>171</v>
      </c>
      <c r="E315" s="183" t="s">
        <v>3176</v>
      </c>
      <c r="F315" s="184" t="s">
        <v>3177</v>
      </c>
      <c r="G315" s="185" t="s">
        <v>999</v>
      </c>
      <c r="H315" s="186">
        <v>1</v>
      </c>
      <c r="I315" s="187"/>
      <c r="J315" s="188">
        <f>ROUND(I315*H315,2)</f>
        <v>0</v>
      </c>
      <c r="K315" s="184" t="s">
        <v>1480</v>
      </c>
      <c r="L315" s="43"/>
      <c r="M315" s="189" t="s">
        <v>19</v>
      </c>
      <c r="N315" s="190" t="s">
        <v>43</v>
      </c>
      <c r="O315" s="68"/>
      <c r="P315" s="191">
        <f>O315*H315</f>
        <v>0</v>
      </c>
      <c r="Q315" s="191">
        <v>0</v>
      </c>
      <c r="R315" s="191">
        <f>Q315*H315</f>
        <v>0</v>
      </c>
      <c r="S315" s="191">
        <v>0</v>
      </c>
      <c r="T315" s="192">
        <f>S315*H315</f>
        <v>0</v>
      </c>
      <c r="U315" s="38"/>
      <c r="V315" s="38"/>
      <c r="W315" s="38"/>
      <c r="X315" s="38"/>
      <c r="Y315" s="38"/>
      <c r="Z315" s="38"/>
      <c r="AA315" s="38"/>
      <c r="AB315" s="38"/>
      <c r="AC315" s="38"/>
      <c r="AD315" s="38"/>
      <c r="AE315" s="38"/>
      <c r="AR315" s="193" t="s">
        <v>176</v>
      </c>
      <c r="AT315" s="193" t="s">
        <v>171</v>
      </c>
      <c r="AU315" s="193" t="s">
        <v>79</v>
      </c>
      <c r="AY315" s="21" t="s">
        <v>168</v>
      </c>
      <c r="BE315" s="194">
        <f>IF(N315="základní",J315,0)</f>
        <v>0</v>
      </c>
      <c r="BF315" s="194">
        <f>IF(N315="snížená",J315,0)</f>
        <v>0</v>
      </c>
      <c r="BG315" s="194">
        <f>IF(N315="zákl. přenesená",J315,0)</f>
        <v>0</v>
      </c>
      <c r="BH315" s="194">
        <f>IF(N315="sníž. přenesená",J315,0)</f>
        <v>0</v>
      </c>
      <c r="BI315" s="194">
        <f>IF(N315="nulová",J315,0)</f>
        <v>0</v>
      </c>
      <c r="BJ315" s="21" t="s">
        <v>79</v>
      </c>
      <c r="BK315" s="194">
        <f>ROUND(I315*H315,2)</f>
        <v>0</v>
      </c>
      <c r="BL315" s="21" t="s">
        <v>176</v>
      </c>
      <c r="BM315" s="193" t="s">
        <v>3178</v>
      </c>
    </row>
    <row r="316" spans="1:65" s="2" customFormat="1" ht="19.5">
      <c r="A316" s="38"/>
      <c r="B316" s="39"/>
      <c r="C316" s="40"/>
      <c r="D316" s="195" t="s">
        <v>178</v>
      </c>
      <c r="E316" s="40"/>
      <c r="F316" s="196" t="s">
        <v>3177</v>
      </c>
      <c r="G316" s="40"/>
      <c r="H316" s="40"/>
      <c r="I316" s="197"/>
      <c r="J316" s="40"/>
      <c r="K316" s="40"/>
      <c r="L316" s="43"/>
      <c r="M316" s="198"/>
      <c r="N316" s="199"/>
      <c r="O316" s="68"/>
      <c r="P316" s="68"/>
      <c r="Q316" s="68"/>
      <c r="R316" s="68"/>
      <c r="S316" s="68"/>
      <c r="T316" s="69"/>
      <c r="U316" s="38"/>
      <c r="V316" s="38"/>
      <c r="W316" s="38"/>
      <c r="X316" s="38"/>
      <c r="Y316" s="38"/>
      <c r="Z316" s="38"/>
      <c r="AA316" s="38"/>
      <c r="AB316" s="38"/>
      <c r="AC316" s="38"/>
      <c r="AD316" s="38"/>
      <c r="AE316" s="38"/>
      <c r="AT316" s="21" t="s">
        <v>178</v>
      </c>
      <c r="AU316" s="21" t="s">
        <v>79</v>
      </c>
    </row>
    <row r="317" spans="1:65" s="2" customFormat="1" ht="24.2" customHeight="1">
      <c r="A317" s="38"/>
      <c r="B317" s="39"/>
      <c r="C317" s="182" t="s">
        <v>2084</v>
      </c>
      <c r="D317" s="182" t="s">
        <v>171</v>
      </c>
      <c r="E317" s="183" t="s">
        <v>3179</v>
      </c>
      <c r="F317" s="184" t="s">
        <v>3180</v>
      </c>
      <c r="G317" s="185" t="s">
        <v>999</v>
      </c>
      <c r="H317" s="186">
        <v>1</v>
      </c>
      <c r="I317" s="187"/>
      <c r="J317" s="188">
        <f>ROUND(I317*H317,2)</f>
        <v>0</v>
      </c>
      <c r="K317" s="184" t="s">
        <v>1480</v>
      </c>
      <c r="L317" s="43"/>
      <c r="M317" s="189" t="s">
        <v>19</v>
      </c>
      <c r="N317" s="190" t="s">
        <v>43</v>
      </c>
      <c r="O317" s="68"/>
      <c r="P317" s="191">
        <f>O317*H317</f>
        <v>0</v>
      </c>
      <c r="Q317" s="191">
        <v>0</v>
      </c>
      <c r="R317" s="191">
        <f>Q317*H317</f>
        <v>0</v>
      </c>
      <c r="S317" s="191">
        <v>0</v>
      </c>
      <c r="T317" s="192">
        <f>S317*H317</f>
        <v>0</v>
      </c>
      <c r="U317" s="38"/>
      <c r="V317" s="38"/>
      <c r="W317" s="38"/>
      <c r="X317" s="38"/>
      <c r="Y317" s="38"/>
      <c r="Z317" s="38"/>
      <c r="AA317" s="38"/>
      <c r="AB317" s="38"/>
      <c r="AC317" s="38"/>
      <c r="AD317" s="38"/>
      <c r="AE317" s="38"/>
      <c r="AR317" s="193" t="s">
        <v>176</v>
      </c>
      <c r="AT317" s="193" t="s">
        <v>171</v>
      </c>
      <c r="AU317" s="193" t="s">
        <v>79</v>
      </c>
      <c r="AY317" s="21" t="s">
        <v>168</v>
      </c>
      <c r="BE317" s="194">
        <f>IF(N317="základní",J317,0)</f>
        <v>0</v>
      </c>
      <c r="BF317" s="194">
        <f>IF(N317="snížená",J317,0)</f>
        <v>0</v>
      </c>
      <c r="BG317" s="194">
        <f>IF(N317="zákl. přenesená",J317,0)</f>
        <v>0</v>
      </c>
      <c r="BH317" s="194">
        <f>IF(N317="sníž. přenesená",J317,0)</f>
        <v>0</v>
      </c>
      <c r="BI317" s="194">
        <f>IF(N317="nulová",J317,0)</f>
        <v>0</v>
      </c>
      <c r="BJ317" s="21" t="s">
        <v>79</v>
      </c>
      <c r="BK317" s="194">
        <f>ROUND(I317*H317,2)</f>
        <v>0</v>
      </c>
      <c r="BL317" s="21" t="s">
        <v>176</v>
      </c>
      <c r="BM317" s="193" t="s">
        <v>3181</v>
      </c>
    </row>
    <row r="318" spans="1:65" s="2" customFormat="1" ht="11.25">
      <c r="A318" s="38"/>
      <c r="B318" s="39"/>
      <c r="C318" s="40"/>
      <c r="D318" s="195" t="s">
        <v>178</v>
      </c>
      <c r="E318" s="40"/>
      <c r="F318" s="196" t="s">
        <v>3180</v>
      </c>
      <c r="G318" s="40"/>
      <c r="H318" s="40"/>
      <c r="I318" s="197"/>
      <c r="J318" s="40"/>
      <c r="K318" s="40"/>
      <c r="L318" s="43"/>
      <c r="M318" s="198"/>
      <c r="N318" s="199"/>
      <c r="O318" s="68"/>
      <c r="P318" s="68"/>
      <c r="Q318" s="68"/>
      <c r="R318" s="68"/>
      <c r="S318" s="68"/>
      <c r="T318" s="69"/>
      <c r="U318" s="38"/>
      <c r="V318" s="38"/>
      <c r="W318" s="38"/>
      <c r="X318" s="38"/>
      <c r="Y318" s="38"/>
      <c r="Z318" s="38"/>
      <c r="AA318" s="38"/>
      <c r="AB318" s="38"/>
      <c r="AC318" s="38"/>
      <c r="AD318" s="38"/>
      <c r="AE318" s="38"/>
      <c r="AT318" s="21" t="s">
        <v>178</v>
      </c>
      <c r="AU318" s="21" t="s">
        <v>79</v>
      </c>
    </row>
    <row r="319" spans="1:65" s="2" customFormat="1" ht="16.5" customHeight="1">
      <c r="A319" s="38"/>
      <c r="B319" s="39"/>
      <c r="C319" s="182" t="s">
        <v>2111</v>
      </c>
      <c r="D319" s="182" t="s">
        <v>171</v>
      </c>
      <c r="E319" s="183" t="s">
        <v>3182</v>
      </c>
      <c r="F319" s="184" t="s">
        <v>3183</v>
      </c>
      <c r="G319" s="185" t="s">
        <v>999</v>
      </c>
      <c r="H319" s="186">
        <v>1</v>
      </c>
      <c r="I319" s="187"/>
      <c r="J319" s="188">
        <f>ROUND(I319*H319,2)</f>
        <v>0</v>
      </c>
      <c r="K319" s="184" t="s">
        <v>1480</v>
      </c>
      <c r="L319" s="43"/>
      <c r="M319" s="189" t="s">
        <v>19</v>
      </c>
      <c r="N319" s="190" t="s">
        <v>43</v>
      </c>
      <c r="O319" s="68"/>
      <c r="P319" s="191">
        <f>O319*H319</f>
        <v>0</v>
      </c>
      <c r="Q319" s="191">
        <v>0</v>
      </c>
      <c r="R319" s="191">
        <f>Q319*H319</f>
        <v>0</v>
      </c>
      <c r="S319" s="191">
        <v>0</v>
      </c>
      <c r="T319" s="192">
        <f>S319*H319</f>
        <v>0</v>
      </c>
      <c r="U319" s="38"/>
      <c r="V319" s="38"/>
      <c r="W319" s="38"/>
      <c r="X319" s="38"/>
      <c r="Y319" s="38"/>
      <c r="Z319" s="38"/>
      <c r="AA319" s="38"/>
      <c r="AB319" s="38"/>
      <c r="AC319" s="38"/>
      <c r="AD319" s="38"/>
      <c r="AE319" s="38"/>
      <c r="AR319" s="193" t="s">
        <v>176</v>
      </c>
      <c r="AT319" s="193" t="s">
        <v>171</v>
      </c>
      <c r="AU319" s="193" t="s">
        <v>79</v>
      </c>
      <c r="AY319" s="21" t="s">
        <v>168</v>
      </c>
      <c r="BE319" s="194">
        <f>IF(N319="základní",J319,0)</f>
        <v>0</v>
      </c>
      <c r="BF319" s="194">
        <f>IF(N319="snížená",J319,0)</f>
        <v>0</v>
      </c>
      <c r="BG319" s="194">
        <f>IF(N319="zákl. přenesená",J319,0)</f>
        <v>0</v>
      </c>
      <c r="BH319" s="194">
        <f>IF(N319="sníž. přenesená",J319,0)</f>
        <v>0</v>
      </c>
      <c r="BI319" s="194">
        <f>IF(N319="nulová",J319,0)</f>
        <v>0</v>
      </c>
      <c r="BJ319" s="21" t="s">
        <v>79</v>
      </c>
      <c r="BK319" s="194">
        <f>ROUND(I319*H319,2)</f>
        <v>0</v>
      </c>
      <c r="BL319" s="21" t="s">
        <v>176</v>
      </c>
      <c r="BM319" s="193" t="s">
        <v>3184</v>
      </c>
    </row>
    <row r="320" spans="1:65" s="2" customFormat="1" ht="11.25">
      <c r="A320" s="38"/>
      <c r="B320" s="39"/>
      <c r="C320" s="40"/>
      <c r="D320" s="195" t="s">
        <v>178</v>
      </c>
      <c r="E320" s="40"/>
      <c r="F320" s="196" t="s">
        <v>3183</v>
      </c>
      <c r="G320" s="40"/>
      <c r="H320" s="40"/>
      <c r="I320" s="197"/>
      <c r="J320" s="40"/>
      <c r="K320" s="40"/>
      <c r="L320" s="43"/>
      <c r="M320" s="198"/>
      <c r="N320" s="199"/>
      <c r="O320" s="68"/>
      <c r="P320" s="68"/>
      <c r="Q320" s="68"/>
      <c r="R320" s="68"/>
      <c r="S320" s="68"/>
      <c r="T320" s="69"/>
      <c r="U320" s="38"/>
      <c r="V320" s="38"/>
      <c r="W320" s="38"/>
      <c r="X320" s="38"/>
      <c r="Y320" s="38"/>
      <c r="Z320" s="38"/>
      <c r="AA320" s="38"/>
      <c r="AB320" s="38"/>
      <c r="AC320" s="38"/>
      <c r="AD320" s="38"/>
      <c r="AE320" s="38"/>
      <c r="AT320" s="21" t="s">
        <v>178</v>
      </c>
      <c r="AU320" s="21" t="s">
        <v>79</v>
      </c>
    </row>
    <row r="321" spans="1:65" s="2" customFormat="1" ht="16.5" customHeight="1">
      <c r="A321" s="38"/>
      <c r="B321" s="39"/>
      <c r="C321" s="182" t="s">
        <v>3185</v>
      </c>
      <c r="D321" s="182" t="s">
        <v>171</v>
      </c>
      <c r="E321" s="183" t="s">
        <v>3186</v>
      </c>
      <c r="F321" s="184" t="s">
        <v>3187</v>
      </c>
      <c r="G321" s="185" t="s">
        <v>999</v>
      </c>
      <c r="H321" s="186">
        <v>1</v>
      </c>
      <c r="I321" s="187"/>
      <c r="J321" s="188">
        <f>ROUND(I321*H321,2)</f>
        <v>0</v>
      </c>
      <c r="K321" s="184" t="s">
        <v>1480</v>
      </c>
      <c r="L321" s="43"/>
      <c r="M321" s="189" t="s">
        <v>19</v>
      </c>
      <c r="N321" s="190" t="s">
        <v>43</v>
      </c>
      <c r="O321" s="68"/>
      <c r="P321" s="191">
        <f>O321*H321</f>
        <v>0</v>
      </c>
      <c r="Q321" s="191">
        <v>0</v>
      </c>
      <c r="R321" s="191">
        <f>Q321*H321</f>
        <v>0</v>
      </c>
      <c r="S321" s="191">
        <v>0</v>
      </c>
      <c r="T321" s="192">
        <f>S321*H321</f>
        <v>0</v>
      </c>
      <c r="U321" s="38"/>
      <c r="V321" s="38"/>
      <c r="W321" s="38"/>
      <c r="X321" s="38"/>
      <c r="Y321" s="38"/>
      <c r="Z321" s="38"/>
      <c r="AA321" s="38"/>
      <c r="AB321" s="38"/>
      <c r="AC321" s="38"/>
      <c r="AD321" s="38"/>
      <c r="AE321" s="38"/>
      <c r="AR321" s="193" t="s">
        <v>176</v>
      </c>
      <c r="AT321" s="193" t="s">
        <v>171</v>
      </c>
      <c r="AU321" s="193" t="s">
        <v>79</v>
      </c>
      <c r="AY321" s="21" t="s">
        <v>168</v>
      </c>
      <c r="BE321" s="194">
        <f>IF(N321="základní",J321,0)</f>
        <v>0</v>
      </c>
      <c r="BF321" s="194">
        <f>IF(N321="snížená",J321,0)</f>
        <v>0</v>
      </c>
      <c r="BG321" s="194">
        <f>IF(N321="zákl. přenesená",J321,0)</f>
        <v>0</v>
      </c>
      <c r="BH321" s="194">
        <f>IF(N321="sníž. přenesená",J321,0)</f>
        <v>0</v>
      </c>
      <c r="BI321" s="194">
        <f>IF(N321="nulová",J321,0)</f>
        <v>0</v>
      </c>
      <c r="BJ321" s="21" t="s">
        <v>79</v>
      </c>
      <c r="BK321" s="194">
        <f>ROUND(I321*H321,2)</f>
        <v>0</v>
      </c>
      <c r="BL321" s="21" t="s">
        <v>176</v>
      </c>
      <c r="BM321" s="193" t="s">
        <v>3188</v>
      </c>
    </row>
    <row r="322" spans="1:65" s="2" customFormat="1" ht="11.25">
      <c r="A322" s="38"/>
      <c r="B322" s="39"/>
      <c r="C322" s="40"/>
      <c r="D322" s="195" t="s">
        <v>178</v>
      </c>
      <c r="E322" s="40"/>
      <c r="F322" s="196" t="s">
        <v>3187</v>
      </c>
      <c r="G322" s="40"/>
      <c r="H322" s="40"/>
      <c r="I322" s="197"/>
      <c r="J322" s="40"/>
      <c r="K322" s="40"/>
      <c r="L322" s="43"/>
      <c r="M322" s="198"/>
      <c r="N322" s="199"/>
      <c r="O322" s="68"/>
      <c r="P322" s="68"/>
      <c r="Q322" s="68"/>
      <c r="R322" s="68"/>
      <c r="S322" s="68"/>
      <c r="T322" s="69"/>
      <c r="U322" s="38"/>
      <c r="V322" s="38"/>
      <c r="W322" s="38"/>
      <c r="X322" s="38"/>
      <c r="Y322" s="38"/>
      <c r="Z322" s="38"/>
      <c r="AA322" s="38"/>
      <c r="AB322" s="38"/>
      <c r="AC322" s="38"/>
      <c r="AD322" s="38"/>
      <c r="AE322" s="38"/>
      <c r="AT322" s="21" t="s">
        <v>178</v>
      </c>
      <c r="AU322" s="21" t="s">
        <v>79</v>
      </c>
    </row>
    <row r="323" spans="1:65" s="2" customFormat="1" ht="24.2" customHeight="1">
      <c r="A323" s="38"/>
      <c r="B323" s="39"/>
      <c r="C323" s="182" t="s">
        <v>1032</v>
      </c>
      <c r="D323" s="182" t="s">
        <v>171</v>
      </c>
      <c r="E323" s="183" t="s">
        <v>3189</v>
      </c>
      <c r="F323" s="184" t="s">
        <v>3190</v>
      </c>
      <c r="G323" s="185" t="s">
        <v>999</v>
      </c>
      <c r="H323" s="186">
        <v>1</v>
      </c>
      <c r="I323" s="187"/>
      <c r="J323" s="188">
        <f>ROUND(I323*H323,2)</f>
        <v>0</v>
      </c>
      <c r="K323" s="184" t="s">
        <v>1480</v>
      </c>
      <c r="L323" s="43"/>
      <c r="M323" s="189" t="s">
        <v>19</v>
      </c>
      <c r="N323" s="190" t="s">
        <v>43</v>
      </c>
      <c r="O323" s="68"/>
      <c r="P323" s="191">
        <f>O323*H323</f>
        <v>0</v>
      </c>
      <c r="Q323" s="191">
        <v>0</v>
      </c>
      <c r="R323" s="191">
        <f>Q323*H323</f>
        <v>0</v>
      </c>
      <c r="S323" s="191">
        <v>0</v>
      </c>
      <c r="T323" s="192">
        <f>S323*H323</f>
        <v>0</v>
      </c>
      <c r="U323" s="38"/>
      <c r="V323" s="38"/>
      <c r="W323" s="38"/>
      <c r="X323" s="38"/>
      <c r="Y323" s="38"/>
      <c r="Z323" s="38"/>
      <c r="AA323" s="38"/>
      <c r="AB323" s="38"/>
      <c r="AC323" s="38"/>
      <c r="AD323" s="38"/>
      <c r="AE323" s="38"/>
      <c r="AR323" s="193" t="s">
        <v>176</v>
      </c>
      <c r="AT323" s="193" t="s">
        <v>171</v>
      </c>
      <c r="AU323" s="193" t="s">
        <v>79</v>
      </c>
      <c r="AY323" s="21" t="s">
        <v>168</v>
      </c>
      <c r="BE323" s="194">
        <f>IF(N323="základní",J323,0)</f>
        <v>0</v>
      </c>
      <c r="BF323" s="194">
        <f>IF(N323="snížená",J323,0)</f>
        <v>0</v>
      </c>
      <c r="BG323" s="194">
        <f>IF(N323="zákl. přenesená",J323,0)</f>
        <v>0</v>
      </c>
      <c r="BH323" s="194">
        <f>IF(N323="sníž. přenesená",J323,0)</f>
        <v>0</v>
      </c>
      <c r="BI323" s="194">
        <f>IF(N323="nulová",J323,0)</f>
        <v>0</v>
      </c>
      <c r="BJ323" s="21" t="s">
        <v>79</v>
      </c>
      <c r="BK323" s="194">
        <f>ROUND(I323*H323,2)</f>
        <v>0</v>
      </c>
      <c r="BL323" s="21" t="s">
        <v>176</v>
      </c>
      <c r="BM323" s="193" t="s">
        <v>3191</v>
      </c>
    </row>
    <row r="324" spans="1:65" s="2" customFormat="1" ht="11.25">
      <c r="A324" s="38"/>
      <c r="B324" s="39"/>
      <c r="C324" s="40"/>
      <c r="D324" s="195" t="s">
        <v>178</v>
      </c>
      <c r="E324" s="40"/>
      <c r="F324" s="196" t="s">
        <v>3190</v>
      </c>
      <c r="G324" s="40"/>
      <c r="H324" s="40"/>
      <c r="I324" s="197"/>
      <c r="J324" s="40"/>
      <c r="K324" s="40"/>
      <c r="L324" s="43"/>
      <c r="M324" s="198"/>
      <c r="N324" s="199"/>
      <c r="O324" s="68"/>
      <c r="P324" s="68"/>
      <c r="Q324" s="68"/>
      <c r="R324" s="68"/>
      <c r="S324" s="68"/>
      <c r="T324" s="69"/>
      <c r="U324" s="38"/>
      <c r="V324" s="38"/>
      <c r="W324" s="38"/>
      <c r="X324" s="38"/>
      <c r="Y324" s="38"/>
      <c r="Z324" s="38"/>
      <c r="AA324" s="38"/>
      <c r="AB324" s="38"/>
      <c r="AC324" s="38"/>
      <c r="AD324" s="38"/>
      <c r="AE324" s="38"/>
      <c r="AT324" s="21" t="s">
        <v>178</v>
      </c>
      <c r="AU324" s="21" t="s">
        <v>79</v>
      </c>
    </row>
    <row r="325" spans="1:65" s="2" customFormat="1" ht="16.5" customHeight="1">
      <c r="A325" s="38"/>
      <c r="B325" s="39"/>
      <c r="C325" s="182" t="s">
        <v>1039</v>
      </c>
      <c r="D325" s="182" t="s">
        <v>171</v>
      </c>
      <c r="E325" s="183" t="s">
        <v>3192</v>
      </c>
      <c r="F325" s="184" t="s">
        <v>3193</v>
      </c>
      <c r="G325" s="185" t="s">
        <v>999</v>
      </c>
      <c r="H325" s="186">
        <v>1</v>
      </c>
      <c r="I325" s="187"/>
      <c r="J325" s="188">
        <f>ROUND(I325*H325,2)</f>
        <v>0</v>
      </c>
      <c r="K325" s="184" t="s">
        <v>1480</v>
      </c>
      <c r="L325" s="43"/>
      <c r="M325" s="189" t="s">
        <v>19</v>
      </c>
      <c r="N325" s="190" t="s">
        <v>43</v>
      </c>
      <c r="O325" s="68"/>
      <c r="P325" s="191">
        <f>O325*H325</f>
        <v>0</v>
      </c>
      <c r="Q325" s="191">
        <v>0</v>
      </c>
      <c r="R325" s="191">
        <f>Q325*H325</f>
        <v>0</v>
      </c>
      <c r="S325" s="191">
        <v>0</v>
      </c>
      <c r="T325" s="192">
        <f>S325*H325</f>
        <v>0</v>
      </c>
      <c r="U325" s="38"/>
      <c r="V325" s="38"/>
      <c r="W325" s="38"/>
      <c r="X325" s="38"/>
      <c r="Y325" s="38"/>
      <c r="Z325" s="38"/>
      <c r="AA325" s="38"/>
      <c r="AB325" s="38"/>
      <c r="AC325" s="38"/>
      <c r="AD325" s="38"/>
      <c r="AE325" s="38"/>
      <c r="AR325" s="193" t="s">
        <v>176</v>
      </c>
      <c r="AT325" s="193" t="s">
        <v>171</v>
      </c>
      <c r="AU325" s="193" t="s">
        <v>79</v>
      </c>
      <c r="AY325" s="21" t="s">
        <v>168</v>
      </c>
      <c r="BE325" s="194">
        <f>IF(N325="základní",J325,0)</f>
        <v>0</v>
      </c>
      <c r="BF325" s="194">
        <f>IF(N325="snížená",J325,0)</f>
        <v>0</v>
      </c>
      <c r="BG325" s="194">
        <f>IF(N325="zákl. přenesená",J325,0)</f>
        <v>0</v>
      </c>
      <c r="BH325" s="194">
        <f>IF(N325="sníž. přenesená",J325,0)</f>
        <v>0</v>
      </c>
      <c r="BI325" s="194">
        <f>IF(N325="nulová",J325,0)</f>
        <v>0</v>
      </c>
      <c r="BJ325" s="21" t="s">
        <v>79</v>
      </c>
      <c r="BK325" s="194">
        <f>ROUND(I325*H325,2)</f>
        <v>0</v>
      </c>
      <c r="BL325" s="21" t="s">
        <v>176</v>
      </c>
      <c r="BM325" s="193" t="s">
        <v>3194</v>
      </c>
    </row>
    <row r="326" spans="1:65" s="2" customFormat="1" ht="19.5">
      <c r="A326" s="38"/>
      <c r="B326" s="39"/>
      <c r="C326" s="40"/>
      <c r="D326" s="195" t="s">
        <v>178</v>
      </c>
      <c r="E326" s="40"/>
      <c r="F326" s="196" t="s">
        <v>3195</v>
      </c>
      <c r="G326" s="40"/>
      <c r="H326" s="40"/>
      <c r="I326" s="197"/>
      <c r="J326" s="40"/>
      <c r="K326" s="40"/>
      <c r="L326" s="43"/>
      <c r="M326" s="198"/>
      <c r="N326" s="199"/>
      <c r="O326" s="68"/>
      <c r="P326" s="68"/>
      <c r="Q326" s="68"/>
      <c r="R326" s="68"/>
      <c r="S326" s="68"/>
      <c r="T326" s="69"/>
      <c r="U326" s="38"/>
      <c r="V326" s="38"/>
      <c r="W326" s="38"/>
      <c r="X326" s="38"/>
      <c r="Y326" s="38"/>
      <c r="Z326" s="38"/>
      <c r="AA326" s="38"/>
      <c r="AB326" s="38"/>
      <c r="AC326" s="38"/>
      <c r="AD326" s="38"/>
      <c r="AE326" s="38"/>
      <c r="AT326" s="21" t="s">
        <v>178</v>
      </c>
      <c r="AU326" s="21" t="s">
        <v>79</v>
      </c>
    </row>
    <row r="327" spans="1:65" s="2" customFormat="1" ht="29.25">
      <c r="A327" s="38"/>
      <c r="B327" s="39"/>
      <c r="C327" s="40"/>
      <c r="D327" s="195" t="s">
        <v>206</v>
      </c>
      <c r="E327" s="40"/>
      <c r="F327" s="224" t="s">
        <v>3196</v>
      </c>
      <c r="G327" s="40"/>
      <c r="H327" s="40"/>
      <c r="I327" s="197"/>
      <c r="J327" s="40"/>
      <c r="K327" s="40"/>
      <c r="L327" s="43"/>
      <c r="M327" s="198"/>
      <c r="N327" s="199"/>
      <c r="O327" s="68"/>
      <c r="P327" s="68"/>
      <c r="Q327" s="68"/>
      <c r="R327" s="68"/>
      <c r="S327" s="68"/>
      <c r="T327" s="69"/>
      <c r="U327" s="38"/>
      <c r="V327" s="38"/>
      <c r="W327" s="38"/>
      <c r="X327" s="38"/>
      <c r="Y327" s="38"/>
      <c r="Z327" s="38"/>
      <c r="AA327" s="38"/>
      <c r="AB327" s="38"/>
      <c r="AC327" s="38"/>
      <c r="AD327" s="38"/>
      <c r="AE327" s="38"/>
      <c r="AT327" s="21" t="s">
        <v>206</v>
      </c>
      <c r="AU327" s="21" t="s">
        <v>79</v>
      </c>
    </row>
    <row r="328" spans="1:65" s="2" customFormat="1" ht="24.2" customHeight="1">
      <c r="A328" s="38"/>
      <c r="B328" s="39"/>
      <c r="C328" s="182" t="s">
        <v>1053</v>
      </c>
      <c r="D328" s="182" t="s">
        <v>171</v>
      </c>
      <c r="E328" s="183" t="s">
        <v>3197</v>
      </c>
      <c r="F328" s="184" t="s">
        <v>3198</v>
      </c>
      <c r="G328" s="185" t="s">
        <v>999</v>
      </c>
      <c r="H328" s="186">
        <v>1</v>
      </c>
      <c r="I328" s="187"/>
      <c r="J328" s="188">
        <f>ROUND(I328*H328,2)</f>
        <v>0</v>
      </c>
      <c r="K328" s="184" t="s">
        <v>1480</v>
      </c>
      <c r="L328" s="43"/>
      <c r="M328" s="189" t="s">
        <v>19</v>
      </c>
      <c r="N328" s="190" t="s">
        <v>43</v>
      </c>
      <c r="O328" s="68"/>
      <c r="P328" s="191">
        <f>O328*H328</f>
        <v>0</v>
      </c>
      <c r="Q328" s="191">
        <v>0</v>
      </c>
      <c r="R328" s="191">
        <f>Q328*H328</f>
        <v>0</v>
      </c>
      <c r="S328" s="191">
        <v>0</v>
      </c>
      <c r="T328" s="192">
        <f>S328*H328</f>
        <v>0</v>
      </c>
      <c r="U328" s="38"/>
      <c r="V328" s="38"/>
      <c r="W328" s="38"/>
      <c r="X328" s="38"/>
      <c r="Y328" s="38"/>
      <c r="Z328" s="38"/>
      <c r="AA328" s="38"/>
      <c r="AB328" s="38"/>
      <c r="AC328" s="38"/>
      <c r="AD328" s="38"/>
      <c r="AE328" s="38"/>
      <c r="AR328" s="193" t="s">
        <v>176</v>
      </c>
      <c r="AT328" s="193" t="s">
        <v>171</v>
      </c>
      <c r="AU328" s="193" t="s">
        <v>79</v>
      </c>
      <c r="AY328" s="21" t="s">
        <v>168</v>
      </c>
      <c r="BE328" s="194">
        <f>IF(N328="základní",J328,0)</f>
        <v>0</v>
      </c>
      <c r="BF328" s="194">
        <f>IF(N328="snížená",J328,0)</f>
        <v>0</v>
      </c>
      <c r="BG328" s="194">
        <f>IF(N328="zákl. přenesená",J328,0)</f>
        <v>0</v>
      </c>
      <c r="BH328" s="194">
        <f>IF(N328="sníž. přenesená",J328,0)</f>
        <v>0</v>
      </c>
      <c r="BI328" s="194">
        <f>IF(N328="nulová",J328,0)</f>
        <v>0</v>
      </c>
      <c r="BJ328" s="21" t="s">
        <v>79</v>
      </c>
      <c r="BK328" s="194">
        <f>ROUND(I328*H328,2)</f>
        <v>0</v>
      </c>
      <c r="BL328" s="21" t="s">
        <v>176</v>
      </c>
      <c r="BM328" s="193" t="s">
        <v>3199</v>
      </c>
    </row>
    <row r="329" spans="1:65" s="2" customFormat="1" ht="11.25">
      <c r="A329" s="38"/>
      <c r="B329" s="39"/>
      <c r="C329" s="40"/>
      <c r="D329" s="195" t="s">
        <v>178</v>
      </c>
      <c r="E329" s="40"/>
      <c r="F329" s="196" t="s">
        <v>3198</v>
      </c>
      <c r="G329" s="40"/>
      <c r="H329" s="40"/>
      <c r="I329" s="197"/>
      <c r="J329" s="40"/>
      <c r="K329" s="40"/>
      <c r="L329" s="43"/>
      <c r="M329" s="198"/>
      <c r="N329" s="199"/>
      <c r="O329" s="68"/>
      <c r="P329" s="68"/>
      <c r="Q329" s="68"/>
      <c r="R329" s="68"/>
      <c r="S329" s="68"/>
      <c r="T329" s="69"/>
      <c r="U329" s="38"/>
      <c r="V329" s="38"/>
      <c r="W329" s="38"/>
      <c r="X329" s="38"/>
      <c r="Y329" s="38"/>
      <c r="Z329" s="38"/>
      <c r="AA329" s="38"/>
      <c r="AB329" s="38"/>
      <c r="AC329" s="38"/>
      <c r="AD329" s="38"/>
      <c r="AE329" s="38"/>
      <c r="AT329" s="21" t="s">
        <v>178</v>
      </c>
      <c r="AU329" s="21" t="s">
        <v>79</v>
      </c>
    </row>
    <row r="330" spans="1:65" s="2" customFormat="1" ht="24.2" customHeight="1">
      <c r="A330" s="38"/>
      <c r="B330" s="39"/>
      <c r="C330" s="182" t="s">
        <v>1045</v>
      </c>
      <c r="D330" s="182" t="s">
        <v>171</v>
      </c>
      <c r="E330" s="183" t="s">
        <v>3200</v>
      </c>
      <c r="F330" s="184" t="s">
        <v>3201</v>
      </c>
      <c r="G330" s="185" t="s">
        <v>999</v>
      </c>
      <c r="H330" s="186">
        <v>1</v>
      </c>
      <c r="I330" s="187"/>
      <c r="J330" s="188">
        <f>ROUND(I330*H330,2)</f>
        <v>0</v>
      </c>
      <c r="K330" s="184" t="s">
        <v>1480</v>
      </c>
      <c r="L330" s="43"/>
      <c r="M330" s="189" t="s">
        <v>19</v>
      </c>
      <c r="N330" s="190" t="s">
        <v>43</v>
      </c>
      <c r="O330" s="68"/>
      <c r="P330" s="191">
        <f>O330*H330</f>
        <v>0</v>
      </c>
      <c r="Q330" s="191">
        <v>0</v>
      </c>
      <c r="R330" s="191">
        <f>Q330*H330</f>
        <v>0</v>
      </c>
      <c r="S330" s="191">
        <v>0</v>
      </c>
      <c r="T330" s="192">
        <f>S330*H330</f>
        <v>0</v>
      </c>
      <c r="U330" s="38"/>
      <c r="V330" s="38"/>
      <c r="W330" s="38"/>
      <c r="X330" s="38"/>
      <c r="Y330" s="38"/>
      <c r="Z330" s="38"/>
      <c r="AA330" s="38"/>
      <c r="AB330" s="38"/>
      <c r="AC330" s="38"/>
      <c r="AD330" s="38"/>
      <c r="AE330" s="38"/>
      <c r="AR330" s="193" t="s">
        <v>176</v>
      </c>
      <c r="AT330" s="193" t="s">
        <v>171</v>
      </c>
      <c r="AU330" s="193" t="s">
        <v>79</v>
      </c>
      <c r="AY330" s="21" t="s">
        <v>168</v>
      </c>
      <c r="BE330" s="194">
        <f>IF(N330="základní",J330,0)</f>
        <v>0</v>
      </c>
      <c r="BF330" s="194">
        <f>IF(N330="snížená",J330,0)</f>
        <v>0</v>
      </c>
      <c r="BG330" s="194">
        <f>IF(N330="zákl. přenesená",J330,0)</f>
        <v>0</v>
      </c>
      <c r="BH330" s="194">
        <f>IF(N330="sníž. přenesená",J330,0)</f>
        <v>0</v>
      </c>
      <c r="BI330" s="194">
        <f>IF(N330="nulová",J330,0)</f>
        <v>0</v>
      </c>
      <c r="BJ330" s="21" t="s">
        <v>79</v>
      </c>
      <c r="BK330" s="194">
        <f>ROUND(I330*H330,2)</f>
        <v>0</v>
      </c>
      <c r="BL330" s="21" t="s">
        <v>176</v>
      </c>
      <c r="BM330" s="193" t="s">
        <v>3202</v>
      </c>
    </row>
    <row r="331" spans="1:65" s="2" customFormat="1" ht="19.5">
      <c r="A331" s="38"/>
      <c r="B331" s="39"/>
      <c r="C331" s="40"/>
      <c r="D331" s="195" t="s">
        <v>178</v>
      </c>
      <c r="E331" s="40"/>
      <c r="F331" s="196" t="s">
        <v>3201</v>
      </c>
      <c r="G331" s="40"/>
      <c r="H331" s="40"/>
      <c r="I331" s="197"/>
      <c r="J331" s="40"/>
      <c r="K331" s="40"/>
      <c r="L331" s="43"/>
      <c r="M331" s="198"/>
      <c r="N331" s="199"/>
      <c r="O331" s="68"/>
      <c r="P331" s="68"/>
      <c r="Q331" s="68"/>
      <c r="R331" s="68"/>
      <c r="S331" s="68"/>
      <c r="T331" s="69"/>
      <c r="U331" s="38"/>
      <c r="V331" s="38"/>
      <c r="W331" s="38"/>
      <c r="X331" s="38"/>
      <c r="Y331" s="38"/>
      <c r="Z331" s="38"/>
      <c r="AA331" s="38"/>
      <c r="AB331" s="38"/>
      <c r="AC331" s="38"/>
      <c r="AD331" s="38"/>
      <c r="AE331" s="38"/>
      <c r="AT331" s="21" t="s">
        <v>178</v>
      </c>
      <c r="AU331" s="21" t="s">
        <v>79</v>
      </c>
    </row>
    <row r="332" spans="1:65" s="2" customFormat="1" ht="24.2" customHeight="1">
      <c r="A332" s="38"/>
      <c r="B332" s="39"/>
      <c r="C332" s="182" t="s">
        <v>1059</v>
      </c>
      <c r="D332" s="182" t="s">
        <v>171</v>
      </c>
      <c r="E332" s="183" t="s">
        <v>3203</v>
      </c>
      <c r="F332" s="184" t="s">
        <v>3204</v>
      </c>
      <c r="G332" s="185" t="s">
        <v>999</v>
      </c>
      <c r="H332" s="186">
        <v>1</v>
      </c>
      <c r="I332" s="187"/>
      <c r="J332" s="188">
        <f>ROUND(I332*H332,2)</f>
        <v>0</v>
      </c>
      <c r="K332" s="184" t="s">
        <v>1480</v>
      </c>
      <c r="L332" s="43"/>
      <c r="M332" s="189" t="s">
        <v>19</v>
      </c>
      <c r="N332" s="190" t="s">
        <v>43</v>
      </c>
      <c r="O332" s="68"/>
      <c r="P332" s="191">
        <f>O332*H332</f>
        <v>0</v>
      </c>
      <c r="Q332" s="191">
        <v>0</v>
      </c>
      <c r="R332" s="191">
        <f>Q332*H332</f>
        <v>0</v>
      </c>
      <c r="S332" s="191">
        <v>0</v>
      </c>
      <c r="T332" s="192">
        <f>S332*H332</f>
        <v>0</v>
      </c>
      <c r="U332" s="38"/>
      <c r="V332" s="38"/>
      <c r="W332" s="38"/>
      <c r="X332" s="38"/>
      <c r="Y332" s="38"/>
      <c r="Z332" s="38"/>
      <c r="AA332" s="38"/>
      <c r="AB332" s="38"/>
      <c r="AC332" s="38"/>
      <c r="AD332" s="38"/>
      <c r="AE332" s="38"/>
      <c r="AR332" s="193" t="s">
        <v>176</v>
      </c>
      <c r="AT332" s="193" t="s">
        <v>171</v>
      </c>
      <c r="AU332" s="193" t="s">
        <v>79</v>
      </c>
      <c r="AY332" s="21" t="s">
        <v>168</v>
      </c>
      <c r="BE332" s="194">
        <f>IF(N332="základní",J332,0)</f>
        <v>0</v>
      </c>
      <c r="BF332" s="194">
        <f>IF(N332="snížená",J332,0)</f>
        <v>0</v>
      </c>
      <c r="BG332" s="194">
        <f>IF(N332="zákl. přenesená",J332,0)</f>
        <v>0</v>
      </c>
      <c r="BH332" s="194">
        <f>IF(N332="sníž. přenesená",J332,0)</f>
        <v>0</v>
      </c>
      <c r="BI332" s="194">
        <f>IF(N332="nulová",J332,0)</f>
        <v>0</v>
      </c>
      <c r="BJ332" s="21" t="s">
        <v>79</v>
      </c>
      <c r="BK332" s="194">
        <f>ROUND(I332*H332,2)</f>
        <v>0</v>
      </c>
      <c r="BL332" s="21" t="s">
        <v>176</v>
      </c>
      <c r="BM332" s="193" t="s">
        <v>3205</v>
      </c>
    </row>
    <row r="333" spans="1:65" s="2" customFormat="1" ht="11.25">
      <c r="A333" s="38"/>
      <c r="B333" s="39"/>
      <c r="C333" s="40"/>
      <c r="D333" s="195" t="s">
        <v>178</v>
      </c>
      <c r="E333" s="40"/>
      <c r="F333" s="196" t="s">
        <v>3204</v>
      </c>
      <c r="G333" s="40"/>
      <c r="H333" s="40"/>
      <c r="I333" s="197"/>
      <c r="J333" s="40"/>
      <c r="K333" s="40"/>
      <c r="L333" s="43"/>
      <c r="M333" s="198"/>
      <c r="N333" s="199"/>
      <c r="O333" s="68"/>
      <c r="P333" s="68"/>
      <c r="Q333" s="68"/>
      <c r="R333" s="68"/>
      <c r="S333" s="68"/>
      <c r="T333" s="69"/>
      <c r="U333" s="38"/>
      <c r="V333" s="38"/>
      <c r="W333" s="38"/>
      <c r="X333" s="38"/>
      <c r="Y333" s="38"/>
      <c r="Z333" s="38"/>
      <c r="AA333" s="38"/>
      <c r="AB333" s="38"/>
      <c r="AC333" s="38"/>
      <c r="AD333" s="38"/>
      <c r="AE333" s="38"/>
      <c r="AT333" s="21" t="s">
        <v>178</v>
      </c>
      <c r="AU333" s="21" t="s">
        <v>79</v>
      </c>
    </row>
    <row r="334" spans="1:65" s="2" customFormat="1" ht="16.5" customHeight="1">
      <c r="A334" s="38"/>
      <c r="B334" s="39"/>
      <c r="C334" s="182" t="s">
        <v>3206</v>
      </c>
      <c r="D334" s="182" t="s">
        <v>171</v>
      </c>
      <c r="E334" s="183" t="s">
        <v>3207</v>
      </c>
      <c r="F334" s="184" t="s">
        <v>3208</v>
      </c>
      <c r="G334" s="185" t="s">
        <v>999</v>
      </c>
      <c r="H334" s="186">
        <v>1</v>
      </c>
      <c r="I334" s="187"/>
      <c r="J334" s="188">
        <f>ROUND(I334*H334,2)</f>
        <v>0</v>
      </c>
      <c r="K334" s="184" t="s">
        <v>1480</v>
      </c>
      <c r="L334" s="43"/>
      <c r="M334" s="189" t="s">
        <v>19</v>
      </c>
      <c r="N334" s="190" t="s">
        <v>43</v>
      </c>
      <c r="O334" s="68"/>
      <c r="P334" s="191">
        <f>O334*H334</f>
        <v>0</v>
      </c>
      <c r="Q334" s="191">
        <v>0</v>
      </c>
      <c r="R334" s="191">
        <f>Q334*H334</f>
        <v>0</v>
      </c>
      <c r="S334" s="191">
        <v>0</v>
      </c>
      <c r="T334" s="192">
        <f>S334*H334</f>
        <v>0</v>
      </c>
      <c r="U334" s="38"/>
      <c r="V334" s="38"/>
      <c r="W334" s="38"/>
      <c r="X334" s="38"/>
      <c r="Y334" s="38"/>
      <c r="Z334" s="38"/>
      <c r="AA334" s="38"/>
      <c r="AB334" s="38"/>
      <c r="AC334" s="38"/>
      <c r="AD334" s="38"/>
      <c r="AE334" s="38"/>
      <c r="AR334" s="193" t="s">
        <v>176</v>
      </c>
      <c r="AT334" s="193" t="s">
        <v>171</v>
      </c>
      <c r="AU334" s="193" t="s">
        <v>79</v>
      </c>
      <c r="AY334" s="21" t="s">
        <v>168</v>
      </c>
      <c r="BE334" s="194">
        <f>IF(N334="základní",J334,0)</f>
        <v>0</v>
      </c>
      <c r="BF334" s="194">
        <f>IF(N334="snížená",J334,0)</f>
        <v>0</v>
      </c>
      <c r="BG334" s="194">
        <f>IF(N334="zákl. přenesená",J334,0)</f>
        <v>0</v>
      </c>
      <c r="BH334" s="194">
        <f>IF(N334="sníž. přenesená",J334,0)</f>
        <v>0</v>
      </c>
      <c r="BI334" s="194">
        <f>IF(N334="nulová",J334,0)</f>
        <v>0</v>
      </c>
      <c r="BJ334" s="21" t="s">
        <v>79</v>
      </c>
      <c r="BK334" s="194">
        <f>ROUND(I334*H334,2)</f>
        <v>0</v>
      </c>
      <c r="BL334" s="21" t="s">
        <v>176</v>
      </c>
      <c r="BM334" s="193" t="s">
        <v>3209</v>
      </c>
    </row>
    <row r="335" spans="1:65" s="2" customFormat="1" ht="11.25">
      <c r="A335" s="38"/>
      <c r="B335" s="39"/>
      <c r="C335" s="40"/>
      <c r="D335" s="195" t="s">
        <v>178</v>
      </c>
      <c r="E335" s="40"/>
      <c r="F335" s="196" t="s">
        <v>3208</v>
      </c>
      <c r="G335" s="40"/>
      <c r="H335" s="40"/>
      <c r="I335" s="197"/>
      <c r="J335" s="40"/>
      <c r="K335" s="40"/>
      <c r="L335" s="43"/>
      <c r="M335" s="198"/>
      <c r="N335" s="199"/>
      <c r="O335" s="68"/>
      <c r="P335" s="68"/>
      <c r="Q335" s="68"/>
      <c r="R335" s="68"/>
      <c r="S335" s="68"/>
      <c r="T335" s="69"/>
      <c r="U335" s="38"/>
      <c r="V335" s="38"/>
      <c r="W335" s="38"/>
      <c r="X335" s="38"/>
      <c r="Y335" s="38"/>
      <c r="Z335" s="38"/>
      <c r="AA335" s="38"/>
      <c r="AB335" s="38"/>
      <c r="AC335" s="38"/>
      <c r="AD335" s="38"/>
      <c r="AE335" s="38"/>
      <c r="AT335" s="21" t="s">
        <v>178</v>
      </c>
      <c r="AU335" s="21" t="s">
        <v>79</v>
      </c>
    </row>
    <row r="336" spans="1:65" s="2" customFormat="1" ht="16.5" customHeight="1">
      <c r="A336" s="38"/>
      <c r="B336" s="39"/>
      <c r="C336" s="182" t="s">
        <v>873</v>
      </c>
      <c r="D336" s="182" t="s">
        <v>171</v>
      </c>
      <c r="E336" s="183" t="s">
        <v>3210</v>
      </c>
      <c r="F336" s="184" t="s">
        <v>3211</v>
      </c>
      <c r="G336" s="185" t="s">
        <v>999</v>
      </c>
      <c r="H336" s="186">
        <v>1</v>
      </c>
      <c r="I336" s="187"/>
      <c r="J336" s="188">
        <f>ROUND(I336*H336,2)</f>
        <v>0</v>
      </c>
      <c r="K336" s="184" t="s">
        <v>1480</v>
      </c>
      <c r="L336" s="43"/>
      <c r="M336" s="189" t="s">
        <v>19</v>
      </c>
      <c r="N336" s="190" t="s">
        <v>43</v>
      </c>
      <c r="O336" s="68"/>
      <c r="P336" s="191">
        <f>O336*H336</f>
        <v>0</v>
      </c>
      <c r="Q336" s="191">
        <v>0</v>
      </c>
      <c r="R336" s="191">
        <f>Q336*H336</f>
        <v>0</v>
      </c>
      <c r="S336" s="191">
        <v>0</v>
      </c>
      <c r="T336" s="192">
        <f>S336*H336</f>
        <v>0</v>
      </c>
      <c r="U336" s="38"/>
      <c r="V336" s="38"/>
      <c r="W336" s="38"/>
      <c r="X336" s="38"/>
      <c r="Y336" s="38"/>
      <c r="Z336" s="38"/>
      <c r="AA336" s="38"/>
      <c r="AB336" s="38"/>
      <c r="AC336" s="38"/>
      <c r="AD336" s="38"/>
      <c r="AE336" s="38"/>
      <c r="AR336" s="193" t="s">
        <v>176</v>
      </c>
      <c r="AT336" s="193" t="s">
        <v>171</v>
      </c>
      <c r="AU336" s="193" t="s">
        <v>79</v>
      </c>
      <c r="AY336" s="21" t="s">
        <v>168</v>
      </c>
      <c r="BE336" s="194">
        <f>IF(N336="základní",J336,0)</f>
        <v>0</v>
      </c>
      <c r="BF336" s="194">
        <f>IF(N336="snížená",J336,0)</f>
        <v>0</v>
      </c>
      <c r="BG336" s="194">
        <f>IF(N336="zákl. přenesená",J336,0)</f>
        <v>0</v>
      </c>
      <c r="BH336" s="194">
        <f>IF(N336="sníž. přenesená",J336,0)</f>
        <v>0</v>
      </c>
      <c r="BI336" s="194">
        <f>IF(N336="nulová",J336,0)</f>
        <v>0</v>
      </c>
      <c r="BJ336" s="21" t="s">
        <v>79</v>
      </c>
      <c r="BK336" s="194">
        <f>ROUND(I336*H336,2)</f>
        <v>0</v>
      </c>
      <c r="BL336" s="21" t="s">
        <v>176</v>
      </c>
      <c r="BM336" s="193" t="s">
        <v>3212</v>
      </c>
    </row>
    <row r="337" spans="1:65" s="2" customFormat="1" ht="11.25">
      <c r="A337" s="38"/>
      <c r="B337" s="39"/>
      <c r="C337" s="40"/>
      <c r="D337" s="195" t="s">
        <v>178</v>
      </c>
      <c r="E337" s="40"/>
      <c r="F337" s="196" t="s">
        <v>3211</v>
      </c>
      <c r="G337" s="40"/>
      <c r="H337" s="40"/>
      <c r="I337" s="197"/>
      <c r="J337" s="40"/>
      <c r="K337" s="40"/>
      <c r="L337" s="43"/>
      <c r="M337" s="198"/>
      <c r="N337" s="199"/>
      <c r="O337" s="68"/>
      <c r="P337" s="68"/>
      <c r="Q337" s="68"/>
      <c r="R337" s="68"/>
      <c r="S337" s="68"/>
      <c r="T337" s="69"/>
      <c r="U337" s="38"/>
      <c r="V337" s="38"/>
      <c r="W337" s="38"/>
      <c r="X337" s="38"/>
      <c r="Y337" s="38"/>
      <c r="Z337" s="38"/>
      <c r="AA337" s="38"/>
      <c r="AB337" s="38"/>
      <c r="AC337" s="38"/>
      <c r="AD337" s="38"/>
      <c r="AE337" s="38"/>
      <c r="AT337" s="21" t="s">
        <v>178</v>
      </c>
      <c r="AU337" s="21" t="s">
        <v>79</v>
      </c>
    </row>
    <row r="338" spans="1:65" s="2" customFormat="1" ht="33" customHeight="1">
      <c r="A338" s="38"/>
      <c r="B338" s="39"/>
      <c r="C338" s="182" t="s">
        <v>884</v>
      </c>
      <c r="D338" s="182" t="s">
        <v>171</v>
      </c>
      <c r="E338" s="183" t="s">
        <v>3213</v>
      </c>
      <c r="F338" s="184" t="s">
        <v>3214</v>
      </c>
      <c r="G338" s="185" t="s">
        <v>999</v>
      </c>
      <c r="H338" s="186">
        <v>1</v>
      </c>
      <c r="I338" s="187"/>
      <c r="J338" s="188">
        <f>ROUND(I338*H338,2)</f>
        <v>0</v>
      </c>
      <c r="K338" s="184" t="s">
        <v>1480</v>
      </c>
      <c r="L338" s="43"/>
      <c r="M338" s="189" t="s">
        <v>19</v>
      </c>
      <c r="N338" s="190" t="s">
        <v>43</v>
      </c>
      <c r="O338" s="68"/>
      <c r="P338" s="191">
        <f>O338*H338</f>
        <v>0</v>
      </c>
      <c r="Q338" s="191">
        <v>0</v>
      </c>
      <c r="R338" s="191">
        <f>Q338*H338</f>
        <v>0</v>
      </c>
      <c r="S338" s="191">
        <v>0</v>
      </c>
      <c r="T338" s="192">
        <f>S338*H338</f>
        <v>0</v>
      </c>
      <c r="U338" s="38"/>
      <c r="V338" s="38"/>
      <c r="W338" s="38"/>
      <c r="X338" s="38"/>
      <c r="Y338" s="38"/>
      <c r="Z338" s="38"/>
      <c r="AA338" s="38"/>
      <c r="AB338" s="38"/>
      <c r="AC338" s="38"/>
      <c r="AD338" s="38"/>
      <c r="AE338" s="38"/>
      <c r="AR338" s="193" t="s">
        <v>176</v>
      </c>
      <c r="AT338" s="193" t="s">
        <v>171</v>
      </c>
      <c r="AU338" s="193" t="s">
        <v>79</v>
      </c>
      <c r="AY338" s="21" t="s">
        <v>168</v>
      </c>
      <c r="BE338" s="194">
        <f>IF(N338="základní",J338,0)</f>
        <v>0</v>
      </c>
      <c r="BF338" s="194">
        <f>IF(N338="snížená",J338,0)</f>
        <v>0</v>
      </c>
      <c r="BG338" s="194">
        <f>IF(N338="zákl. přenesená",J338,0)</f>
        <v>0</v>
      </c>
      <c r="BH338" s="194">
        <f>IF(N338="sníž. přenesená",J338,0)</f>
        <v>0</v>
      </c>
      <c r="BI338" s="194">
        <f>IF(N338="nulová",J338,0)</f>
        <v>0</v>
      </c>
      <c r="BJ338" s="21" t="s">
        <v>79</v>
      </c>
      <c r="BK338" s="194">
        <f>ROUND(I338*H338,2)</f>
        <v>0</v>
      </c>
      <c r="BL338" s="21" t="s">
        <v>176</v>
      </c>
      <c r="BM338" s="193" t="s">
        <v>3215</v>
      </c>
    </row>
    <row r="339" spans="1:65" s="2" customFormat="1" ht="19.5">
      <c r="A339" s="38"/>
      <c r="B339" s="39"/>
      <c r="C339" s="40"/>
      <c r="D339" s="195" t="s">
        <v>178</v>
      </c>
      <c r="E339" s="40"/>
      <c r="F339" s="196" t="s">
        <v>3214</v>
      </c>
      <c r="G339" s="40"/>
      <c r="H339" s="40"/>
      <c r="I339" s="197"/>
      <c r="J339" s="40"/>
      <c r="K339" s="40"/>
      <c r="L339" s="43"/>
      <c r="M339" s="198"/>
      <c r="N339" s="199"/>
      <c r="O339" s="68"/>
      <c r="P339" s="68"/>
      <c r="Q339" s="68"/>
      <c r="R339" s="68"/>
      <c r="S339" s="68"/>
      <c r="T339" s="69"/>
      <c r="U339" s="38"/>
      <c r="V339" s="38"/>
      <c r="W339" s="38"/>
      <c r="X339" s="38"/>
      <c r="Y339" s="38"/>
      <c r="Z339" s="38"/>
      <c r="AA339" s="38"/>
      <c r="AB339" s="38"/>
      <c r="AC339" s="38"/>
      <c r="AD339" s="38"/>
      <c r="AE339" s="38"/>
      <c r="AT339" s="21" t="s">
        <v>178</v>
      </c>
      <c r="AU339" s="21" t="s">
        <v>79</v>
      </c>
    </row>
    <row r="340" spans="1:65" s="2" customFormat="1" ht="24.2" customHeight="1">
      <c r="A340" s="38"/>
      <c r="B340" s="39"/>
      <c r="C340" s="182" t="s">
        <v>1482</v>
      </c>
      <c r="D340" s="182" t="s">
        <v>171</v>
      </c>
      <c r="E340" s="183" t="s">
        <v>3216</v>
      </c>
      <c r="F340" s="184" t="s">
        <v>3217</v>
      </c>
      <c r="G340" s="185" t="s">
        <v>999</v>
      </c>
      <c r="H340" s="186">
        <v>1</v>
      </c>
      <c r="I340" s="187"/>
      <c r="J340" s="188">
        <f>ROUND(I340*H340,2)</f>
        <v>0</v>
      </c>
      <c r="K340" s="184" t="s">
        <v>1480</v>
      </c>
      <c r="L340" s="43"/>
      <c r="M340" s="189" t="s">
        <v>19</v>
      </c>
      <c r="N340" s="190" t="s">
        <v>43</v>
      </c>
      <c r="O340" s="68"/>
      <c r="P340" s="191">
        <f>O340*H340</f>
        <v>0</v>
      </c>
      <c r="Q340" s="191">
        <v>0</v>
      </c>
      <c r="R340" s="191">
        <f>Q340*H340</f>
        <v>0</v>
      </c>
      <c r="S340" s="191">
        <v>0</v>
      </c>
      <c r="T340" s="192">
        <f>S340*H340</f>
        <v>0</v>
      </c>
      <c r="U340" s="38"/>
      <c r="V340" s="38"/>
      <c r="W340" s="38"/>
      <c r="X340" s="38"/>
      <c r="Y340" s="38"/>
      <c r="Z340" s="38"/>
      <c r="AA340" s="38"/>
      <c r="AB340" s="38"/>
      <c r="AC340" s="38"/>
      <c r="AD340" s="38"/>
      <c r="AE340" s="38"/>
      <c r="AR340" s="193" t="s">
        <v>176</v>
      </c>
      <c r="AT340" s="193" t="s">
        <v>171</v>
      </c>
      <c r="AU340" s="193" t="s">
        <v>79</v>
      </c>
      <c r="AY340" s="21" t="s">
        <v>168</v>
      </c>
      <c r="BE340" s="194">
        <f>IF(N340="základní",J340,0)</f>
        <v>0</v>
      </c>
      <c r="BF340" s="194">
        <f>IF(N340="snížená",J340,0)</f>
        <v>0</v>
      </c>
      <c r="BG340" s="194">
        <f>IF(N340="zákl. přenesená",J340,0)</f>
        <v>0</v>
      </c>
      <c r="BH340" s="194">
        <f>IF(N340="sníž. přenesená",J340,0)</f>
        <v>0</v>
      </c>
      <c r="BI340" s="194">
        <f>IF(N340="nulová",J340,0)</f>
        <v>0</v>
      </c>
      <c r="BJ340" s="21" t="s">
        <v>79</v>
      </c>
      <c r="BK340" s="194">
        <f>ROUND(I340*H340,2)</f>
        <v>0</v>
      </c>
      <c r="BL340" s="21" t="s">
        <v>176</v>
      </c>
      <c r="BM340" s="193" t="s">
        <v>3218</v>
      </c>
    </row>
    <row r="341" spans="1:65" s="2" customFormat="1" ht="11.25">
      <c r="A341" s="38"/>
      <c r="B341" s="39"/>
      <c r="C341" s="40"/>
      <c r="D341" s="195" t="s">
        <v>178</v>
      </c>
      <c r="E341" s="40"/>
      <c r="F341" s="196" t="s">
        <v>3217</v>
      </c>
      <c r="G341" s="40"/>
      <c r="H341" s="40"/>
      <c r="I341" s="197"/>
      <c r="J341" s="40"/>
      <c r="K341" s="40"/>
      <c r="L341" s="43"/>
      <c r="M341" s="198"/>
      <c r="N341" s="199"/>
      <c r="O341" s="68"/>
      <c r="P341" s="68"/>
      <c r="Q341" s="68"/>
      <c r="R341" s="68"/>
      <c r="S341" s="68"/>
      <c r="T341" s="69"/>
      <c r="U341" s="38"/>
      <c r="V341" s="38"/>
      <c r="W341" s="38"/>
      <c r="X341" s="38"/>
      <c r="Y341" s="38"/>
      <c r="Z341" s="38"/>
      <c r="AA341" s="38"/>
      <c r="AB341" s="38"/>
      <c r="AC341" s="38"/>
      <c r="AD341" s="38"/>
      <c r="AE341" s="38"/>
      <c r="AT341" s="21" t="s">
        <v>178</v>
      </c>
      <c r="AU341" s="21" t="s">
        <v>79</v>
      </c>
    </row>
    <row r="342" spans="1:65" s="2" customFormat="1" ht="16.5" customHeight="1">
      <c r="A342" s="38"/>
      <c r="B342" s="39"/>
      <c r="C342" s="182" t="s">
        <v>1488</v>
      </c>
      <c r="D342" s="182" t="s">
        <v>171</v>
      </c>
      <c r="E342" s="183" t="s">
        <v>3219</v>
      </c>
      <c r="F342" s="184" t="s">
        <v>3220</v>
      </c>
      <c r="G342" s="185" t="s">
        <v>999</v>
      </c>
      <c r="H342" s="186">
        <v>1</v>
      </c>
      <c r="I342" s="187"/>
      <c r="J342" s="188">
        <f>ROUND(I342*H342,2)</f>
        <v>0</v>
      </c>
      <c r="K342" s="184" t="s">
        <v>1480</v>
      </c>
      <c r="L342" s="43"/>
      <c r="M342" s="189" t="s">
        <v>19</v>
      </c>
      <c r="N342" s="190" t="s">
        <v>43</v>
      </c>
      <c r="O342" s="68"/>
      <c r="P342" s="191">
        <f>O342*H342</f>
        <v>0</v>
      </c>
      <c r="Q342" s="191">
        <v>0</v>
      </c>
      <c r="R342" s="191">
        <f>Q342*H342</f>
        <v>0</v>
      </c>
      <c r="S342" s="191">
        <v>0</v>
      </c>
      <c r="T342" s="192">
        <f>S342*H342</f>
        <v>0</v>
      </c>
      <c r="U342" s="38"/>
      <c r="V342" s="38"/>
      <c r="W342" s="38"/>
      <c r="X342" s="38"/>
      <c r="Y342" s="38"/>
      <c r="Z342" s="38"/>
      <c r="AA342" s="38"/>
      <c r="AB342" s="38"/>
      <c r="AC342" s="38"/>
      <c r="AD342" s="38"/>
      <c r="AE342" s="38"/>
      <c r="AR342" s="193" t="s">
        <v>176</v>
      </c>
      <c r="AT342" s="193" t="s">
        <v>171</v>
      </c>
      <c r="AU342" s="193" t="s">
        <v>79</v>
      </c>
      <c r="AY342" s="21" t="s">
        <v>168</v>
      </c>
      <c r="BE342" s="194">
        <f>IF(N342="základní",J342,0)</f>
        <v>0</v>
      </c>
      <c r="BF342" s="194">
        <f>IF(N342="snížená",J342,0)</f>
        <v>0</v>
      </c>
      <c r="BG342" s="194">
        <f>IF(N342="zákl. přenesená",J342,0)</f>
        <v>0</v>
      </c>
      <c r="BH342" s="194">
        <f>IF(N342="sníž. přenesená",J342,0)</f>
        <v>0</v>
      </c>
      <c r="BI342" s="194">
        <f>IF(N342="nulová",J342,0)</f>
        <v>0</v>
      </c>
      <c r="BJ342" s="21" t="s">
        <v>79</v>
      </c>
      <c r="BK342" s="194">
        <f>ROUND(I342*H342,2)</f>
        <v>0</v>
      </c>
      <c r="BL342" s="21" t="s">
        <v>176</v>
      </c>
      <c r="BM342" s="193" t="s">
        <v>3221</v>
      </c>
    </row>
    <row r="343" spans="1:65" s="2" customFormat="1" ht="11.25">
      <c r="A343" s="38"/>
      <c r="B343" s="39"/>
      <c r="C343" s="40"/>
      <c r="D343" s="195" t="s">
        <v>178</v>
      </c>
      <c r="E343" s="40"/>
      <c r="F343" s="196" t="s">
        <v>3220</v>
      </c>
      <c r="G343" s="40"/>
      <c r="H343" s="40"/>
      <c r="I343" s="197"/>
      <c r="J343" s="40"/>
      <c r="K343" s="40"/>
      <c r="L343" s="43"/>
      <c r="M343" s="198"/>
      <c r="N343" s="199"/>
      <c r="O343" s="68"/>
      <c r="P343" s="68"/>
      <c r="Q343" s="68"/>
      <c r="R343" s="68"/>
      <c r="S343" s="68"/>
      <c r="T343" s="69"/>
      <c r="U343" s="38"/>
      <c r="V343" s="38"/>
      <c r="W343" s="38"/>
      <c r="X343" s="38"/>
      <c r="Y343" s="38"/>
      <c r="Z343" s="38"/>
      <c r="AA343" s="38"/>
      <c r="AB343" s="38"/>
      <c r="AC343" s="38"/>
      <c r="AD343" s="38"/>
      <c r="AE343" s="38"/>
      <c r="AT343" s="21" t="s">
        <v>178</v>
      </c>
      <c r="AU343" s="21" t="s">
        <v>79</v>
      </c>
    </row>
    <row r="344" spans="1:65" s="2" customFormat="1" ht="21.75" customHeight="1">
      <c r="A344" s="38"/>
      <c r="B344" s="39"/>
      <c r="C344" s="182" t="s">
        <v>1494</v>
      </c>
      <c r="D344" s="182" t="s">
        <v>171</v>
      </c>
      <c r="E344" s="183" t="s">
        <v>3222</v>
      </c>
      <c r="F344" s="184" t="s">
        <v>3223</v>
      </c>
      <c r="G344" s="185" t="s">
        <v>999</v>
      </c>
      <c r="H344" s="186">
        <v>1</v>
      </c>
      <c r="I344" s="187"/>
      <c r="J344" s="188">
        <f>ROUND(I344*H344,2)</f>
        <v>0</v>
      </c>
      <c r="K344" s="184" t="s">
        <v>175</v>
      </c>
      <c r="L344" s="43"/>
      <c r="M344" s="189" t="s">
        <v>19</v>
      </c>
      <c r="N344" s="190" t="s">
        <v>43</v>
      </c>
      <c r="O344" s="68"/>
      <c r="P344" s="191">
        <f>O344*H344</f>
        <v>0</v>
      </c>
      <c r="Q344" s="191">
        <v>9.0000000000000006E-5</v>
      </c>
      <c r="R344" s="191">
        <f>Q344*H344</f>
        <v>9.0000000000000006E-5</v>
      </c>
      <c r="S344" s="191">
        <v>0</v>
      </c>
      <c r="T344" s="192">
        <f>S344*H344</f>
        <v>0</v>
      </c>
      <c r="U344" s="38"/>
      <c r="V344" s="38"/>
      <c r="W344" s="38"/>
      <c r="X344" s="38"/>
      <c r="Y344" s="38"/>
      <c r="Z344" s="38"/>
      <c r="AA344" s="38"/>
      <c r="AB344" s="38"/>
      <c r="AC344" s="38"/>
      <c r="AD344" s="38"/>
      <c r="AE344" s="38"/>
      <c r="AR344" s="193" t="s">
        <v>176</v>
      </c>
      <c r="AT344" s="193" t="s">
        <v>171</v>
      </c>
      <c r="AU344" s="193" t="s">
        <v>79</v>
      </c>
      <c r="AY344" s="21" t="s">
        <v>168</v>
      </c>
      <c r="BE344" s="194">
        <f>IF(N344="základní",J344,0)</f>
        <v>0</v>
      </c>
      <c r="BF344" s="194">
        <f>IF(N344="snížená",J344,0)</f>
        <v>0</v>
      </c>
      <c r="BG344" s="194">
        <f>IF(N344="zákl. přenesená",J344,0)</f>
        <v>0</v>
      </c>
      <c r="BH344" s="194">
        <f>IF(N344="sníž. přenesená",J344,0)</f>
        <v>0</v>
      </c>
      <c r="BI344" s="194">
        <f>IF(N344="nulová",J344,0)</f>
        <v>0</v>
      </c>
      <c r="BJ344" s="21" t="s">
        <v>79</v>
      </c>
      <c r="BK344" s="194">
        <f>ROUND(I344*H344,2)</f>
        <v>0</v>
      </c>
      <c r="BL344" s="21" t="s">
        <v>176</v>
      </c>
      <c r="BM344" s="193" t="s">
        <v>3224</v>
      </c>
    </row>
    <row r="345" spans="1:65" s="2" customFormat="1" ht="19.5">
      <c r="A345" s="38"/>
      <c r="B345" s="39"/>
      <c r="C345" s="40"/>
      <c r="D345" s="195" t="s">
        <v>178</v>
      </c>
      <c r="E345" s="40"/>
      <c r="F345" s="196" t="s">
        <v>3225</v>
      </c>
      <c r="G345" s="40"/>
      <c r="H345" s="40"/>
      <c r="I345" s="197"/>
      <c r="J345" s="40"/>
      <c r="K345" s="40"/>
      <c r="L345" s="43"/>
      <c r="M345" s="198"/>
      <c r="N345" s="199"/>
      <c r="O345" s="68"/>
      <c r="P345" s="68"/>
      <c r="Q345" s="68"/>
      <c r="R345" s="68"/>
      <c r="S345" s="68"/>
      <c r="T345" s="69"/>
      <c r="U345" s="38"/>
      <c r="V345" s="38"/>
      <c r="W345" s="38"/>
      <c r="X345" s="38"/>
      <c r="Y345" s="38"/>
      <c r="Z345" s="38"/>
      <c r="AA345" s="38"/>
      <c r="AB345" s="38"/>
      <c r="AC345" s="38"/>
      <c r="AD345" s="38"/>
      <c r="AE345" s="38"/>
      <c r="AT345" s="21" t="s">
        <v>178</v>
      </c>
      <c r="AU345" s="21" t="s">
        <v>79</v>
      </c>
    </row>
    <row r="346" spans="1:65" s="2" customFormat="1" ht="11.25">
      <c r="A346" s="38"/>
      <c r="B346" s="39"/>
      <c r="C346" s="40"/>
      <c r="D346" s="200" t="s">
        <v>180</v>
      </c>
      <c r="E346" s="40"/>
      <c r="F346" s="201" t="s">
        <v>3226</v>
      </c>
      <c r="G346" s="40"/>
      <c r="H346" s="40"/>
      <c r="I346" s="197"/>
      <c r="J346" s="40"/>
      <c r="K346" s="40"/>
      <c r="L346" s="43"/>
      <c r="M346" s="198"/>
      <c r="N346" s="199"/>
      <c r="O346" s="68"/>
      <c r="P346" s="68"/>
      <c r="Q346" s="68"/>
      <c r="R346" s="68"/>
      <c r="S346" s="68"/>
      <c r="T346" s="69"/>
      <c r="U346" s="38"/>
      <c r="V346" s="38"/>
      <c r="W346" s="38"/>
      <c r="X346" s="38"/>
      <c r="Y346" s="38"/>
      <c r="Z346" s="38"/>
      <c r="AA346" s="38"/>
      <c r="AB346" s="38"/>
      <c r="AC346" s="38"/>
      <c r="AD346" s="38"/>
      <c r="AE346" s="38"/>
      <c r="AT346" s="21" t="s">
        <v>180</v>
      </c>
      <c r="AU346" s="21" t="s">
        <v>79</v>
      </c>
    </row>
    <row r="347" spans="1:65" s="2" customFormat="1" ht="29.25">
      <c r="A347" s="38"/>
      <c r="B347" s="39"/>
      <c r="C347" s="40"/>
      <c r="D347" s="195" t="s">
        <v>206</v>
      </c>
      <c r="E347" s="40"/>
      <c r="F347" s="224" t="s">
        <v>2863</v>
      </c>
      <c r="G347" s="40"/>
      <c r="H347" s="40"/>
      <c r="I347" s="197"/>
      <c r="J347" s="40"/>
      <c r="K347" s="40"/>
      <c r="L347" s="43"/>
      <c r="M347" s="198"/>
      <c r="N347" s="199"/>
      <c r="O347" s="68"/>
      <c r="P347" s="68"/>
      <c r="Q347" s="68"/>
      <c r="R347" s="68"/>
      <c r="S347" s="68"/>
      <c r="T347" s="69"/>
      <c r="U347" s="38"/>
      <c r="V347" s="38"/>
      <c r="W347" s="38"/>
      <c r="X347" s="38"/>
      <c r="Y347" s="38"/>
      <c r="Z347" s="38"/>
      <c r="AA347" s="38"/>
      <c r="AB347" s="38"/>
      <c r="AC347" s="38"/>
      <c r="AD347" s="38"/>
      <c r="AE347" s="38"/>
      <c r="AT347" s="21" t="s">
        <v>206</v>
      </c>
      <c r="AU347" s="21" t="s">
        <v>79</v>
      </c>
    </row>
    <row r="348" spans="1:65" s="2" customFormat="1" ht="16.5" customHeight="1">
      <c r="A348" s="38"/>
      <c r="B348" s="39"/>
      <c r="C348" s="182" t="s">
        <v>3227</v>
      </c>
      <c r="D348" s="182" t="s">
        <v>171</v>
      </c>
      <c r="E348" s="183" t="s">
        <v>3149</v>
      </c>
      <c r="F348" s="184" t="s">
        <v>3150</v>
      </c>
      <c r="G348" s="185" t="s">
        <v>999</v>
      </c>
      <c r="H348" s="186">
        <v>2</v>
      </c>
      <c r="I348" s="187"/>
      <c r="J348" s="188">
        <f>ROUND(I348*H348,2)</f>
        <v>0</v>
      </c>
      <c r="K348" s="184" t="s">
        <v>1480</v>
      </c>
      <c r="L348" s="43"/>
      <c r="M348" s="189" t="s">
        <v>19</v>
      </c>
      <c r="N348" s="190" t="s">
        <v>43</v>
      </c>
      <c r="O348" s="68"/>
      <c r="P348" s="191">
        <f>O348*H348</f>
        <v>0</v>
      </c>
      <c r="Q348" s="191">
        <v>0</v>
      </c>
      <c r="R348" s="191">
        <f>Q348*H348</f>
        <v>0</v>
      </c>
      <c r="S348" s="191">
        <v>0</v>
      </c>
      <c r="T348" s="192">
        <f>S348*H348</f>
        <v>0</v>
      </c>
      <c r="U348" s="38"/>
      <c r="V348" s="38"/>
      <c r="W348" s="38"/>
      <c r="X348" s="38"/>
      <c r="Y348" s="38"/>
      <c r="Z348" s="38"/>
      <c r="AA348" s="38"/>
      <c r="AB348" s="38"/>
      <c r="AC348" s="38"/>
      <c r="AD348" s="38"/>
      <c r="AE348" s="38"/>
      <c r="AR348" s="193" t="s">
        <v>176</v>
      </c>
      <c r="AT348" s="193" t="s">
        <v>171</v>
      </c>
      <c r="AU348" s="193" t="s">
        <v>79</v>
      </c>
      <c r="AY348" s="21" t="s">
        <v>168</v>
      </c>
      <c r="BE348" s="194">
        <f>IF(N348="základní",J348,0)</f>
        <v>0</v>
      </c>
      <c r="BF348" s="194">
        <f>IF(N348="snížená",J348,0)</f>
        <v>0</v>
      </c>
      <c r="BG348" s="194">
        <f>IF(N348="zákl. přenesená",J348,0)</f>
        <v>0</v>
      </c>
      <c r="BH348" s="194">
        <f>IF(N348="sníž. přenesená",J348,0)</f>
        <v>0</v>
      </c>
      <c r="BI348" s="194">
        <f>IF(N348="nulová",J348,0)</f>
        <v>0</v>
      </c>
      <c r="BJ348" s="21" t="s">
        <v>79</v>
      </c>
      <c r="BK348" s="194">
        <f>ROUND(I348*H348,2)</f>
        <v>0</v>
      </c>
      <c r="BL348" s="21" t="s">
        <v>176</v>
      </c>
      <c r="BM348" s="193" t="s">
        <v>3228</v>
      </c>
    </row>
    <row r="349" spans="1:65" s="2" customFormat="1" ht="11.25">
      <c r="A349" s="38"/>
      <c r="B349" s="39"/>
      <c r="C349" s="40"/>
      <c r="D349" s="195" t="s">
        <v>178</v>
      </c>
      <c r="E349" s="40"/>
      <c r="F349" s="196" t="s">
        <v>3150</v>
      </c>
      <c r="G349" s="40"/>
      <c r="H349" s="40"/>
      <c r="I349" s="197"/>
      <c r="J349" s="40"/>
      <c r="K349" s="40"/>
      <c r="L349" s="43"/>
      <c r="M349" s="198"/>
      <c r="N349" s="199"/>
      <c r="O349" s="68"/>
      <c r="P349" s="68"/>
      <c r="Q349" s="68"/>
      <c r="R349" s="68"/>
      <c r="S349" s="68"/>
      <c r="T349" s="69"/>
      <c r="U349" s="38"/>
      <c r="V349" s="38"/>
      <c r="W349" s="38"/>
      <c r="X349" s="38"/>
      <c r="Y349" s="38"/>
      <c r="Z349" s="38"/>
      <c r="AA349" s="38"/>
      <c r="AB349" s="38"/>
      <c r="AC349" s="38"/>
      <c r="AD349" s="38"/>
      <c r="AE349" s="38"/>
      <c r="AT349" s="21" t="s">
        <v>178</v>
      </c>
      <c r="AU349" s="21" t="s">
        <v>79</v>
      </c>
    </row>
    <row r="350" spans="1:65" s="2" customFormat="1" ht="24.2" customHeight="1">
      <c r="A350" s="38"/>
      <c r="B350" s="39"/>
      <c r="C350" s="182" t="s">
        <v>1505</v>
      </c>
      <c r="D350" s="182" t="s">
        <v>171</v>
      </c>
      <c r="E350" s="183" t="s">
        <v>3229</v>
      </c>
      <c r="F350" s="184" t="s">
        <v>3230</v>
      </c>
      <c r="G350" s="185" t="s">
        <v>999</v>
      </c>
      <c r="H350" s="186">
        <v>1</v>
      </c>
      <c r="I350" s="187"/>
      <c r="J350" s="188">
        <f>ROUND(I350*H350,2)</f>
        <v>0</v>
      </c>
      <c r="K350" s="184" t="s">
        <v>1480</v>
      </c>
      <c r="L350" s="43"/>
      <c r="M350" s="189" t="s">
        <v>19</v>
      </c>
      <c r="N350" s="190" t="s">
        <v>43</v>
      </c>
      <c r="O350" s="68"/>
      <c r="P350" s="191">
        <f>O350*H350</f>
        <v>0</v>
      </c>
      <c r="Q350" s="191">
        <v>0</v>
      </c>
      <c r="R350" s="191">
        <f>Q350*H350</f>
        <v>0</v>
      </c>
      <c r="S350" s="191">
        <v>0</v>
      </c>
      <c r="T350" s="192">
        <f>S350*H350</f>
        <v>0</v>
      </c>
      <c r="U350" s="38"/>
      <c r="V350" s="38"/>
      <c r="W350" s="38"/>
      <c r="X350" s="38"/>
      <c r="Y350" s="38"/>
      <c r="Z350" s="38"/>
      <c r="AA350" s="38"/>
      <c r="AB350" s="38"/>
      <c r="AC350" s="38"/>
      <c r="AD350" s="38"/>
      <c r="AE350" s="38"/>
      <c r="AR350" s="193" t="s">
        <v>176</v>
      </c>
      <c r="AT350" s="193" t="s">
        <v>171</v>
      </c>
      <c r="AU350" s="193" t="s">
        <v>79</v>
      </c>
      <c r="AY350" s="21" t="s">
        <v>168</v>
      </c>
      <c r="BE350" s="194">
        <f>IF(N350="základní",J350,0)</f>
        <v>0</v>
      </c>
      <c r="BF350" s="194">
        <f>IF(N350="snížená",J350,0)</f>
        <v>0</v>
      </c>
      <c r="BG350" s="194">
        <f>IF(N350="zákl. přenesená",J350,0)</f>
        <v>0</v>
      </c>
      <c r="BH350" s="194">
        <f>IF(N350="sníž. přenesená",J350,0)</f>
        <v>0</v>
      </c>
      <c r="BI350" s="194">
        <f>IF(N350="nulová",J350,0)</f>
        <v>0</v>
      </c>
      <c r="BJ350" s="21" t="s">
        <v>79</v>
      </c>
      <c r="BK350" s="194">
        <f>ROUND(I350*H350,2)</f>
        <v>0</v>
      </c>
      <c r="BL350" s="21" t="s">
        <v>176</v>
      </c>
      <c r="BM350" s="193" t="s">
        <v>3231</v>
      </c>
    </row>
    <row r="351" spans="1:65" s="2" customFormat="1" ht="11.25">
      <c r="A351" s="38"/>
      <c r="B351" s="39"/>
      <c r="C351" s="40"/>
      <c r="D351" s="195" t="s">
        <v>178</v>
      </c>
      <c r="E351" s="40"/>
      <c r="F351" s="196" t="s">
        <v>3230</v>
      </c>
      <c r="G351" s="40"/>
      <c r="H351" s="40"/>
      <c r="I351" s="197"/>
      <c r="J351" s="40"/>
      <c r="K351" s="40"/>
      <c r="L351" s="43"/>
      <c r="M351" s="198"/>
      <c r="N351" s="199"/>
      <c r="O351" s="68"/>
      <c r="P351" s="68"/>
      <c r="Q351" s="68"/>
      <c r="R351" s="68"/>
      <c r="S351" s="68"/>
      <c r="T351" s="69"/>
      <c r="U351" s="38"/>
      <c r="V351" s="38"/>
      <c r="W351" s="38"/>
      <c r="X351" s="38"/>
      <c r="Y351" s="38"/>
      <c r="Z351" s="38"/>
      <c r="AA351" s="38"/>
      <c r="AB351" s="38"/>
      <c r="AC351" s="38"/>
      <c r="AD351" s="38"/>
      <c r="AE351" s="38"/>
      <c r="AT351" s="21" t="s">
        <v>178</v>
      </c>
      <c r="AU351" s="21" t="s">
        <v>79</v>
      </c>
    </row>
    <row r="352" spans="1:65" s="2" customFormat="1" ht="29.25">
      <c r="A352" s="38"/>
      <c r="B352" s="39"/>
      <c r="C352" s="40"/>
      <c r="D352" s="195" t="s">
        <v>206</v>
      </c>
      <c r="E352" s="40"/>
      <c r="F352" s="224" t="s">
        <v>3232</v>
      </c>
      <c r="G352" s="40"/>
      <c r="H352" s="40"/>
      <c r="I352" s="197"/>
      <c r="J352" s="40"/>
      <c r="K352" s="40"/>
      <c r="L352" s="43"/>
      <c r="M352" s="198"/>
      <c r="N352" s="199"/>
      <c r="O352" s="68"/>
      <c r="P352" s="68"/>
      <c r="Q352" s="68"/>
      <c r="R352" s="68"/>
      <c r="S352" s="68"/>
      <c r="T352" s="69"/>
      <c r="U352" s="38"/>
      <c r="V352" s="38"/>
      <c r="W352" s="38"/>
      <c r="X352" s="38"/>
      <c r="Y352" s="38"/>
      <c r="Z352" s="38"/>
      <c r="AA352" s="38"/>
      <c r="AB352" s="38"/>
      <c r="AC352" s="38"/>
      <c r="AD352" s="38"/>
      <c r="AE352" s="38"/>
      <c r="AT352" s="21" t="s">
        <v>206</v>
      </c>
      <c r="AU352" s="21" t="s">
        <v>79</v>
      </c>
    </row>
    <row r="353" spans="1:65" s="2" customFormat="1" ht="16.5" customHeight="1">
      <c r="A353" s="38"/>
      <c r="B353" s="39"/>
      <c r="C353" s="182" t="s">
        <v>1512</v>
      </c>
      <c r="D353" s="182" t="s">
        <v>171</v>
      </c>
      <c r="E353" s="183" t="s">
        <v>3233</v>
      </c>
      <c r="F353" s="184" t="s">
        <v>3234</v>
      </c>
      <c r="G353" s="185" t="s">
        <v>999</v>
      </c>
      <c r="H353" s="186">
        <v>1</v>
      </c>
      <c r="I353" s="187"/>
      <c r="J353" s="188">
        <f>ROUND(I353*H353,2)</f>
        <v>0</v>
      </c>
      <c r="K353" s="184" t="s">
        <v>1480</v>
      </c>
      <c r="L353" s="43"/>
      <c r="M353" s="189" t="s">
        <v>19</v>
      </c>
      <c r="N353" s="190" t="s">
        <v>43</v>
      </c>
      <c r="O353" s="68"/>
      <c r="P353" s="191">
        <f>O353*H353</f>
        <v>0</v>
      </c>
      <c r="Q353" s="191">
        <v>0</v>
      </c>
      <c r="R353" s="191">
        <f>Q353*H353</f>
        <v>0</v>
      </c>
      <c r="S353" s="191">
        <v>0</v>
      </c>
      <c r="T353" s="192">
        <f>S353*H353</f>
        <v>0</v>
      </c>
      <c r="U353" s="38"/>
      <c r="V353" s="38"/>
      <c r="W353" s="38"/>
      <c r="X353" s="38"/>
      <c r="Y353" s="38"/>
      <c r="Z353" s="38"/>
      <c r="AA353" s="38"/>
      <c r="AB353" s="38"/>
      <c r="AC353" s="38"/>
      <c r="AD353" s="38"/>
      <c r="AE353" s="38"/>
      <c r="AR353" s="193" t="s">
        <v>176</v>
      </c>
      <c r="AT353" s="193" t="s">
        <v>171</v>
      </c>
      <c r="AU353" s="193" t="s">
        <v>79</v>
      </c>
      <c r="AY353" s="21" t="s">
        <v>168</v>
      </c>
      <c r="BE353" s="194">
        <f>IF(N353="základní",J353,0)</f>
        <v>0</v>
      </c>
      <c r="BF353" s="194">
        <f>IF(N353="snížená",J353,0)</f>
        <v>0</v>
      </c>
      <c r="BG353" s="194">
        <f>IF(N353="zákl. přenesená",J353,0)</f>
        <v>0</v>
      </c>
      <c r="BH353" s="194">
        <f>IF(N353="sníž. přenesená",J353,0)</f>
        <v>0</v>
      </c>
      <c r="BI353" s="194">
        <f>IF(N353="nulová",J353,0)</f>
        <v>0</v>
      </c>
      <c r="BJ353" s="21" t="s">
        <v>79</v>
      </c>
      <c r="BK353" s="194">
        <f>ROUND(I353*H353,2)</f>
        <v>0</v>
      </c>
      <c r="BL353" s="21" t="s">
        <v>176</v>
      </c>
      <c r="BM353" s="193" t="s">
        <v>3235</v>
      </c>
    </row>
    <row r="354" spans="1:65" s="2" customFormat="1" ht="11.25">
      <c r="A354" s="38"/>
      <c r="B354" s="39"/>
      <c r="C354" s="40"/>
      <c r="D354" s="195" t="s">
        <v>178</v>
      </c>
      <c r="E354" s="40"/>
      <c r="F354" s="196" t="s">
        <v>3234</v>
      </c>
      <c r="G354" s="40"/>
      <c r="H354" s="40"/>
      <c r="I354" s="197"/>
      <c r="J354" s="40"/>
      <c r="K354" s="40"/>
      <c r="L354" s="43"/>
      <c r="M354" s="198"/>
      <c r="N354" s="199"/>
      <c r="O354" s="68"/>
      <c r="P354" s="68"/>
      <c r="Q354" s="68"/>
      <c r="R354" s="68"/>
      <c r="S354" s="68"/>
      <c r="T354" s="69"/>
      <c r="U354" s="38"/>
      <c r="V354" s="38"/>
      <c r="W354" s="38"/>
      <c r="X354" s="38"/>
      <c r="Y354" s="38"/>
      <c r="Z354" s="38"/>
      <c r="AA354" s="38"/>
      <c r="AB354" s="38"/>
      <c r="AC354" s="38"/>
      <c r="AD354" s="38"/>
      <c r="AE354" s="38"/>
      <c r="AT354" s="21" t="s">
        <v>178</v>
      </c>
      <c r="AU354" s="21" t="s">
        <v>79</v>
      </c>
    </row>
    <row r="355" spans="1:65" s="2" customFormat="1" ht="21.75" customHeight="1">
      <c r="A355" s="38"/>
      <c r="B355" s="39"/>
      <c r="C355" s="182" t="s">
        <v>1519</v>
      </c>
      <c r="D355" s="182" t="s">
        <v>171</v>
      </c>
      <c r="E355" s="183" t="s">
        <v>3236</v>
      </c>
      <c r="F355" s="184" t="s">
        <v>3237</v>
      </c>
      <c r="G355" s="185" t="s">
        <v>999</v>
      </c>
      <c r="H355" s="186">
        <v>1</v>
      </c>
      <c r="I355" s="187"/>
      <c r="J355" s="188">
        <f>ROUND(I355*H355,2)</f>
        <v>0</v>
      </c>
      <c r="K355" s="184" t="s">
        <v>1480</v>
      </c>
      <c r="L355" s="43"/>
      <c r="M355" s="189" t="s">
        <v>19</v>
      </c>
      <c r="N355" s="190" t="s">
        <v>43</v>
      </c>
      <c r="O355" s="68"/>
      <c r="P355" s="191">
        <f>O355*H355</f>
        <v>0</v>
      </c>
      <c r="Q355" s="191">
        <v>0</v>
      </c>
      <c r="R355" s="191">
        <f>Q355*H355</f>
        <v>0</v>
      </c>
      <c r="S355" s="191">
        <v>0</v>
      </c>
      <c r="T355" s="192">
        <f>S355*H355</f>
        <v>0</v>
      </c>
      <c r="U355" s="38"/>
      <c r="V355" s="38"/>
      <c r="W355" s="38"/>
      <c r="X355" s="38"/>
      <c r="Y355" s="38"/>
      <c r="Z355" s="38"/>
      <c r="AA355" s="38"/>
      <c r="AB355" s="38"/>
      <c r="AC355" s="38"/>
      <c r="AD355" s="38"/>
      <c r="AE355" s="38"/>
      <c r="AR355" s="193" t="s">
        <v>176</v>
      </c>
      <c r="AT355" s="193" t="s">
        <v>171</v>
      </c>
      <c r="AU355" s="193" t="s">
        <v>79</v>
      </c>
      <c r="AY355" s="21" t="s">
        <v>168</v>
      </c>
      <c r="BE355" s="194">
        <f>IF(N355="základní",J355,0)</f>
        <v>0</v>
      </c>
      <c r="BF355" s="194">
        <f>IF(N355="snížená",J355,0)</f>
        <v>0</v>
      </c>
      <c r="BG355" s="194">
        <f>IF(N355="zákl. přenesená",J355,0)</f>
        <v>0</v>
      </c>
      <c r="BH355" s="194">
        <f>IF(N355="sníž. přenesená",J355,0)</f>
        <v>0</v>
      </c>
      <c r="BI355" s="194">
        <f>IF(N355="nulová",J355,0)</f>
        <v>0</v>
      </c>
      <c r="BJ355" s="21" t="s">
        <v>79</v>
      </c>
      <c r="BK355" s="194">
        <f>ROUND(I355*H355,2)</f>
        <v>0</v>
      </c>
      <c r="BL355" s="21" t="s">
        <v>176</v>
      </c>
      <c r="BM355" s="193" t="s">
        <v>3238</v>
      </c>
    </row>
    <row r="356" spans="1:65" s="2" customFormat="1" ht="11.25">
      <c r="A356" s="38"/>
      <c r="B356" s="39"/>
      <c r="C356" s="40"/>
      <c r="D356" s="195" t="s">
        <v>178</v>
      </c>
      <c r="E356" s="40"/>
      <c r="F356" s="196" t="s">
        <v>3237</v>
      </c>
      <c r="G356" s="40"/>
      <c r="H356" s="40"/>
      <c r="I356" s="197"/>
      <c r="J356" s="40"/>
      <c r="K356" s="40"/>
      <c r="L356" s="43"/>
      <c r="M356" s="198"/>
      <c r="N356" s="199"/>
      <c r="O356" s="68"/>
      <c r="P356" s="68"/>
      <c r="Q356" s="68"/>
      <c r="R356" s="68"/>
      <c r="S356" s="68"/>
      <c r="T356" s="69"/>
      <c r="U356" s="38"/>
      <c r="V356" s="38"/>
      <c r="W356" s="38"/>
      <c r="X356" s="38"/>
      <c r="Y356" s="38"/>
      <c r="Z356" s="38"/>
      <c r="AA356" s="38"/>
      <c r="AB356" s="38"/>
      <c r="AC356" s="38"/>
      <c r="AD356" s="38"/>
      <c r="AE356" s="38"/>
      <c r="AT356" s="21" t="s">
        <v>178</v>
      </c>
      <c r="AU356" s="21" t="s">
        <v>79</v>
      </c>
    </row>
    <row r="357" spans="1:65" s="2" customFormat="1" ht="24.2" customHeight="1">
      <c r="A357" s="38"/>
      <c r="B357" s="39"/>
      <c r="C357" s="182" t="s">
        <v>1524</v>
      </c>
      <c r="D357" s="182" t="s">
        <v>171</v>
      </c>
      <c r="E357" s="183" t="s">
        <v>3239</v>
      </c>
      <c r="F357" s="184" t="s">
        <v>3240</v>
      </c>
      <c r="G357" s="185" t="s">
        <v>999</v>
      </c>
      <c r="H357" s="186">
        <v>1</v>
      </c>
      <c r="I357" s="187"/>
      <c r="J357" s="188">
        <f>ROUND(I357*H357,2)</f>
        <v>0</v>
      </c>
      <c r="K357" s="184" t="s">
        <v>1480</v>
      </c>
      <c r="L357" s="43"/>
      <c r="M357" s="189" t="s">
        <v>19</v>
      </c>
      <c r="N357" s="190" t="s">
        <v>43</v>
      </c>
      <c r="O357" s="68"/>
      <c r="P357" s="191">
        <f>O357*H357</f>
        <v>0</v>
      </c>
      <c r="Q357" s="191">
        <v>0</v>
      </c>
      <c r="R357" s="191">
        <f>Q357*H357</f>
        <v>0</v>
      </c>
      <c r="S357" s="191">
        <v>0</v>
      </c>
      <c r="T357" s="192">
        <f>S357*H357</f>
        <v>0</v>
      </c>
      <c r="U357" s="38"/>
      <c r="V357" s="38"/>
      <c r="W357" s="38"/>
      <c r="X357" s="38"/>
      <c r="Y357" s="38"/>
      <c r="Z357" s="38"/>
      <c r="AA357" s="38"/>
      <c r="AB357" s="38"/>
      <c r="AC357" s="38"/>
      <c r="AD357" s="38"/>
      <c r="AE357" s="38"/>
      <c r="AR357" s="193" t="s">
        <v>176</v>
      </c>
      <c r="AT357" s="193" t="s">
        <v>171</v>
      </c>
      <c r="AU357" s="193" t="s">
        <v>79</v>
      </c>
      <c r="AY357" s="21" t="s">
        <v>168</v>
      </c>
      <c r="BE357" s="194">
        <f>IF(N357="základní",J357,0)</f>
        <v>0</v>
      </c>
      <c r="BF357" s="194">
        <f>IF(N357="snížená",J357,0)</f>
        <v>0</v>
      </c>
      <c r="BG357" s="194">
        <f>IF(N357="zákl. přenesená",J357,0)</f>
        <v>0</v>
      </c>
      <c r="BH357" s="194">
        <f>IF(N357="sníž. přenesená",J357,0)</f>
        <v>0</v>
      </c>
      <c r="BI357" s="194">
        <f>IF(N357="nulová",J357,0)</f>
        <v>0</v>
      </c>
      <c r="BJ357" s="21" t="s">
        <v>79</v>
      </c>
      <c r="BK357" s="194">
        <f>ROUND(I357*H357,2)</f>
        <v>0</v>
      </c>
      <c r="BL357" s="21" t="s">
        <v>176</v>
      </c>
      <c r="BM357" s="193" t="s">
        <v>3241</v>
      </c>
    </row>
    <row r="358" spans="1:65" s="2" customFormat="1" ht="19.5">
      <c r="A358" s="38"/>
      <c r="B358" s="39"/>
      <c r="C358" s="40"/>
      <c r="D358" s="195" t="s">
        <v>178</v>
      </c>
      <c r="E358" s="40"/>
      <c r="F358" s="196" t="s">
        <v>3240</v>
      </c>
      <c r="G358" s="40"/>
      <c r="H358" s="40"/>
      <c r="I358" s="197"/>
      <c r="J358" s="40"/>
      <c r="K358" s="40"/>
      <c r="L358" s="43"/>
      <c r="M358" s="198"/>
      <c r="N358" s="199"/>
      <c r="O358" s="68"/>
      <c r="P358" s="68"/>
      <c r="Q358" s="68"/>
      <c r="R358" s="68"/>
      <c r="S358" s="68"/>
      <c r="T358" s="69"/>
      <c r="U358" s="38"/>
      <c r="V358" s="38"/>
      <c r="W358" s="38"/>
      <c r="X358" s="38"/>
      <c r="Y358" s="38"/>
      <c r="Z358" s="38"/>
      <c r="AA358" s="38"/>
      <c r="AB358" s="38"/>
      <c r="AC358" s="38"/>
      <c r="AD358" s="38"/>
      <c r="AE358" s="38"/>
      <c r="AT358" s="21" t="s">
        <v>178</v>
      </c>
      <c r="AU358" s="21" t="s">
        <v>79</v>
      </c>
    </row>
    <row r="359" spans="1:65" s="2" customFormat="1" ht="24.2" customHeight="1">
      <c r="A359" s="38"/>
      <c r="B359" s="39"/>
      <c r="C359" s="182" t="s">
        <v>2178</v>
      </c>
      <c r="D359" s="182" t="s">
        <v>171</v>
      </c>
      <c r="E359" s="183" t="s">
        <v>3203</v>
      </c>
      <c r="F359" s="184" t="s">
        <v>3204</v>
      </c>
      <c r="G359" s="185" t="s">
        <v>999</v>
      </c>
      <c r="H359" s="186">
        <v>1</v>
      </c>
      <c r="I359" s="187"/>
      <c r="J359" s="188">
        <f>ROUND(I359*H359,2)</f>
        <v>0</v>
      </c>
      <c r="K359" s="184" t="s">
        <v>1480</v>
      </c>
      <c r="L359" s="43"/>
      <c r="M359" s="189" t="s">
        <v>19</v>
      </c>
      <c r="N359" s="190" t="s">
        <v>43</v>
      </c>
      <c r="O359" s="68"/>
      <c r="P359" s="191">
        <f>O359*H359</f>
        <v>0</v>
      </c>
      <c r="Q359" s="191">
        <v>0</v>
      </c>
      <c r="R359" s="191">
        <f>Q359*H359</f>
        <v>0</v>
      </c>
      <c r="S359" s="191">
        <v>0</v>
      </c>
      <c r="T359" s="192">
        <f>S359*H359</f>
        <v>0</v>
      </c>
      <c r="U359" s="38"/>
      <c r="V359" s="38"/>
      <c r="W359" s="38"/>
      <c r="X359" s="38"/>
      <c r="Y359" s="38"/>
      <c r="Z359" s="38"/>
      <c r="AA359" s="38"/>
      <c r="AB359" s="38"/>
      <c r="AC359" s="38"/>
      <c r="AD359" s="38"/>
      <c r="AE359" s="38"/>
      <c r="AR359" s="193" t="s">
        <v>176</v>
      </c>
      <c r="AT359" s="193" t="s">
        <v>171</v>
      </c>
      <c r="AU359" s="193" t="s">
        <v>79</v>
      </c>
      <c r="AY359" s="21" t="s">
        <v>168</v>
      </c>
      <c r="BE359" s="194">
        <f>IF(N359="základní",J359,0)</f>
        <v>0</v>
      </c>
      <c r="BF359" s="194">
        <f>IF(N359="snížená",J359,0)</f>
        <v>0</v>
      </c>
      <c r="BG359" s="194">
        <f>IF(N359="zákl. přenesená",J359,0)</f>
        <v>0</v>
      </c>
      <c r="BH359" s="194">
        <f>IF(N359="sníž. přenesená",J359,0)</f>
        <v>0</v>
      </c>
      <c r="BI359" s="194">
        <f>IF(N359="nulová",J359,0)</f>
        <v>0</v>
      </c>
      <c r="BJ359" s="21" t="s">
        <v>79</v>
      </c>
      <c r="BK359" s="194">
        <f>ROUND(I359*H359,2)</f>
        <v>0</v>
      </c>
      <c r="BL359" s="21" t="s">
        <v>176</v>
      </c>
      <c r="BM359" s="193" t="s">
        <v>3242</v>
      </c>
    </row>
    <row r="360" spans="1:65" s="2" customFormat="1" ht="11.25">
      <c r="A360" s="38"/>
      <c r="B360" s="39"/>
      <c r="C360" s="40"/>
      <c r="D360" s="195" t="s">
        <v>178</v>
      </c>
      <c r="E360" s="40"/>
      <c r="F360" s="196" t="s">
        <v>3204</v>
      </c>
      <c r="G360" s="40"/>
      <c r="H360" s="40"/>
      <c r="I360" s="197"/>
      <c r="J360" s="40"/>
      <c r="K360" s="40"/>
      <c r="L360" s="43"/>
      <c r="M360" s="198"/>
      <c r="N360" s="199"/>
      <c r="O360" s="68"/>
      <c r="P360" s="68"/>
      <c r="Q360" s="68"/>
      <c r="R360" s="68"/>
      <c r="S360" s="68"/>
      <c r="T360" s="69"/>
      <c r="U360" s="38"/>
      <c r="V360" s="38"/>
      <c r="W360" s="38"/>
      <c r="X360" s="38"/>
      <c r="Y360" s="38"/>
      <c r="Z360" s="38"/>
      <c r="AA360" s="38"/>
      <c r="AB360" s="38"/>
      <c r="AC360" s="38"/>
      <c r="AD360" s="38"/>
      <c r="AE360" s="38"/>
      <c r="AT360" s="21" t="s">
        <v>178</v>
      </c>
      <c r="AU360" s="21" t="s">
        <v>79</v>
      </c>
    </row>
    <row r="361" spans="1:65" s="2" customFormat="1" ht="19.5">
      <c r="A361" s="38"/>
      <c r="B361" s="39"/>
      <c r="C361" s="40"/>
      <c r="D361" s="195" t="s">
        <v>206</v>
      </c>
      <c r="E361" s="40"/>
      <c r="F361" s="224" t="s">
        <v>3243</v>
      </c>
      <c r="G361" s="40"/>
      <c r="H361" s="40"/>
      <c r="I361" s="197"/>
      <c r="J361" s="40"/>
      <c r="K361" s="40"/>
      <c r="L361" s="43"/>
      <c r="M361" s="198"/>
      <c r="N361" s="199"/>
      <c r="O361" s="68"/>
      <c r="P361" s="68"/>
      <c r="Q361" s="68"/>
      <c r="R361" s="68"/>
      <c r="S361" s="68"/>
      <c r="T361" s="69"/>
      <c r="U361" s="38"/>
      <c r="V361" s="38"/>
      <c r="W361" s="38"/>
      <c r="X361" s="38"/>
      <c r="Y361" s="38"/>
      <c r="Z361" s="38"/>
      <c r="AA361" s="38"/>
      <c r="AB361" s="38"/>
      <c r="AC361" s="38"/>
      <c r="AD361" s="38"/>
      <c r="AE361" s="38"/>
      <c r="AT361" s="21" t="s">
        <v>206</v>
      </c>
      <c r="AU361" s="21" t="s">
        <v>79</v>
      </c>
    </row>
    <row r="362" spans="1:65" s="2" customFormat="1" ht="21.75" customHeight="1">
      <c r="A362" s="38"/>
      <c r="B362" s="39"/>
      <c r="C362" s="182" t="s">
        <v>1454</v>
      </c>
      <c r="D362" s="182" t="s">
        <v>171</v>
      </c>
      <c r="E362" s="183" t="s">
        <v>3244</v>
      </c>
      <c r="F362" s="184" t="s">
        <v>3245</v>
      </c>
      <c r="G362" s="185" t="s">
        <v>545</v>
      </c>
      <c r="H362" s="186">
        <v>1</v>
      </c>
      <c r="I362" s="187"/>
      <c r="J362" s="188">
        <f>ROUND(I362*H362,2)</f>
        <v>0</v>
      </c>
      <c r="K362" s="184" t="s">
        <v>1480</v>
      </c>
      <c r="L362" s="43"/>
      <c r="M362" s="189" t="s">
        <v>19</v>
      </c>
      <c r="N362" s="190" t="s">
        <v>43</v>
      </c>
      <c r="O362" s="68"/>
      <c r="P362" s="191">
        <f>O362*H362</f>
        <v>0</v>
      </c>
      <c r="Q362" s="191">
        <v>0</v>
      </c>
      <c r="R362" s="191">
        <f>Q362*H362</f>
        <v>0</v>
      </c>
      <c r="S362" s="191">
        <v>0</v>
      </c>
      <c r="T362" s="192">
        <f>S362*H362</f>
        <v>0</v>
      </c>
      <c r="U362" s="38"/>
      <c r="V362" s="38"/>
      <c r="W362" s="38"/>
      <c r="X362" s="38"/>
      <c r="Y362" s="38"/>
      <c r="Z362" s="38"/>
      <c r="AA362" s="38"/>
      <c r="AB362" s="38"/>
      <c r="AC362" s="38"/>
      <c r="AD362" s="38"/>
      <c r="AE362" s="38"/>
      <c r="AR362" s="193" t="s">
        <v>176</v>
      </c>
      <c r="AT362" s="193" t="s">
        <v>171</v>
      </c>
      <c r="AU362" s="193" t="s">
        <v>79</v>
      </c>
      <c r="AY362" s="21" t="s">
        <v>168</v>
      </c>
      <c r="BE362" s="194">
        <f>IF(N362="základní",J362,0)</f>
        <v>0</v>
      </c>
      <c r="BF362" s="194">
        <f>IF(N362="snížená",J362,0)</f>
        <v>0</v>
      </c>
      <c r="BG362" s="194">
        <f>IF(N362="zákl. přenesená",J362,0)</f>
        <v>0</v>
      </c>
      <c r="BH362" s="194">
        <f>IF(N362="sníž. přenesená",J362,0)</f>
        <v>0</v>
      </c>
      <c r="BI362" s="194">
        <f>IF(N362="nulová",J362,0)</f>
        <v>0</v>
      </c>
      <c r="BJ362" s="21" t="s">
        <v>79</v>
      </c>
      <c r="BK362" s="194">
        <f>ROUND(I362*H362,2)</f>
        <v>0</v>
      </c>
      <c r="BL362" s="21" t="s">
        <v>176</v>
      </c>
      <c r="BM362" s="193" t="s">
        <v>3246</v>
      </c>
    </row>
    <row r="363" spans="1:65" s="2" customFormat="1" ht="11.25">
      <c r="A363" s="38"/>
      <c r="B363" s="39"/>
      <c r="C363" s="40"/>
      <c r="D363" s="195" t="s">
        <v>178</v>
      </c>
      <c r="E363" s="40"/>
      <c r="F363" s="196" t="s">
        <v>3245</v>
      </c>
      <c r="G363" s="40"/>
      <c r="H363" s="40"/>
      <c r="I363" s="197"/>
      <c r="J363" s="40"/>
      <c r="K363" s="40"/>
      <c r="L363" s="43"/>
      <c r="M363" s="198"/>
      <c r="N363" s="199"/>
      <c r="O363" s="68"/>
      <c r="P363" s="68"/>
      <c r="Q363" s="68"/>
      <c r="R363" s="68"/>
      <c r="S363" s="68"/>
      <c r="T363" s="69"/>
      <c r="U363" s="38"/>
      <c r="V363" s="38"/>
      <c r="W363" s="38"/>
      <c r="X363" s="38"/>
      <c r="Y363" s="38"/>
      <c r="Z363" s="38"/>
      <c r="AA363" s="38"/>
      <c r="AB363" s="38"/>
      <c r="AC363" s="38"/>
      <c r="AD363" s="38"/>
      <c r="AE363" s="38"/>
      <c r="AT363" s="21" t="s">
        <v>178</v>
      </c>
      <c r="AU363" s="21" t="s">
        <v>79</v>
      </c>
    </row>
    <row r="364" spans="1:65" s="2" customFormat="1" ht="21.75" customHeight="1">
      <c r="A364" s="38"/>
      <c r="B364" s="39"/>
      <c r="C364" s="182" t="s">
        <v>432</v>
      </c>
      <c r="D364" s="182" t="s">
        <v>171</v>
      </c>
      <c r="E364" s="183" t="s">
        <v>3222</v>
      </c>
      <c r="F364" s="184" t="s">
        <v>3223</v>
      </c>
      <c r="G364" s="185" t="s">
        <v>999</v>
      </c>
      <c r="H364" s="186">
        <v>1</v>
      </c>
      <c r="I364" s="187"/>
      <c r="J364" s="188">
        <f>ROUND(I364*H364,2)</f>
        <v>0</v>
      </c>
      <c r="K364" s="184" t="s">
        <v>175</v>
      </c>
      <c r="L364" s="43"/>
      <c r="M364" s="189" t="s">
        <v>19</v>
      </c>
      <c r="N364" s="190" t="s">
        <v>43</v>
      </c>
      <c r="O364" s="68"/>
      <c r="P364" s="191">
        <f>O364*H364</f>
        <v>0</v>
      </c>
      <c r="Q364" s="191">
        <v>9.0000000000000006E-5</v>
      </c>
      <c r="R364" s="191">
        <f>Q364*H364</f>
        <v>9.0000000000000006E-5</v>
      </c>
      <c r="S364" s="191">
        <v>0</v>
      </c>
      <c r="T364" s="192">
        <f>S364*H364</f>
        <v>0</v>
      </c>
      <c r="U364" s="38"/>
      <c r="V364" s="38"/>
      <c r="W364" s="38"/>
      <c r="X364" s="38"/>
      <c r="Y364" s="38"/>
      <c r="Z364" s="38"/>
      <c r="AA364" s="38"/>
      <c r="AB364" s="38"/>
      <c r="AC364" s="38"/>
      <c r="AD364" s="38"/>
      <c r="AE364" s="38"/>
      <c r="AR364" s="193" t="s">
        <v>176</v>
      </c>
      <c r="AT364" s="193" t="s">
        <v>171</v>
      </c>
      <c r="AU364" s="193" t="s">
        <v>79</v>
      </c>
      <c r="AY364" s="21" t="s">
        <v>168</v>
      </c>
      <c r="BE364" s="194">
        <f>IF(N364="základní",J364,0)</f>
        <v>0</v>
      </c>
      <c r="BF364" s="194">
        <f>IF(N364="snížená",J364,0)</f>
        <v>0</v>
      </c>
      <c r="BG364" s="194">
        <f>IF(N364="zákl. přenesená",J364,0)</f>
        <v>0</v>
      </c>
      <c r="BH364" s="194">
        <f>IF(N364="sníž. přenesená",J364,0)</f>
        <v>0</v>
      </c>
      <c r="BI364" s="194">
        <f>IF(N364="nulová",J364,0)</f>
        <v>0</v>
      </c>
      <c r="BJ364" s="21" t="s">
        <v>79</v>
      </c>
      <c r="BK364" s="194">
        <f>ROUND(I364*H364,2)</f>
        <v>0</v>
      </c>
      <c r="BL364" s="21" t="s">
        <v>176</v>
      </c>
      <c r="BM364" s="193" t="s">
        <v>3247</v>
      </c>
    </row>
    <row r="365" spans="1:65" s="2" customFormat="1" ht="19.5">
      <c r="A365" s="38"/>
      <c r="B365" s="39"/>
      <c r="C365" s="40"/>
      <c r="D365" s="195" t="s">
        <v>178</v>
      </c>
      <c r="E365" s="40"/>
      <c r="F365" s="196" t="s">
        <v>3225</v>
      </c>
      <c r="G365" s="40"/>
      <c r="H365" s="40"/>
      <c r="I365" s="197"/>
      <c r="J365" s="40"/>
      <c r="K365" s="40"/>
      <c r="L365" s="43"/>
      <c r="M365" s="198"/>
      <c r="N365" s="199"/>
      <c r="O365" s="68"/>
      <c r="P365" s="68"/>
      <c r="Q365" s="68"/>
      <c r="R365" s="68"/>
      <c r="S365" s="68"/>
      <c r="T365" s="69"/>
      <c r="U365" s="38"/>
      <c r="V365" s="38"/>
      <c r="W365" s="38"/>
      <c r="X365" s="38"/>
      <c r="Y365" s="38"/>
      <c r="Z365" s="38"/>
      <c r="AA365" s="38"/>
      <c r="AB365" s="38"/>
      <c r="AC365" s="38"/>
      <c r="AD365" s="38"/>
      <c r="AE365" s="38"/>
      <c r="AT365" s="21" t="s">
        <v>178</v>
      </c>
      <c r="AU365" s="21" t="s">
        <v>79</v>
      </c>
    </row>
    <row r="366" spans="1:65" s="2" customFormat="1" ht="11.25">
      <c r="A366" s="38"/>
      <c r="B366" s="39"/>
      <c r="C366" s="40"/>
      <c r="D366" s="200" t="s">
        <v>180</v>
      </c>
      <c r="E366" s="40"/>
      <c r="F366" s="201" t="s">
        <v>3226</v>
      </c>
      <c r="G366" s="40"/>
      <c r="H366" s="40"/>
      <c r="I366" s="197"/>
      <c r="J366" s="40"/>
      <c r="K366" s="40"/>
      <c r="L366" s="43"/>
      <c r="M366" s="198"/>
      <c r="N366" s="199"/>
      <c r="O366" s="68"/>
      <c r="P366" s="68"/>
      <c r="Q366" s="68"/>
      <c r="R366" s="68"/>
      <c r="S366" s="68"/>
      <c r="T366" s="69"/>
      <c r="U366" s="38"/>
      <c r="V366" s="38"/>
      <c r="W366" s="38"/>
      <c r="X366" s="38"/>
      <c r="Y366" s="38"/>
      <c r="Z366" s="38"/>
      <c r="AA366" s="38"/>
      <c r="AB366" s="38"/>
      <c r="AC366" s="38"/>
      <c r="AD366" s="38"/>
      <c r="AE366" s="38"/>
      <c r="AT366" s="21" t="s">
        <v>180</v>
      </c>
      <c r="AU366" s="21" t="s">
        <v>79</v>
      </c>
    </row>
    <row r="367" spans="1:65" s="2" customFormat="1" ht="29.25">
      <c r="A367" s="38"/>
      <c r="B367" s="39"/>
      <c r="C367" s="40"/>
      <c r="D367" s="195" t="s">
        <v>206</v>
      </c>
      <c r="E367" s="40"/>
      <c r="F367" s="224" t="s">
        <v>2863</v>
      </c>
      <c r="G367" s="40"/>
      <c r="H367" s="40"/>
      <c r="I367" s="197"/>
      <c r="J367" s="40"/>
      <c r="K367" s="40"/>
      <c r="L367" s="43"/>
      <c r="M367" s="198"/>
      <c r="N367" s="199"/>
      <c r="O367" s="68"/>
      <c r="P367" s="68"/>
      <c r="Q367" s="68"/>
      <c r="R367" s="68"/>
      <c r="S367" s="68"/>
      <c r="T367" s="69"/>
      <c r="U367" s="38"/>
      <c r="V367" s="38"/>
      <c r="W367" s="38"/>
      <c r="X367" s="38"/>
      <c r="Y367" s="38"/>
      <c r="Z367" s="38"/>
      <c r="AA367" s="38"/>
      <c r="AB367" s="38"/>
      <c r="AC367" s="38"/>
      <c r="AD367" s="38"/>
      <c r="AE367" s="38"/>
      <c r="AT367" s="21" t="s">
        <v>206</v>
      </c>
      <c r="AU367" s="21" t="s">
        <v>79</v>
      </c>
    </row>
    <row r="368" spans="1:65" s="2" customFormat="1" ht="37.9" customHeight="1">
      <c r="A368" s="38"/>
      <c r="B368" s="39"/>
      <c r="C368" s="182" t="s">
        <v>2199</v>
      </c>
      <c r="D368" s="182" t="s">
        <v>171</v>
      </c>
      <c r="E368" s="183" t="s">
        <v>3248</v>
      </c>
      <c r="F368" s="184" t="s">
        <v>3249</v>
      </c>
      <c r="G368" s="185" t="s">
        <v>999</v>
      </c>
      <c r="H368" s="186">
        <v>1</v>
      </c>
      <c r="I368" s="187"/>
      <c r="J368" s="188">
        <f>ROUND(I368*H368,2)</f>
        <v>0</v>
      </c>
      <c r="K368" s="184" t="s">
        <v>1480</v>
      </c>
      <c r="L368" s="43"/>
      <c r="M368" s="189" t="s">
        <v>19</v>
      </c>
      <c r="N368" s="190" t="s">
        <v>43</v>
      </c>
      <c r="O368" s="68"/>
      <c r="P368" s="191">
        <f>O368*H368</f>
        <v>0</v>
      </c>
      <c r="Q368" s="191">
        <v>0</v>
      </c>
      <c r="R368" s="191">
        <f>Q368*H368</f>
        <v>0</v>
      </c>
      <c r="S368" s="191">
        <v>0</v>
      </c>
      <c r="T368" s="192">
        <f>S368*H368</f>
        <v>0</v>
      </c>
      <c r="U368" s="38"/>
      <c r="V368" s="38"/>
      <c r="W368" s="38"/>
      <c r="X368" s="38"/>
      <c r="Y368" s="38"/>
      <c r="Z368" s="38"/>
      <c r="AA368" s="38"/>
      <c r="AB368" s="38"/>
      <c r="AC368" s="38"/>
      <c r="AD368" s="38"/>
      <c r="AE368" s="38"/>
      <c r="AR368" s="193" t="s">
        <v>176</v>
      </c>
      <c r="AT368" s="193" t="s">
        <v>171</v>
      </c>
      <c r="AU368" s="193" t="s">
        <v>79</v>
      </c>
      <c r="AY368" s="21" t="s">
        <v>168</v>
      </c>
      <c r="BE368" s="194">
        <f>IF(N368="základní",J368,0)</f>
        <v>0</v>
      </c>
      <c r="BF368" s="194">
        <f>IF(N368="snížená",J368,0)</f>
        <v>0</v>
      </c>
      <c r="BG368" s="194">
        <f>IF(N368="zákl. přenesená",J368,0)</f>
        <v>0</v>
      </c>
      <c r="BH368" s="194">
        <f>IF(N368="sníž. přenesená",J368,0)</f>
        <v>0</v>
      </c>
      <c r="BI368" s="194">
        <f>IF(N368="nulová",J368,0)</f>
        <v>0</v>
      </c>
      <c r="BJ368" s="21" t="s">
        <v>79</v>
      </c>
      <c r="BK368" s="194">
        <f>ROUND(I368*H368,2)</f>
        <v>0</v>
      </c>
      <c r="BL368" s="21" t="s">
        <v>176</v>
      </c>
      <c r="BM368" s="193" t="s">
        <v>3250</v>
      </c>
    </row>
    <row r="369" spans="1:65" s="2" customFormat="1" ht="19.5">
      <c r="A369" s="38"/>
      <c r="B369" s="39"/>
      <c r="C369" s="40"/>
      <c r="D369" s="195" t="s">
        <v>178</v>
      </c>
      <c r="E369" s="40"/>
      <c r="F369" s="196" t="s">
        <v>3251</v>
      </c>
      <c r="G369" s="40"/>
      <c r="H369" s="40"/>
      <c r="I369" s="197"/>
      <c r="J369" s="40"/>
      <c r="K369" s="40"/>
      <c r="L369" s="43"/>
      <c r="M369" s="198"/>
      <c r="N369" s="199"/>
      <c r="O369" s="68"/>
      <c r="P369" s="68"/>
      <c r="Q369" s="68"/>
      <c r="R369" s="68"/>
      <c r="S369" s="68"/>
      <c r="T369" s="69"/>
      <c r="U369" s="38"/>
      <c r="V369" s="38"/>
      <c r="W369" s="38"/>
      <c r="X369" s="38"/>
      <c r="Y369" s="38"/>
      <c r="Z369" s="38"/>
      <c r="AA369" s="38"/>
      <c r="AB369" s="38"/>
      <c r="AC369" s="38"/>
      <c r="AD369" s="38"/>
      <c r="AE369" s="38"/>
      <c r="AT369" s="21" t="s">
        <v>178</v>
      </c>
      <c r="AU369" s="21" t="s">
        <v>79</v>
      </c>
    </row>
    <row r="370" spans="1:65" s="2" customFormat="1" ht="19.5">
      <c r="A370" s="38"/>
      <c r="B370" s="39"/>
      <c r="C370" s="40"/>
      <c r="D370" s="195" t="s">
        <v>206</v>
      </c>
      <c r="E370" s="40"/>
      <c r="F370" s="224" t="s">
        <v>3252</v>
      </c>
      <c r="G370" s="40"/>
      <c r="H370" s="40"/>
      <c r="I370" s="197"/>
      <c r="J370" s="40"/>
      <c r="K370" s="40"/>
      <c r="L370" s="43"/>
      <c r="M370" s="198"/>
      <c r="N370" s="199"/>
      <c r="O370" s="68"/>
      <c r="P370" s="68"/>
      <c r="Q370" s="68"/>
      <c r="R370" s="68"/>
      <c r="S370" s="68"/>
      <c r="T370" s="69"/>
      <c r="U370" s="38"/>
      <c r="V370" s="38"/>
      <c r="W370" s="38"/>
      <c r="X370" s="38"/>
      <c r="Y370" s="38"/>
      <c r="Z370" s="38"/>
      <c r="AA370" s="38"/>
      <c r="AB370" s="38"/>
      <c r="AC370" s="38"/>
      <c r="AD370" s="38"/>
      <c r="AE370" s="38"/>
      <c r="AT370" s="21" t="s">
        <v>206</v>
      </c>
      <c r="AU370" s="21" t="s">
        <v>79</v>
      </c>
    </row>
    <row r="371" spans="1:65" s="2" customFormat="1" ht="24.2" customHeight="1">
      <c r="A371" s="38"/>
      <c r="B371" s="39"/>
      <c r="C371" s="182" t="s">
        <v>2205</v>
      </c>
      <c r="D371" s="182" t="s">
        <v>171</v>
      </c>
      <c r="E371" s="183" t="s">
        <v>3253</v>
      </c>
      <c r="F371" s="184" t="s">
        <v>3254</v>
      </c>
      <c r="G371" s="185" t="s">
        <v>999</v>
      </c>
      <c r="H371" s="186">
        <v>1</v>
      </c>
      <c r="I371" s="187"/>
      <c r="J371" s="188">
        <f>ROUND(I371*H371,2)</f>
        <v>0</v>
      </c>
      <c r="K371" s="184" t="s">
        <v>1480</v>
      </c>
      <c r="L371" s="43"/>
      <c r="M371" s="189" t="s">
        <v>19</v>
      </c>
      <c r="N371" s="190" t="s">
        <v>43</v>
      </c>
      <c r="O371" s="68"/>
      <c r="P371" s="191">
        <f>O371*H371</f>
        <v>0</v>
      </c>
      <c r="Q371" s="191">
        <v>0</v>
      </c>
      <c r="R371" s="191">
        <f>Q371*H371</f>
        <v>0</v>
      </c>
      <c r="S371" s="191">
        <v>0</v>
      </c>
      <c r="T371" s="192">
        <f>S371*H371</f>
        <v>0</v>
      </c>
      <c r="U371" s="38"/>
      <c r="V371" s="38"/>
      <c r="W371" s="38"/>
      <c r="X371" s="38"/>
      <c r="Y371" s="38"/>
      <c r="Z371" s="38"/>
      <c r="AA371" s="38"/>
      <c r="AB371" s="38"/>
      <c r="AC371" s="38"/>
      <c r="AD371" s="38"/>
      <c r="AE371" s="38"/>
      <c r="AR371" s="193" t="s">
        <v>176</v>
      </c>
      <c r="AT371" s="193" t="s">
        <v>171</v>
      </c>
      <c r="AU371" s="193" t="s">
        <v>79</v>
      </c>
      <c r="AY371" s="21" t="s">
        <v>168</v>
      </c>
      <c r="BE371" s="194">
        <f>IF(N371="základní",J371,0)</f>
        <v>0</v>
      </c>
      <c r="BF371" s="194">
        <f>IF(N371="snížená",J371,0)</f>
        <v>0</v>
      </c>
      <c r="BG371" s="194">
        <f>IF(N371="zákl. přenesená",J371,0)</f>
        <v>0</v>
      </c>
      <c r="BH371" s="194">
        <f>IF(N371="sníž. přenesená",J371,0)</f>
        <v>0</v>
      </c>
      <c r="BI371" s="194">
        <f>IF(N371="nulová",J371,0)</f>
        <v>0</v>
      </c>
      <c r="BJ371" s="21" t="s">
        <v>79</v>
      </c>
      <c r="BK371" s="194">
        <f>ROUND(I371*H371,2)</f>
        <v>0</v>
      </c>
      <c r="BL371" s="21" t="s">
        <v>176</v>
      </c>
      <c r="BM371" s="193" t="s">
        <v>3255</v>
      </c>
    </row>
    <row r="372" spans="1:65" s="2" customFormat="1" ht="19.5">
      <c r="A372" s="38"/>
      <c r="B372" s="39"/>
      <c r="C372" s="40"/>
      <c r="D372" s="195" t="s">
        <v>178</v>
      </c>
      <c r="E372" s="40"/>
      <c r="F372" s="196" t="s">
        <v>3256</v>
      </c>
      <c r="G372" s="40"/>
      <c r="H372" s="40"/>
      <c r="I372" s="197"/>
      <c r="J372" s="40"/>
      <c r="K372" s="40"/>
      <c r="L372" s="43"/>
      <c r="M372" s="198"/>
      <c r="N372" s="199"/>
      <c r="O372" s="68"/>
      <c r="P372" s="68"/>
      <c r="Q372" s="68"/>
      <c r="R372" s="68"/>
      <c r="S372" s="68"/>
      <c r="T372" s="69"/>
      <c r="U372" s="38"/>
      <c r="V372" s="38"/>
      <c r="W372" s="38"/>
      <c r="X372" s="38"/>
      <c r="Y372" s="38"/>
      <c r="Z372" s="38"/>
      <c r="AA372" s="38"/>
      <c r="AB372" s="38"/>
      <c r="AC372" s="38"/>
      <c r="AD372" s="38"/>
      <c r="AE372" s="38"/>
      <c r="AT372" s="21" t="s">
        <v>178</v>
      </c>
      <c r="AU372" s="21" t="s">
        <v>79</v>
      </c>
    </row>
    <row r="373" spans="1:65" s="2" customFormat="1" ht="29.25">
      <c r="A373" s="38"/>
      <c r="B373" s="39"/>
      <c r="C373" s="40"/>
      <c r="D373" s="195" t="s">
        <v>206</v>
      </c>
      <c r="E373" s="40"/>
      <c r="F373" s="224" t="s">
        <v>2863</v>
      </c>
      <c r="G373" s="40"/>
      <c r="H373" s="40"/>
      <c r="I373" s="197"/>
      <c r="J373" s="40"/>
      <c r="K373" s="40"/>
      <c r="L373" s="43"/>
      <c r="M373" s="198"/>
      <c r="N373" s="199"/>
      <c r="O373" s="68"/>
      <c r="P373" s="68"/>
      <c r="Q373" s="68"/>
      <c r="R373" s="68"/>
      <c r="S373" s="68"/>
      <c r="T373" s="69"/>
      <c r="U373" s="38"/>
      <c r="V373" s="38"/>
      <c r="W373" s="38"/>
      <c r="X373" s="38"/>
      <c r="Y373" s="38"/>
      <c r="Z373" s="38"/>
      <c r="AA373" s="38"/>
      <c r="AB373" s="38"/>
      <c r="AC373" s="38"/>
      <c r="AD373" s="38"/>
      <c r="AE373" s="38"/>
      <c r="AT373" s="21" t="s">
        <v>206</v>
      </c>
      <c r="AU373" s="21" t="s">
        <v>79</v>
      </c>
    </row>
    <row r="374" spans="1:65" s="2" customFormat="1" ht="24.2" customHeight="1">
      <c r="A374" s="38"/>
      <c r="B374" s="39"/>
      <c r="C374" s="182" t="s">
        <v>439</v>
      </c>
      <c r="D374" s="182" t="s">
        <v>171</v>
      </c>
      <c r="E374" s="183" t="s">
        <v>3105</v>
      </c>
      <c r="F374" s="184" t="s">
        <v>3106</v>
      </c>
      <c r="G374" s="185" t="s">
        <v>999</v>
      </c>
      <c r="H374" s="186">
        <v>2</v>
      </c>
      <c r="I374" s="187"/>
      <c r="J374" s="188">
        <f>ROUND(I374*H374,2)</f>
        <v>0</v>
      </c>
      <c r="K374" s="184" t="s">
        <v>1480</v>
      </c>
      <c r="L374" s="43"/>
      <c r="M374" s="189" t="s">
        <v>19</v>
      </c>
      <c r="N374" s="190" t="s">
        <v>43</v>
      </c>
      <c r="O374" s="68"/>
      <c r="P374" s="191">
        <f>O374*H374</f>
        <v>0</v>
      </c>
      <c r="Q374" s="191">
        <v>0</v>
      </c>
      <c r="R374" s="191">
        <f>Q374*H374</f>
        <v>0</v>
      </c>
      <c r="S374" s="191">
        <v>0</v>
      </c>
      <c r="T374" s="192">
        <f>S374*H374</f>
        <v>0</v>
      </c>
      <c r="U374" s="38"/>
      <c r="V374" s="38"/>
      <c r="W374" s="38"/>
      <c r="X374" s="38"/>
      <c r="Y374" s="38"/>
      <c r="Z374" s="38"/>
      <c r="AA374" s="38"/>
      <c r="AB374" s="38"/>
      <c r="AC374" s="38"/>
      <c r="AD374" s="38"/>
      <c r="AE374" s="38"/>
      <c r="AR374" s="193" t="s">
        <v>176</v>
      </c>
      <c r="AT374" s="193" t="s">
        <v>171</v>
      </c>
      <c r="AU374" s="193" t="s">
        <v>79</v>
      </c>
      <c r="AY374" s="21" t="s">
        <v>168</v>
      </c>
      <c r="BE374" s="194">
        <f>IF(N374="základní",J374,0)</f>
        <v>0</v>
      </c>
      <c r="BF374" s="194">
        <f>IF(N374="snížená",J374,0)</f>
        <v>0</v>
      </c>
      <c r="BG374" s="194">
        <f>IF(N374="zákl. přenesená",J374,0)</f>
        <v>0</v>
      </c>
      <c r="BH374" s="194">
        <f>IF(N374="sníž. přenesená",J374,0)</f>
        <v>0</v>
      </c>
      <c r="BI374" s="194">
        <f>IF(N374="nulová",J374,0)</f>
        <v>0</v>
      </c>
      <c r="BJ374" s="21" t="s">
        <v>79</v>
      </c>
      <c r="BK374" s="194">
        <f>ROUND(I374*H374,2)</f>
        <v>0</v>
      </c>
      <c r="BL374" s="21" t="s">
        <v>176</v>
      </c>
      <c r="BM374" s="193" t="s">
        <v>3257</v>
      </c>
    </row>
    <row r="375" spans="1:65" s="2" customFormat="1" ht="11.25">
      <c r="A375" s="38"/>
      <c r="B375" s="39"/>
      <c r="C375" s="40"/>
      <c r="D375" s="195" t="s">
        <v>178</v>
      </c>
      <c r="E375" s="40"/>
      <c r="F375" s="196" t="s">
        <v>3106</v>
      </c>
      <c r="G375" s="40"/>
      <c r="H375" s="40"/>
      <c r="I375" s="197"/>
      <c r="J375" s="40"/>
      <c r="K375" s="40"/>
      <c r="L375" s="43"/>
      <c r="M375" s="198"/>
      <c r="N375" s="199"/>
      <c r="O375" s="68"/>
      <c r="P375" s="68"/>
      <c r="Q375" s="68"/>
      <c r="R375" s="68"/>
      <c r="S375" s="68"/>
      <c r="T375" s="69"/>
      <c r="U375" s="38"/>
      <c r="V375" s="38"/>
      <c r="W375" s="38"/>
      <c r="X375" s="38"/>
      <c r="Y375" s="38"/>
      <c r="Z375" s="38"/>
      <c r="AA375" s="38"/>
      <c r="AB375" s="38"/>
      <c r="AC375" s="38"/>
      <c r="AD375" s="38"/>
      <c r="AE375" s="38"/>
      <c r="AT375" s="21" t="s">
        <v>178</v>
      </c>
      <c r="AU375" s="21" t="s">
        <v>79</v>
      </c>
    </row>
    <row r="376" spans="1:65" s="2" customFormat="1" ht="16.5" customHeight="1">
      <c r="A376" s="38"/>
      <c r="B376" s="39"/>
      <c r="C376" s="182" t="s">
        <v>1010</v>
      </c>
      <c r="D376" s="182" t="s">
        <v>171</v>
      </c>
      <c r="E376" s="183" t="s">
        <v>3258</v>
      </c>
      <c r="F376" s="184" t="s">
        <v>3259</v>
      </c>
      <c r="G376" s="185" t="s">
        <v>999</v>
      </c>
      <c r="H376" s="186">
        <v>1</v>
      </c>
      <c r="I376" s="187"/>
      <c r="J376" s="188">
        <f>ROUND(I376*H376,2)</f>
        <v>0</v>
      </c>
      <c r="K376" s="184" t="s">
        <v>1480</v>
      </c>
      <c r="L376" s="43"/>
      <c r="M376" s="189" t="s">
        <v>19</v>
      </c>
      <c r="N376" s="190" t="s">
        <v>43</v>
      </c>
      <c r="O376" s="68"/>
      <c r="P376" s="191">
        <f>O376*H376</f>
        <v>0</v>
      </c>
      <c r="Q376" s="191">
        <v>0</v>
      </c>
      <c r="R376" s="191">
        <f>Q376*H376</f>
        <v>0</v>
      </c>
      <c r="S376" s="191">
        <v>0</v>
      </c>
      <c r="T376" s="192">
        <f>S376*H376</f>
        <v>0</v>
      </c>
      <c r="U376" s="38"/>
      <c r="V376" s="38"/>
      <c r="W376" s="38"/>
      <c r="X376" s="38"/>
      <c r="Y376" s="38"/>
      <c r="Z376" s="38"/>
      <c r="AA376" s="38"/>
      <c r="AB376" s="38"/>
      <c r="AC376" s="38"/>
      <c r="AD376" s="38"/>
      <c r="AE376" s="38"/>
      <c r="AR376" s="193" t="s">
        <v>176</v>
      </c>
      <c r="AT376" s="193" t="s">
        <v>171</v>
      </c>
      <c r="AU376" s="193" t="s">
        <v>79</v>
      </c>
      <c r="AY376" s="21" t="s">
        <v>168</v>
      </c>
      <c r="BE376" s="194">
        <f>IF(N376="základní",J376,0)</f>
        <v>0</v>
      </c>
      <c r="BF376" s="194">
        <f>IF(N376="snížená",J376,0)</f>
        <v>0</v>
      </c>
      <c r="BG376" s="194">
        <f>IF(N376="zákl. přenesená",J376,0)</f>
        <v>0</v>
      </c>
      <c r="BH376" s="194">
        <f>IF(N376="sníž. přenesená",J376,0)</f>
        <v>0</v>
      </c>
      <c r="BI376" s="194">
        <f>IF(N376="nulová",J376,0)</f>
        <v>0</v>
      </c>
      <c r="BJ376" s="21" t="s">
        <v>79</v>
      </c>
      <c r="BK376" s="194">
        <f>ROUND(I376*H376,2)</f>
        <v>0</v>
      </c>
      <c r="BL376" s="21" t="s">
        <v>176</v>
      </c>
      <c r="BM376" s="193" t="s">
        <v>3260</v>
      </c>
    </row>
    <row r="377" spans="1:65" s="2" customFormat="1" ht="11.25">
      <c r="A377" s="38"/>
      <c r="B377" s="39"/>
      <c r="C377" s="40"/>
      <c r="D377" s="195" t="s">
        <v>178</v>
      </c>
      <c r="E377" s="40"/>
      <c r="F377" s="196" t="s">
        <v>3259</v>
      </c>
      <c r="G377" s="40"/>
      <c r="H377" s="40"/>
      <c r="I377" s="197"/>
      <c r="J377" s="40"/>
      <c r="K377" s="40"/>
      <c r="L377" s="43"/>
      <c r="M377" s="198"/>
      <c r="N377" s="199"/>
      <c r="O377" s="68"/>
      <c r="P377" s="68"/>
      <c r="Q377" s="68"/>
      <c r="R377" s="68"/>
      <c r="S377" s="68"/>
      <c r="T377" s="69"/>
      <c r="U377" s="38"/>
      <c r="V377" s="38"/>
      <c r="W377" s="38"/>
      <c r="X377" s="38"/>
      <c r="Y377" s="38"/>
      <c r="Z377" s="38"/>
      <c r="AA377" s="38"/>
      <c r="AB377" s="38"/>
      <c r="AC377" s="38"/>
      <c r="AD377" s="38"/>
      <c r="AE377" s="38"/>
      <c r="AT377" s="21" t="s">
        <v>178</v>
      </c>
      <c r="AU377" s="21" t="s">
        <v>79</v>
      </c>
    </row>
    <row r="378" spans="1:65" s="2" customFormat="1" ht="24.2" customHeight="1">
      <c r="A378" s="38"/>
      <c r="B378" s="39"/>
      <c r="C378" s="182" t="s">
        <v>444</v>
      </c>
      <c r="D378" s="182" t="s">
        <v>171</v>
      </c>
      <c r="E378" s="183" t="s">
        <v>3111</v>
      </c>
      <c r="F378" s="184" t="s">
        <v>3112</v>
      </c>
      <c r="G378" s="185" t="s">
        <v>999</v>
      </c>
      <c r="H378" s="186">
        <v>1</v>
      </c>
      <c r="I378" s="187"/>
      <c r="J378" s="188">
        <f>ROUND(I378*H378,2)</f>
        <v>0</v>
      </c>
      <c r="K378" s="184" t="s">
        <v>1480</v>
      </c>
      <c r="L378" s="43"/>
      <c r="M378" s="189" t="s">
        <v>19</v>
      </c>
      <c r="N378" s="190" t="s">
        <v>43</v>
      </c>
      <c r="O378" s="68"/>
      <c r="P378" s="191">
        <f>O378*H378</f>
        <v>0</v>
      </c>
      <c r="Q378" s="191">
        <v>0</v>
      </c>
      <c r="R378" s="191">
        <f>Q378*H378</f>
        <v>0</v>
      </c>
      <c r="S378" s="191">
        <v>0</v>
      </c>
      <c r="T378" s="192">
        <f>S378*H378</f>
        <v>0</v>
      </c>
      <c r="U378" s="38"/>
      <c r="V378" s="38"/>
      <c r="W378" s="38"/>
      <c r="X378" s="38"/>
      <c r="Y378" s="38"/>
      <c r="Z378" s="38"/>
      <c r="AA378" s="38"/>
      <c r="AB378" s="38"/>
      <c r="AC378" s="38"/>
      <c r="AD378" s="38"/>
      <c r="AE378" s="38"/>
      <c r="AR378" s="193" t="s">
        <v>176</v>
      </c>
      <c r="AT378" s="193" t="s">
        <v>171</v>
      </c>
      <c r="AU378" s="193" t="s">
        <v>79</v>
      </c>
      <c r="AY378" s="21" t="s">
        <v>168</v>
      </c>
      <c r="BE378" s="194">
        <f>IF(N378="základní",J378,0)</f>
        <v>0</v>
      </c>
      <c r="BF378" s="194">
        <f>IF(N378="snížená",J378,0)</f>
        <v>0</v>
      </c>
      <c r="BG378" s="194">
        <f>IF(N378="zákl. přenesená",J378,0)</f>
        <v>0</v>
      </c>
      <c r="BH378" s="194">
        <f>IF(N378="sníž. přenesená",J378,0)</f>
        <v>0</v>
      </c>
      <c r="BI378" s="194">
        <f>IF(N378="nulová",J378,0)</f>
        <v>0</v>
      </c>
      <c r="BJ378" s="21" t="s">
        <v>79</v>
      </c>
      <c r="BK378" s="194">
        <f>ROUND(I378*H378,2)</f>
        <v>0</v>
      </c>
      <c r="BL378" s="21" t="s">
        <v>176</v>
      </c>
      <c r="BM378" s="193" t="s">
        <v>3261</v>
      </c>
    </row>
    <row r="379" spans="1:65" s="2" customFormat="1" ht="11.25">
      <c r="A379" s="38"/>
      <c r="B379" s="39"/>
      <c r="C379" s="40"/>
      <c r="D379" s="195" t="s">
        <v>178</v>
      </c>
      <c r="E379" s="40"/>
      <c r="F379" s="196" t="s">
        <v>3112</v>
      </c>
      <c r="G379" s="40"/>
      <c r="H379" s="40"/>
      <c r="I379" s="197"/>
      <c r="J379" s="40"/>
      <c r="K379" s="40"/>
      <c r="L379" s="43"/>
      <c r="M379" s="198"/>
      <c r="N379" s="199"/>
      <c r="O379" s="68"/>
      <c r="P379" s="68"/>
      <c r="Q379" s="68"/>
      <c r="R379" s="68"/>
      <c r="S379" s="68"/>
      <c r="T379" s="69"/>
      <c r="U379" s="38"/>
      <c r="V379" s="38"/>
      <c r="W379" s="38"/>
      <c r="X379" s="38"/>
      <c r="Y379" s="38"/>
      <c r="Z379" s="38"/>
      <c r="AA379" s="38"/>
      <c r="AB379" s="38"/>
      <c r="AC379" s="38"/>
      <c r="AD379" s="38"/>
      <c r="AE379" s="38"/>
      <c r="AT379" s="21" t="s">
        <v>178</v>
      </c>
      <c r="AU379" s="21" t="s">
        <v>79</v>
      </c>
    </row>
    <row r="380" spans="1:65" s="2" customFormat="1" ht="21.75" customHeight="1">
      <c r="A380" s="38"/>
      <c r="B380" s="39"/>
      <c r="C380" s="182" t="s">
        <v>452</v>
      </c>
      <c r="D380" s="182" t="s">
        <v>171</v>
      </c>
      <c r="E380" s="183" t="s">
        <v>3222</v>
      </c>
      <c r="F380" s="184" t="s">
        <v>3223</v>
      </c>
      <c r="G380" s="185" t="s">
        <v>999</v>
      </c>
      <c r="H380" s="186">
        <v>2</v>
      </c>
      <c r="I380" s="187"/>
      <c r="J380" s="188">
        <f>ROUND(I380*H380,2)</f>
        <v>0</v>
      </c>
      <c r="K380" s="184" t="s">
        <v>175</v>
      </c>
      <c r="L380" s="43"/>
      <c r="M380" s="189" t="s">
        <v>19</v>
      </c>
      <c r="N380" s="190" t="s">
        <v>43</v>
      </c>
      <c r="O380" s="68"/>
      <c r="P380" s="191">
        <f>O380*H380</f>
        <v>0</v>
      </c>
      <c r="Q380" s="191">
        <v>9.0000000000000006E-5</v>
      </c>
      <c r="R380" s="191">
        <f>Q380*H380</f>
        <v>1.8000000000000001E-4</v>
      </c>
      <c r="S380" s="191">
        <v>0</v>
      </c>
      <c r="T380" s="192">
        <f>S380*H380</f>
        <v>0</v>
      </c>
      <c r="U380" s="38"/>
      <c r="V380" s="38"/>
      <c r="W380" s="38"/>
      <c r="X380" s="38"/>
      <c r="Y380" s="38"/>
      <c r="Z380" s="38"/>
      <c r="AA380" s="38"/>
      <c r="AB380" s="38"/>
      <c r="AC380" s="38"/>
      <c r="AD380" s="38"/>
      <c r="AE380" s="38"/>
      <c r="AR380" s="193" t="s">
        <v>176</v>
      </c>
      <c r="AT380" s="193" t="s">
        <v>171</v>
      </c>
      <c r="AU380" s="193" t="s">
        <v>79</v>
      </c>
      <c r="AY380" s="21" t="s">
        <v>168</v>
      </c>
      <c r="BE380" s="194">
        <f>IF(N380="základní",J380,0)</f>
        <v>0</v>
      </c>
      <c r="BF380" s="194">
        <f>IF(N380="snížená",J380,0)</f>
        <v>0</v>
      </c>
      <c r="BG380" s="194">
        <f>IF(N380="zákl. přenesená",J380,0)</f>
        <v>0</v>
      </c>
      <c r="BH380" s="194">
        <f>IF(N380="sníž. přenesená",J380,0)</f>
        <v>0</v>
      </c>
      <c r="BI380" s="194">
        <f>IF(N380="nulová",J380,0)</f>
        <v>0</v>
      </c>
      <c r="BJ380" s="21" t="s">
        <v>79</v>
      </c>
      <c r="BK380" s="194">
        <f>ROUND(I380*H380,2)</f>
        <v>0</v>
      </c>
      <c r="BL380" s="21" t="s">
        <v>176</v>
      </c>
      <c r="BM380" s="193" t="s">
        <v>3262</v>
      </c>
    </row>
    <row r="381" spans="1:65" s="2" customFormat="1" ht="19.5">
      <c r="A381" s="38"/>
      <c r="B381" s="39"/>
      <c r="C381" s="40"/>
      <c r="D381" s="195" t="s">
        <v>178</v>
      </c>
      <c r="E381" s="40"/>
      <c r="F381" s="196" t="s">
        <v>3225</v>
      </c>
      <c r="G381" s="40"/>
      <c r="H381" s="40"/>
      <c r="I381" s="197"/>
      <c r="J381" s="40"/>
      <c r="K381" s="40"/>
      <c r="L381" s="43"/>
      <c r="M381" s="198"/>
      <c r="N381" s="199"/>
      <c r="O381" s="68"/>
      <c r="P381" s="68"/>
      <c r="Q381" s="68"/>
      <c r="R381" s="68"/>
      <c r="S381" s="68"/>
      <c r="T381" s="69"/>
      <c r="U381" s="38"/>
      <c r="V381" s="38"/>
      <c r="W381" s="38"/>
      <c r="X381" s="38"/>
      <c r="Y381" s="38"/>
      <c r="Z381" s="38"/>
      <c r="AA381" s="38"/>
      <c r="AB381" s="38"/>
      <c r="AC381" s="38"/>
      <c r="AD381" s="38"/>
      <c r="AE381" s="38"/>
      <c r="AT381" s="21" t="s">
        <v>178</v>
      </c>
      <c r="AU381" s="21" t="s">
        <v>79</v>
      </c>
    </row>
    <row r="382" spans="1:65" s="2" customFormat="1" ht="11.25">
      <c r="A382" s="38"/>
      <c r="B382" s="39"/>
      <c r="C382" s="40"/>
      <c r="D382" s="200" t="s">
        <v>180</v>
      </c>
      <c r="E382" s="40"/>
      <c r="F382" s="201" t="s">
        <v>3226</v>
      </c>
      <c r="G382" s="40"/>
      <c r="H382" s="40"/>
      <c r="I382" s="197"/>
      <c r="J382" s="40"/>
      <c r="K382" s="40"/>
      <c r="L382" s="43"/>
      <c r="M382" s="198"/>
      <c r="N382" s="199"/>
      <c r="O382" s="68"/>
      <c r="P382" s="68"/>
      <c r="Q382" s="68"/>
      <c r="R382" s="68"/>
      <c r="S382" s="68"/>
      <c r="T382" s="69"/>
      <c r="U382" s="38"/>
      <c r="V382" s="38"/>
      <c r="W382" s="38"/>
      <c r="X382" s="38"/>
      <c r="Y382" s="38"/>
      <c r="Z382" s="38"/>
      <c r="AA382" s="38"/>
      <c r="AB382" s="38"/>
      <c r="AC382" s="38"/>
      <c r="AD382" s="38"/>
      <c r="AE382" s="38"/>
      <c r="AT382" s="21" t="s">
        <v>180</v>
      </c>
      <c r="AU382" s="21" t="s">
        <v>79</v>
      </c>
    </row>
    <row r="383" spans="1:65" s="2" customFormat="1" ht="29.25">
      <c r="A383" s="38"/>
      <c r="B383" s="39"/>
      <c r="C383" s="40"/>
      <c r="D383" s="195" t="s">
        <v>206</v>
      </c>
      <c r="E383" s="40"/>
      <c r="F383" s="224" t="s">
        <v>2863</v>
      </c>
      <c r="G383" s="40"/>
      <c r="H383" s="40"/>
      <c r="I383" s="197"/>
      <c r="J383" s="40"/>
      <c r="K383" s="40"/>
      <c r="L383" s="43"/>
      <c r="M383" s="198"/>
      <c r="N383" s="199"/>
      <c r="O383" s="68"/>
      <c r="P383" s="68"/>
      <c r="Q383" s="68"/>
      <c r="R383" s="68"/>
      <c r="S383" s="68"/>
      <c r="T383" s="69"/>
      <c r="U383" s="38"/>
      <c r="V383" s="38"/>
      <c r="W383" s="38"/>
      <c r="X383" s="38"/>
      <c r="Y383" s="38"/>
      <c r="Z383" s="38"/>
      <c r="AA383" s="38"/>
      <c r="AB383" s="38"/>
      <c r="AC383" s="38"/>
      <c r="AD383" s="38"/>
      <c r="AE383" s="38"/>
      <c r="AT383" s="21" t="s">
        <v>206</v>
      </c>
      <c r="AU383" s="21" t="s">
        <v>79</v>
      </c>
    </row>
    <row r="384" spans="1:65" s="2" customFormat="1" ht="33" customHeight="1">
      <c r="A384" s="38"/>
      <c r="B384" s="39"/>
      <c r="C384" s="182" t="s">
        <v>2216</v>
      </c>
      <c r="D384" s="182" t="s">
        <v>171</v>
      </c>
      <c r="E384" s="183" t="s">
        <v>3263</v>
      </c>
      <c r="F384" s="184" t="s">
        <v>3264</v>
      </c>
      <c r="G384" s="185" t="s">
        <v>999</v>
      </c>
      <c r="H384" s="186">
        <v>1</v>
      </c>
      <c r="I384" s="187"/>
      <c r="J384" s="188">
        <f>ROUND(I384*H384,2)</f>
        <v>0</v>
      </c>
      <c r="K384" s="184" t="s">
        <v>1480</v>
      </c>
      <c r="L384" s="43"/>
      <c r="M384" s="189" t="s">
        <v>19</v>
      </c>
      <c r="N384" s="190" t="s">
        <v>43</v>
      </c>
      <c r="O384" s="68"/>
      <c r="P384" s="191">
        <f>O384*H384</f>
        <v>0</v>
      </c>
      <c r="Q384" s="191">
        <v>0</v>
      </c>
      <c r="R384" s="191">
        <f>Q384*H384</f>
        <v>0</v>
      </c>
      <c r="S384" s="191">
        <v>0</v>
      </c>
      <c r="T384" s="192">
        <f>S384*H384</f>
        <v>0</v>
      </c>
      <c r="U384" s="38"/>
      <c r="V384" s="38"/>
      <c r="W384" s="38"/>
      <c r="X384" s="38"/>
      <c r="Y384" s="38"/>
      <c r="Z384" s="38"/>
      <c r="AA384" s="38"/>
      <c r="AB384" s="38"/>
      <c r="AC384" s="38"/>
      <c r="AD384" s="38"/>
      <c r="AE384" s="38"/>
      <c r="AR384" s="193" t="s">
        <v>176</v>
      </c>
      <c r="AT384" s="193" t="s">
        <v>171</v>
      </c>
      <c r="AU384" s="193" t="s">
        <v>79</v>
      </c>
      <c r="AY384" s="21" t="s">
        <v>168</v>
      </c>
      <c r="BE384" s="194">
        <f>IF(N384="základní",J384,0)</f>
        <v>0</v>
      </c>
      <c r="BF384" s="194">
        <f>IF(N384="snížená",J384,0)</f>
        <v>0</v>
      </c>
      <c r="BG384" s="194">
        <f>IF(N384="zákl. přenesená",J384,0)</f>
        <v>0</v>
      </c>
      <c r="BH384" s="194">
        <f>IF(N384="sníž. přenesená",J384,0)</f>
        <v>0</v>
      </c>
      <c r="BI384" s="194">
        <f>IF(N384="nulová",J384,0)</f>
        <v>0</v>
      </c>
      <c r="BJ384" s="21" t="s">
        <v>79</v>
      </c>
      <c r="BK384" s="194">
        <f>ROUND(I384*H384,2)</f>
        <v>0</v>
      </c>
      <c r="BL384" s="21" t="s">
        <v>176</v>
      </c>
      <c r="BM384" s="193" t="s">
        <v>3265</v>
      </c>
    </row>
    <row r="385" spans="1:65" s="2" customFormat="1" ht="19.5">
      <c r="A385" s="38"/>
      <c r="B385" s="39"/>
      <c r="C385" s="40"/>
      <c r="D385" s="195" t="s">
        <v>178</v>
      </c>
      <c r="E385" s="40"/>
      <c r="F385" s="196" t="s">
        <v>3264</v>
      </c>
      <c r="G385" s="40"/>
      <c r="H385" s="40"/>
      <c r="I385" s="197"/>
      <c r="J385" s="40"/>
      <c r="K385" s="40"/>
      <c r="L385" s="43"/>
      <c r="M385" s="198"/>
      <c r="N385" s="199"/>
      <c r="O385" s="68"/>
      <c r="P385" s="68"/>
      <c r="Q385" s="68"/>
      <c r="R385" s="68"/>
      <c r="S385" s="68"/>
      <c r="T385" s="69"/>
      <c r="U385" s="38"/>
      <c r="V385" s="38"/>
      <c r="W385" s="38"/>
      <c r="X385" s="38"/>
      <c r="Y385" s="38"/>
      <c r="Z385" s="38"/>
      <c r="AA385" s="38"/>
      <c r="AB385" s="38"/>
      <c r="AC385" s="38"/>
      <c r="AD385" s="38"/>
      <c r="AE385" s="38"/>
      <c r="AT385" s="21" t="s">
        <v>178</v>
      </c>
      <c r="AU385" s="21" t="s">
        <v>79</v>
      </c>
    </row>
    <row r="386" spans="1:65" s="2" customFormat="1" ht="37.9" customHeight="1">
      <c r="A386" s="38"/>
      <c r="B386" s="39"/>
      <c r="C386" s="182" t="s">
        <v>2219</v>
      </c>
      <c r="D386" s="182" t="s">
        <v>171</v>
      </c>
      <c r="E386" s="183" t="s">
        <v>3266</v>
      </c>
      <c r="F386" s="184" t="s">
        <v>3267</v>
      </c>
      <c r="G386" s="185" t="s">
        <v>999</v>
      </c>
      <c r="H386" s="186">
        <v>1</v>
      </c>
      <c r="I386" s="187"/>
      <c r="J386" s="188">
        <f>ROUND(I386*H386,2)</f>
        <v>0</v>
      </c>
      <c r="K386" s="184" t="s">
        <v>1480</v>
      </c>
      <c r="L386" s="43"/>
      <c r="M386" s="189" t="s">
        <v>19</v>
      </c>
      <c r="N386" s="190" t="s">
        <v>43</v>
      </c>
      <c r="O386" s="68"/>
      <c r="P386" s="191">
        <f>O386*H386</f>
        <v>0</v>
      </c>
      <c r="Q386" s="191">
        <v>0</v>
      </c>
      <c r="R386" s="191">
        <f>Q386*H386</f>
        <v>0</v>
      </c>
      <c r="S386" s="191">
        <v>0</v>
      </c>
      <c r="T386" s="192">
        <f>S386*H386</f>
        <v>0</v>
      </c>
      <c r="U386" s="38"/>
      <c r="V386" s="38"/>
      <c r="W386" s="38"/>
      <c r="X386" s="38"/>
      <c r="Y386" s="38"/>
      <c r="Z386" s="38"/>
      <c r="AA386" s="38"/>
      <c r="AB386" s="38"/>
      <c r="AC386" s="38"/>
      <c r="AD386" s="38"/>
      <c r="AE386" s="38"/>
      <c r="AR386" s="193" t="s">
        <v>176</v>
      </c>
      <c r="AT386" s="193" t="s">
        <v>171</v>
      </c>
      <c r="AU386" s="193" t="s">
        <v>79</v>
      </c>
      <c r="AY386" s="21" t="s">
        <v>168</v>
      </c>
      <c r="BE386" s="194">
        <f>IF(N386="základní",J386,0)</f>
        <v>0</v>
      </c>
      <c r="BF386" s="194">
        <f>IF(N386="snížená",J386,0)</f>
        <v>0</v>
      </c>
      <c r="BG386" s="194">
        <f>IF(N386="zákl. přenesená",J386,0)</f>
        <v>0</v>
      </c>
      <c r="BH386" s="194">
        <f>IF(N386="sníž. přenesená",J386,0)</f>
        <v>0</v>
      </c>
      <c r="BI386" s="194">
        <f>IF(N386="nulová",J386,0)</f>
        <v>0</v>
      </c>
      <c r="BJ386" s="21" t="s">
        <v>79</v>
      </c>
      <c r="BK386" s="194">
        <f>ROUND(I386*H386,2)</f>
        <v>0</v>
      </c>
      <c r="BL386" s="21" t="s">
        <v>176</v>
      </c>
      <c r="BM386" s="193" t="s">
        <v>3268</v>
      </c>
    </row>
    <row r="387" spans="1:65" s="2" customFormat="1" ht="19.5">
      <c r="A387" s="38"/>
      <c r="B387" s="39"/>
      <c r="C387" s="40"/>
      <c r="D387" s="195" t="s">
        <v>178</v>
      </c>
      <c r="E387" s="40"/>
      <c r="F387" s="196" t="s">
        <v>3267</v>
      </c>
      <c r="G387" s="40"/>
      <c r="H387" s="40"/>
      <c r="I387" s="197"/>
      <c r="J387" s="40"/>
      <c r="K387" s="40"/>
      <c r="L387" s="43"/>
      <c r="M387" s="198"/>
      <c r="N387" s="199"/>
      <c r="O387" s="68"/>
      <c r="P387" s="68"/>
      <c r="Q387" s="68"/>
      <c r="R387" s="68"/>
      <c r="S387" s="68"/>
      <c r="T387" s="69"/>
      <c r="U387" s="38"/>
      <c r="V387" s="38"/>
      <c r="W387" s="38"/>
      <c r="X387" s="38"/>
      <c r="Y387" s="38"/>
      <c r="Z387" s="38"/>
      <c r="AA387" s="38"/>
      <c r="AB387" s="38"/>
      <c r="AC387" s="38"/>
      <c r="AD387" s="38"/>
      <c r="AE387" s="38"/>
      <c r="AT387" s="21" t="s">
        <v>178</v>
      </c>
      <c r="AU387" s="21" t="s">
        <v>79</v>
      </c>
    </row>
    <row r="388" spans="1:65" s="2" customFormat="1" ht="24.2" customHeight="1">
      <c r="A388" s="38"/>
      <c r="B388" s="39"/>
      <c r="C388" s="182" t="s">
        <v>2222</v>
      </c>
      <c r="D388" s="182" t="s">
        <v>171</v>
      </c>
      <c r="E388" s="183" t="s">
        <v>3269</v>
      </c>
      <c r="F388" s="184" t="s">
        <v>3270</v>
      </c>
      <c r="G388" s="185" t="s">
        <v>999</v>
      </c>
      <c r="H388" s="186">
        <v>1</v>
      </c>
      <c r="I388" s="187"/>
      <c r="J388" s="188">
        <f>ROUND(I388*H388,2)</f>
        <v>0</v>
      </c>
      <c r="K388" s="184" t="s">
        <v>1480</v>
      </c>
      <c r="L388" s="43"/>
      <c r="M388" s="189" t="s">
        <v>19</v>
      </c>
      <c r="N388" s="190" t="s">
        <v>43</v>
      </c>
      <c r="O388" s="68"/>
      <c r="P388" s="191">
        <f>O388*H388</f>
        <v>0</v>
      </c>
      <c r="Q388" s="191">
        <v>0</v>
      </c>
      <c r="R388" s="191">
        <f>Q388*H388</f>
        <v>0</v>
      </c>
      <c r="S388" s="191">
        <v>0</v>
      </c>
      <c r="T388" s="192">
        <f>S388*H388</f>
        <v>0</v>
      </c>
      <c r="U388" s="38"/>
      <c r="V388" s="38"/>
      <c r="W388" s="38"/>
      <c r="X388" s="38"/>
      <c r="Y388" s="38"/>
      <c r="Z388" s="38"/>
      <c r="AA388" s="38"/>
      <c r="AB388" s="38"/>
      <c r="AC388" s="38"/>
      <c r="AD388" s="38"/>
      <c r="AE388" s="38"/>
      <c r="AR388" s="193" t="s">
        <v>176</v>
      </c>
      <c r="AT388" s="193" t="s">
        <v>171</v>
      </c>
      <c r="AU388" s="193" t="s">
        <v>79</v>
      </c>
      <c r="AY388" s="21" t="s">
        <v>168</v>
      </c>
      <c r="BE388" s="194">
        <f>IF(N388="základní",J388,0)</f>
        <v>0</v>
      </c>
      <c r="BF388" s="194">
        <f>IF(N388="snížená",J388,0)</f>
        <v>0</v>
      </c>
      <c r="BG388" s="194">
        <f>IF(N388="zákl. přenesená",J388,0)</f>
        <v>0</v>
      </c>
      <c r="BH388" s="194">
        <f>IF(N388="sníž. přenesená",J388,0)</f>
        <v>0</v>
      </c>
      <c r="BI388" s="194">
        <f>IF(N388="nulová",J388,0)</f>
        <v>0</v>
      </c>
      <c r="BJ388" s="21" t="s">
        <v>79</v>
      </c>
      <c r="BK388" s="194">
        <f>ROUND(I388*H388,2)</f>
        <v>0</v>
      </c>
      <c r="BL388" s="21" t="s">
        <v>176</v>
      </c>
      <c r="BM388" s="193" t="s">
        <v>3271</v>
      </c>
    </row>
    <row r="389" spans="1:65" s="2" customFormat="1" ht="11.25">
      <c r="A389" s="38"/>
      <c r="B389" s="39"/>
      <c r="C389" s="40"/>
      <c r="D389" s="195" t="s">
        <v>178</v>
      </c>
      <c r="E389" s="40"/>
      <c r="F389" s="196" t="s">
        <v>3270</v>
      </c>
      <c r="G389" s="40"/>
      <c r="H389" s="40"/>
      <c r="I389" s="197"/>
      <c r="J389" s="40"/>
      <c r="K389" s="40"/>
      <c r="L389" s="43"/>
      <c r="M389" s="198"/>
      <c r="N389" s="199"/>
      <c r="O389" s="68"/>
      <c r="P389" s="68"/>
      <c r="Q389" s="68"/>
      <c r="R389" s="68"/>
      <c r="S389" s="68"/>
      <c r="T389" s="69"/>
      <c r="U389" s="38"/>
      <c r="V389" s="38"/>
      <c r="W389" s="38"/>
      <c r="X389" s="38"/>
      <c r="Y389" s="38"/>
      <c r="Z389" s="38"/>
      <c r="AA389" s="38"/>
      <c r="AB389" s="38"/>
      <c r="AC389" s="38"/>
      <c r="AD389" s="38"/>
      <c r="AE389" s="38"/>
      <c r="AT389" s="21" t="s">
        <v>178</v>
      </c>
      <c r="AU389" s="21" t="s">
        <v>79</v>
      </c>
    </row>
    <row r="390" spans="1:65" s="2" customFormat="1" ht="29.25">
      <c r="A390" s="38"/>
      <c r="B390" s="39"/>
      <c r="C390" s="40"/>
      <c r="D390" s="195" t="s">
        <v>206</v>
      </c>
      <c r="E390" s="40"/>
      <c r="F390" s="224" t="s">
        <v>2863</v>
      </c>
      <c r="G390" s="40"/>
      <c r="H390" s="40"/>
      <c r="I390" s="197"/>
      <c r="J390" s="40"/>
      <c r="K390" s="40"/>
      <c r="L390" s="43"/>
      <c r="M390" s="198"/>
      <c r="N390" s="199"/>
      <c r="O390" s="68"/>
      <c r="P390" s="68"/>
      <c r="Q390" s="68"/>
      <c r="R390" s="68"/>
      <c r="S390" s="68"/>
      <c r="T390" s="69"/>
      <c r="U390" s="38"/>
      <c r="V390" s="38"/>
      <c r="W390" s="38"/>
      <c r="X390" s="38"/>
      <c r="Y390" s="38"/>
      <c r="Z390" s="38"/>
      <c r="AA390" s="38"/>
      <c r="AB390" s="38"/>
      <c r="AC390" s="38"/>
      <c r="AD390" s="38"/>
      <c r="AE390" s="38"/>
      <c r="AT390" s="21" t="s">
        <v>206</v>
      </c>
      <c r="AU390" s="21" t="s">
        <v>79</v>
      </c>
    </row>
    <row r="391" spans="1:65" s="2" customFormat="1" ht="24.2" customHeight="1">
      <c r="A391" s="38"/>
      <c r="B391" s="39"/>
      <c r="C391" s="182" t="s">
        <v>2225</v>
      </c>
      <c r="D391" s="182" t="s">
        <v>171</v>
      </c>
      <c r="E391" s="183" t="s">
        <v>3272</v>
      </c>
      <c r="F391" s="184" t="s">
        <v>3273</v>
      </c>
      <c r="G391" s="185" t="s">
        <v>999</v>
      </c>
      <c r="H391" s="186">
        <v>1</v>
      </c>
      <c r="I391" s="187"/>
      <c r="J391" s="188">
        <f>ROUND(I391*H391,2)</f>
        <v>0</v>
      </c>
      <c r="K391" s="184" t="s">
        <v>1480</v>
      </c>
      <c r="L391" s="43"/>
      <c r="M391" s="189" t="s">
        <v>19</v>
      </c>
      <c r="N391" s="190" t="s">
        <v>43</v>
      </c>
      <c r="O391" s="68"/>
      <c r="P391" s="191">
        <f>O391*H391</f>
        <v>0</v>
      </c>
      <c r="Q391" s="191">
        <v>0</v>
      </c>
      <c r="R391" s="191">
        <f>Q391*H391</f>
        <v>0</v>
      </c>
      <c r="S391" s="191">
        <v>0</v>
      </c>
      <c r="T391" s="192">
        <f>S391*H391</f>
        <v>0</v>
      </c>
      <c r="U391" s="38"/>
      <c r="V391" s="38"/>
      <c r="W391" s="38"/>
      <c r="X391" s="38"/>
      <c r="Y391" s="38"/>
      <c r="Z391" s="38"/>
      <c r="AA391" s="38"/>
      <c r="AB391" s="38"/>
      <c r="AC391" s="38"/>
      <c r="AD391" s="38"/>
      <c r="AE391" s="38"/>
      <c r="AR391" s="193" t="s">
        <v>176</v>
      </c>
      <c r="AT391" s="193" t="s">
        <v>171</v>
      </c>
      <c r="AU391" s="193" t="s">
        <v>79</v>
      </c>
      <c r="AY391" s="21" t="s">
        <v>168</v>
      </c>
      <c r="BE391" s="194">
        <f>IF(N391="základní",J391,0)</f>
        <v>0</v>
      </c>
      <c r="BF391" s="194">
        <f>IF(N391="snížená",J391,0)</f>
        <v>0</v>
      </c>
      <c r="BG391" s="194">
        <f>IF(N391="zákl. přenesená",J391,0)</f>
        <v>0</v>
      </c>
      <c r="BH391" s="194">
        <f>IF(N391="sníž. přenesená",J391,0)</f>
        <v>0</v>
      </c>
      <c r="BI391" s="194">
        <f>IF(N391="nulová",J391,0)</f>
        <v>0</v>
      </c>
      <c r="BJ391" s="21" t="s">
        <v>79</v>
      </c>
      <c r="BK391" s="194">
        <f>ROUND(I391*H391,2)</f>
        <v>0</v>
      </c>
      <c r="BL391" s="21" t="s">
        <v>176</v>
      </c>
      <c r="BM391" s="193" t="s">
        <v>3274</v>
      </c>
    </row>
    <row r="392" spans="1:65" s="2" customFormat="1" ht="11.25">
      <c r="A392" s="38"/>
      <c r="B392" s="39"/>
      <c r="C392" s="40"/>
      <c r="D392" s="195" t="s">
        <v>178</v>
      </c>
      <c r="E392" s="40"/>
      <c r="F392" s="196" t="s">
        <v>3273</v>
      </c>
      <c r="G392" s="40"/>
      <c r="H392" s="40"/>
      <c r="I392" s="197"/>
      <c r="J392" s="40"/>
      <c r="K392" s="40"/>
      <c r="L392" s="43"/>
      <c r="M392" s="198"/>
      <c r="N392" s="199"/>
      <c r="O392" s="68"/>
      <c r="P392" s="68"/>
      <c r="Q392" s="68"/>
      <c r="R392" s="68"/>
      <c r="S392" s="68"/>
      <c r="T392" s="69"/>
      <c r="U392" s="38"/>
      <c r="V392" s="38"/>
      <c r="W392" s="38"/>
      <c r="X392" s="38"/>
      <c r="Y392" s="38"/>
      <c r="Z392" s="38"/>
      <c r="AA392" s="38"/>
      <c r="AB392" s="38"/>
      <c r="AC392" s="38"/>
      <c r="AD392" s="38"/>
      <c r="AE392" s="38"/>
      <c r="AT392" s="21" t="s">
        <v>178</v>
      </c>
      <c r="AU392" s="21" t="s">
        <v>79</v>
      </c>
    </row>
    <row r="393" spans="1:65" s="2" customFormat="1" ht="37.9" customHeight="1">
      <c r="A393" s="38"/>
      <c r="B393" s="39"/>
      <c r="C393" s="182" t="s">
        <v>2227</v>
      </c>
      <c r="D393" s="182" t="s">
        <v>171</v>
      </c>
      <c r="E393" s="183" t="s">
        <v>3275</v>
      </c>
      <c r="F393" s="184" t="s">
        <v>3276</v>
      </c>
      <c r="G393" s="185" t="s">
        <v>999</v>
      </c>
      <c r="H393" s="186">
        <v>1</v>
      </c>
      <c r="I393" s="187"/>
      <c r="J393" s="188">
        <f>ROUND(I393*H393,2)</f>
        <v>0</v>
      </c>
      <c r="K393" s="184" t="s">
        <v>1480</v>
      </c>
      <c r="L393" s="43"/>
      <c r="M393" s="189" t="s">
        <v>19</v>
      </c>
      <c r="N393" s="190" t="s">
        <v>43</v>
      </c>
      <c r="O393" s="68"/>
      <c r="P393" s="191">
        <f>O393*H393</f>
        <v>0</v>
      </c>
      <c r="Q393" s="191">
        <v>0</v>
      </c>
      <c r="R393" s="191">
        <f>Q393*H393</f>
        <v>0</v>
      </c>
      <c r="S393" s="191">
        <v>0</v>
      </c>
      <c r="T393" s="192">
        <f>S393*H393</f>
        <v>0</v>
      </c>
      <c r="U393" s="38"/>
      <c r="V393" s="38"/>
      <c r="W393" s="38"/>
      <c r="X393" s="38"/>
      <c r="Y393" s="38"/>
      <c r="Z393" s="38"/>
      <c r="AA393" s="38"/>
      <c r="AB393" s="38"/>
      <c r="AC393" s="38"/>
      <c r="AD393" s="38"/>
      <c r="AE393" s="38"/>
      <c r="AR393" s="193" t="s">
        <v>176</v>
      </c>
      <c r="AT393" s="193" t="s">
        <v>171</v>
      </c>
      <c r="AU393" s="193" t="s">
        <v>79</v>
      </c>
      <c r="AY393" s="21" t="s">
        <v>168</v>
      </c>
      <c r="BE393" s="194">
        <f>IF(N393="základní",J393,0)</f>
        <v>0</v>
      </c>
      <c r="BF393" s="194">
        <f>IF(N393="snížená",J393,0)</f>
        <v>0</v>
      </c>
      <c r="BG393" s="194">
        <f>IF(N393="zákl. přenesená",J393,0)</f>
        <v>0</v>
      </c>
      <c r="BH393" s="194">
        <f>IF(N393="sníž. přenesená",J393,0)</f>
        <v>0</v>
      </c>
      <c r="BI393" s="194">
        <f>IF(N393="nulová",J393,0)</f>
        <v>0</v>
      </c>
      <c r="BJ393" s="21" t="s">
        <v>79</v>
      </c>
      <c r="BK393" s="194">
        <f>ROUND(I393*H393,2)</f>
        <v>0</v>
      </c>
      <c r="BL393" s="21" t="s">
        <v>176</v>
      </c>
      <c r="BM393" s="193" t="s">
        <v>3277</v>
      </c>
    </row>
    <row r="394" spans="1:65" s="2" customFormat="1" ht="29.25">
      <c r="A394" s="38"/>
      <c r="B394" s="39"/>
      <c r="C394" s="40"/>
      <c r="D394" s="195" t="s">
        <v>178</v>
      </c>
      <c r="E394" s="40"/>
      <c r="F394" s="196" t="s">
        <v>3278</v>
      </c>
      <c r="G394" s="40"/>
      <c r="H394" s="40"/>
      <c r="I394" s="197"/>
      <c r="J394" s="40"/>
      <c r="K394" s="40"/>
      <c r="L394" s="43"/>
      <c r="M394" s="198"/>
      <c r="N394" s="199"/>
      <c r="O394" s="68"/>
      <c r="P394" s="68"/>
      <c r="Q394" s="68"/>
      <c r="R394" s="68"/>
      <c r="S394" s="68"/>
      <c r="T394" s="69"/>
      <c r="U394" s="38"/>
      <c r="V394" s="38"/>
      <c r="W394" s="38"/>
      <c r="X394" s="38"/>
      <c r="Y394" s="38"/>
      <c r="Z394" s="38"/>
      <c r="AA394" s="38"/>
      <c r="AB394" s="38"/>
      <c r="AC394" s="38"/>
      <c r="AD394" s="38"/>
      <c r="AE394" s="38"/>
      <c r="AT394" s="21" t="s">
        <v>178</v>
      </c>
      <c r="AU394" s="21" t="s">
        <v>79</v>
      </c>
    </row>
    <row r="395" spans="1:65" s="2" customFormat="1" ht="39">
      <c r="A395" s="38"/>
      <c r="B395" s="39"/>
      <c r="C395" s="40"/>
      <c r="D395" s="195" t="s">
        <v>206</v>
      </c>
      <c r="E395" s="40"/>
      <c r="F395" s="224" t="s">
        <v>3279</v>
      </c>
      <c r="G395" s="40"/>
      <c r="H395" s="40"/>
      <c r="I395" s="197"/>
      <c r="J395" s="40"/>
      <c r="K395" s="40"/>
      <c r="L395" s="43"/>
      <c r="M395" s="198"/>
      <c r="N395" s="199"/>
      <c r="O395" s="68"/>
      <c r="P395" s="68"/>
      <c r="Q395" s="68"/>
      <c r="R395" s="68"/>
      <c r="S395" s="68"/>
      <c r="T395" s="69"/>
      <c r="U395" s="38"/>
      <c r="V395" s="38"/>
      <c r="W395" s="38"/>
      <c r="X395" s="38"/>
      <c r="Y395" s="38"/>
      <c r="Z395" s="38"/>
      <c r="AA395" s="38"/>
      <c r="AB395" s="38"/>
      <c r="AC395" s="38"/>
      <c r="AD395" s="38"/>
      <c r="AE395" s="38"/>
      <c r="AT395" s="21" t="s">
        <v>206</v>
      </c>
      <c r="AU395" s="21" t="s">
        <v>79</v>
      </c>
    </row>
    <row r="396" spans="1:65" s="2" customFormat="1" ht="16.5" customHeight="1">
      <c r="A396" s="38"/>
      <c r="B396" s="39"/>
      <c r="C396" s="182" t="s">
        <v>1169</v>
      </c>
      <c r="D396" s="182" t="s">
        <v>171</v>
      </c>
      <c r="E396" s="183" t="s">
        <v>3280</v>
      </c>
      <c r="F396" s="184" t="s">
        <v>3281</v>
      </c>
      <c r="G396" s="185" t="s">
        <v>999</v>
      </c>
      <c r="H396" s="186">
        <v>1</v>
      </c>
      <c r="I396" s="187"/>
      <c r="J396" s="188">
        <f>ROUND(I396*H396,2)</f>
        <v>0</v>
      </c>
      <c r="K396" s="184" t="s">
        <v>175</v>
      </c>
      <c r="L396" s="43"/>
      <c r="M396" s="189" t="s">
        <v>19</v>
      </c>
      <c r="N396" s="190" t="s">
        <v>43</v>
      </c>
      <c r="O396" s="68"/>
      <c r="P396" s="191">
        <f>O396*H396</f>
        <v>0</v>
      </c>
      <c r="Q396" s="191">
        <v>5.6999999999999998E-4</v>
      </c>
      <c r="R396" s="191">
        <f>Q396*H396</f>
        <v>5.6999999999999998E-4</v>
      </c>
      <c r="S396" s="191">
        <v>0</v>
      </c>
      <c r="T396" s="192">
        <f>S396*H396</f>
        <v>0</v>
      </c>
      <c r="U396" s="38"/>
      <c r="V396" s="38"/>
      <c r="W396" s="38"/>
      <c r="X396" s="38"/>
      <c r="Y396" s="38"/>
      <c r="Z396" s="38"/>
      <c r="AA396" s="38"/>
      <c r="AB396" s="38"/>
      <c r="AC396" s="38"/>
      <c r="AD396" s="38"/>
      <c r="AE396" s="38"/>
      <c r="AR396" s="193" t="s">
        <v>176</v>
      </c>
      <c r="AT396" s="193" t="s">
        <v>171</v>
      </c>
      <c r="AU396" s="193" t="s">
        <v>79</v>
      </c>
      <c r="AY396" s="21" t="s">
        <v>168</v>
      </c>
      <c r="BE396" s="194">
        <f>IF(N396="základní",J396,0)</f>
        <v>0</v>
      </c>
      <c r="BF396" s="194">
        <f>IF(N396="snížená",J396,0)</f>
        <v>0</v>
      </c>
      <c r="BG396" s="194">
        <f>IF(N396="zákl. přenesená",J396,0)</f>
        <v>0</v>
      </c>
      <c r="BH396" s="194">
        <f>IF(N396="sníž. přenesená",J396,0)</f>
        <v>0</v>
      </c>
      <c r="BI396" s="194">
        <f>IF(N396="nulová",J396,0)</f>
        <v>0</v>
      </c>
      <c r="BJ396" s="21" t="s">
        <v>79</v>
      </c>
      <c r="BK396" s="194">
        <f>ROUND(I396*H396,2)</f>
        <v>0</v>
      </c>
      <c r="BL396" s="21" t="s">
        <v>176</v>
      </c>
      <c r="BM396" s="193" t="s">
        <v>3282</v>
      </c>
    </row>
    <row r="397" spans="1:65" s="2" customFormat="1" ht="19.5">
      <c r="A397" s="38"/>
      <c r="B397" s="39"/>
      <c r="C397" s="40"/>
      <c r="D397" s="195" t="s">
        <v>178</v>
      </c>
      <c r="E397" s="40"/>
      <c r="F397" s="196" t="s">
        <v>3283</v>
      </c>
      <c r="G397" s="40"/>
      <c r="H397" s="40"/>
      <c r="I397" s="197"/>
      <c r="J397" s="40"/>
      <c r="K397" s="40"/>
      <c r="L397" s="43"/>
      <c r="M397" s="198"/>
      <c r="N397" s="199"/>
      <c r="O397" s="68"/>
      <c r="P397" s="68"/>
      <c r="Q397" s="68"/>
      <c r="R397" s="68"/>
      <c r="S397" s="68"/>
      <c r="T397" s="69"/>
      <c r="U397" s="38"/>
      <c r="V397" s="38"/>
      <c r="W397" s="38"/>
      <c r="X397" s="38"/>
      <c r="Y397" s="38"/>
      <c r="Z397" s="38"/>
      <c r="AA397" s="38"/>
      <c r="AB397" s="38"/>
      <c r="AC397" s="38"/>
      <c r="AD397" s="38"/>
      <c r="AE397" s="38"/>
      <c r="AT397" s="21" t="s">
        <v>178</v>
      </c>
      <c r="AU397" s="21" t="s">
        <v>79</v>
      </c>
    </row>
    <row r="398" spans="1:65" s="2" customFormat="1" ht="11.25">
      <c r="A398" s="38"/>
      <c r="B398" s="39"/>
      <c r="C398" s="40"/>
      <c r="D398" s="200" t="s">
        <v>180</v>
      </c>
      <c r="E398" s="40"/>
      <c r="F398" s="201" t="s">
        <v>3284</v>
      </c>
      <c r="G398" s="40"/>
      <c r="H398" s="40"/>
      <c r="I398" s="197"/>
      <c r="J398" s="40"/>
      <c r="K398" s="40"/>
      <c r="L398" s="43"/>
      <c r="M398" s="198"/>
      <c r="N398" s="199"/>
      <c r="O398" s="68"/>
      <c r="P398" s="68"/>
      <c r="Q398" s="68"/>
      <c r="R398" s="68"/>
      <c r="S398" s="68"/>
      <c r="T398" s="69"/>
      <c r="U398" s="38"/>
      <c r="V398" s="38"/>
      <c r="W398" s="38"/>
      <c r="X398" s="38"/>
      <c r="Y398" s="38"/>
      <c r="Z398" s="38"/>
      <c r="AA398" s="38"/>
      <c r="AB398" s="38"/>
      <c r="AC398" s="38"/>
      <c r="AD398" s="38"/>
      <c r="AE398" s="38"/>
      <c r="AT398" s="21" t="s">
        <v>180</v>
      </c>
      <c r="AU398" s="21" t="s">
        <v>79</v>
      </c>
    </row>
    <row r="399" spans="1:65" s="2" customFormat="1" ht="29.25">
      <c r="A399" s="38"/>
      <c r="B399" s="39"/>
      <c r="C399" s="40"/>
      <c r="D399" s="195" t="s">
        <v>206</v>
      </c>
      <c r="E399" s="40"/>
      <c r="F399" s="224" t="s">
        <v>2863</v>
      </c>
      <c r="G399" s="40"/>
      <c r="H399" s="40"/>
      <c r="I399" s="197"/>
      <c r="J399" s="40"/>
      <c r="K399" s="40"/>
      <c r="L399" s="43"/>
      <c r="M399" s="198"/>
      <c r="N399" s="199"/>
      <c r="O399" s="68"/>
      <c r="P399" s="68"/>
      <c r="Q399" s="68"/>
      <c r="R399" s="68"/>
      <c r="S399" s="68"/>
      <c r="T399" s="69"/>
      <c r="U399" s="38"/>
      <c r="V399" s="38"/>
      <c r="W399" s="38"/>
      <c r="X399" s="38"/>
      <c r="Y399" s="38"/>
      <c r="Z399" s="38"/>
      <c r="AA399" s="38"/>
      <c r="AB399" s="38"/>
      <c r="AC399" s="38"/>
      <c r="AD399" s="38"/>
      <c r="AE399" s="38"/>
      <c r="AT399" s="21" t="s">
        <v>206</v>
      </c>
      <c r="AU399" s="21" t="s">
        <v>79</v>
      </c>
    </row>
    <row r="400" spans="1:65" s="2" customFormat="1" ht="16.5" customHeight="1">
      <c r="A400" s="38"/>
      <c r="B400" s="39"/>
      <c r="C400" s="182" t="s">
        <v>468</v>
      </c>
      <c r="D400" s="182" t="s">
        <v>171</v>
      </c>
      <c r="E400" s="183" t="s">
        <v>3285</v>
      </c>
      <c r="F400" s="184" t="s">
        <v>3286</v>
      </c>
      <c r="G400" s="185" t="s">
        <v>999</v>
      </c>
      <c r="H400" s="186">
        <v>1</v>
      </c>
      <c r="I400" s="187"/>
      <c r="J400" s="188">
        <f>ROUND(I400*H400,2)</f>
        <v>0</v>
      </c>
      <c r="K400" s="184" t="s">
        <v>1480</v>
      </c>
      <c r="L400" s="43"/>
      <c r="M400" s="189" t="s">
        <v>19</v>
      </c>
      <c r="N400" s="190" t="s">
        <v>43</v>
      </c>
      <c r="O400" s="68"/>
      <c r="P400" s="191">
        <f>O400*H400</f>
        <v>0</v>
      </c>
      <c r="Q400" s="191">
        <v>0</v>
      </c>
      <c r="R400" s="191">
        <f>Q400*H400</f>
        <v>0</v>
      </c>
      <c r="S400" s="191">
        <v>0</v>
      </c>
      <c r="T400" s="192">
        <f>S400*H400</f>
        <v>0</v>
      </c>
      <c r="U400" s="38"/>
      <c r="V400" s="38"/>
      <c r="W400" s="38"/>
      <c r="X400" s="38"/>
      <c r="Y400" s="38"/>
      <c r="Z400" s="38"/>
      <c r="AA400" s="38"/>
      <c r="AB400" s="38"/>
      <c r="AC400" s="38"/>
      <c r="AD400" s="38"/>
      <c r="AE400" s="38"/>
      <c r="AR400" s="193" t="s">
        <v>176</v>
      </c>
      <c r="AT400" s="193" t="s">
        <v>171</v>
      </c>
      <c r="AU400" s="193" t="s">
        <v>79</v>
      </c>
      <c r="AY400" s="21" t="s">
        <v>168</v>
      </c>
      <c r="BE400" s="194">
        <f>IF(N400="základní",J400,0)</f>
        <v>0</v>
      </c>
      <c r="BF400" s="194">
        <f>IF(N400="snížená",J400,0)</f>
        <v>0</v>
      </c>
      <c r="BG400" s="194">
        <f>IF(N400="zákl. přenesená",J400,0)</f>
        <v>0</v>
      </c>
      <c r="BH400" s="194">
        <f>IF(N400="sníž. přenesená",J400,0)</f>
        <v>0</v>
      </c>
      <c r="BI400" s="194">
        <f>IF(N400="nulová",J400,0)</f>
        <v>0</v>
      </c>
      <c r="BJ400" s="21" t="s">
        <v>79</v>
      </c>
      <c r="BK400" s="194">
        <f>ROUND(I400*H400,2)</f>
        <v>0</v>
      </c>
      <c r="BL400" s="21" t="s">
        <v>176</v>
      </c>
      <c r="BM400" s="193" t="s">
        <v>3287</v>
      </c>
    </row>
    <row r="401" spans="1:65" s="2" customFormat="1" ht="11.25">
      <c r="A401" s="38"/>
      <c r="B401" s="39"/>
      <c r="C401" s="40"/>
      <c r="D401" s="195" t="s">
        <v>178</v>
      </c>
      <c r="E401" s="40"/>
      <c r="F401" s="196" t="s">
        <v>3288</v>
      </c>
      <c r="G401" s="40"/>
      <c r="H401" s="40"/>
      <c r="I401" s="197"/>
      <c r="J401" s="40"/>
      <c r="K401" s="40"/>
      <c r="L401" s="43"/>
      <c r="M401" s="198"/>
      <c r="N401" s="199"/>
      <c r="O401" s="68"/>
      <c r="P401" s="68"/>
      <c r="Q401" s="68"/>
      <c r="R401" s="68"/>
      <c r="S401" s="68"/>
      <c r="T401" s="69"/>
      <c r="U401" s="38"/>
      <c r="V401" s="38"/>
      <c r="W401" s="38"/>
      <c r="X401" s="38"/>
      <c r="Y401" s="38"/>
      <c r="Z401" s="38"/>
      <c r="AA401" s="38"/>
      <c r="AB401" s="38"/>
      <c r="AC401" s="38"/>
      <c r="AD401" s="38"/>
      <c r="AE401" s="38"/>
      <c r="AT401" s="21" t="s">
        <v>178</v>
      </c>
      <c r="AU401" s="21" t="s">
        <v>79</v>
      </c>
    </row>
    <row r="402" spans="1:65" s="2" customFormat="1" ht="19.5">
      <c r="A402" s="38"/>
      <c r="B402" s="39"/>
      <c r="C402" s="40"/>
      <c r="D402" s="195" t="s">
        <v>206</v>
      </c>
      <c r="E402" s="40"/>
      <c r="F402" s="224" t="s">
        <v>3289</v>
      </c>
      <c r="G402" s="40"/>
      <c r="H402" s="40"/>
      <c r="I402" s="197"/>
      <c r="J402" s="40"/>
      <c r="K402" s="40"/>
      <c r="L402" s="43"/>
      <c r="M402" s="198"/>
      <c r="N402" s="199"/>
      <c r="O402" s="68"/>
      <c r="P402" s="68"/>
      <c r="Q402" s="68"/>
      <c r="R402" s="68"/>
      <c r="S402" s="68"/>
      <c r="T402" s="69"/>
      <c r="U402" s="38"/>
      <c r="V402" s="38"/>
      <c r="W402" s="38"/>
      <c r="X402" s="38"/>
      <c r="Y402" s="38"/>
      <c r="Z402" s="38"/>
      <c r="AA402" s="38"/>
      <c r="AB402" s="38"/>
      <c r="AC402" s="38"/>
      <c r="AD402" s="38"/>
      <c r="AE402" s="38"/>
      <c r="AT402" s="21" t="s">
        <v>206</v>
      </c>
      <c r="AU402" s="21" t="s">
        <v>79</v>
      </c>
    </row>
    <row r="403" spans="1:65" s="2" customFormat="1" ht="21.75" customHeight="1">
      <c r="A403" s="38"/>
      <c r="B403" s="39"/>
      <c r="C403" s="182" t="s">
        <v>2329</v>
      </c>
      <c r="D403" s="182" t="s">
        <v>171</v>
      </c>
      <c r="E403" s="183" t="s">
        <v>3290</v>
      </c>
      <c r="F403" s="184" t="s">
        <v>3291</v>
      </c>
      <c r="G403" s="185" t="s">
        <v>999</v>
      </c>
      <c r="H403" s="186">
        <v>2</v>
      </c>
      <c r="I403" s="187"/>
      <c r="J403" s="188">
        <f>ROUND(I403*H403,2)</f>
        <v>0</v>
      </c>
      <c r="K403" s="184" t="s">
        <v>1480</v>
      </c>
      <c r="L403" s="43"/>
      <c r="M403" s="189" t="s">
        <v>19</v>
      </c>
      <c r="N403" s="190" t="s">
        <v>43</v>
      </c>
      <c r="O403" s="68"/>
      <c r="P403" s="191">
        <f>O403*H403</f>
        <v>0</v>
      </c>
      <c r="Q403" s="191">
        <v>0</v>
      </c>
      <c r="R403" s="191">
        <f>Q403*H403</f>
        <v>0</v>
      </c>
      <c r="S403" s="191">
        <v>0</v>
      </c>
      <c r="T403" s="192">
        <f>S403*H403</f>
        <v>0</v>
      </c>
      <c r="U403" s="38"/>
      <c r="V403" s="38"/>
      <c r="W403" s="38"/>
      <c r="X403" s="38"/>
      <c r="Y403" s="38"/>
      <c r="Z403" s="38"/>
      <c r="AA403" s="38"/>
      <c r="AB403" s="38"/>
      <c r="AC403" s="38"/>
      <c r="AD403" s="38"/>
      <c r="AE403" s="38"/>
      <c r="AR403" s="193" t="s">
        <v>176</v>
      </c>
      <c r="AT403" s="193" t="s">
        <v>171</v>
      </c>
      <c r="AU403" s="193" t="s">
        <v>79</v>
      </c>
      <c r="AY403" s="21" t="s">
        <v>168</v>
      </c>
      <c r="BE403" s="194">
        <f>IF(N403="základní",J403,0)</f>
        <v>0</v>
      </c>
      <c r="BF403" s="194">
        <f>IF(N403="snížená",J403,0)</f>
        <v>0</v>
      </c>
      <c r="BG403" s="194">
        <f>IF(N403="zákl. přenesená",J403,0)</f>
        <v>0</v>
      </c>
      <c r="BH403" s="194">
        <f>IF(N403="sníž. přenesená",J403,0)</f>
        <v>0</v>
      </c>
      <c r="BI403" s="194">
        <f>IF(N403="nulová",J403,0)</f>
        <v>0</v>
      </c>
      <c r="BJ403" s="21" t="s">
        <v>79</v>
      </c>
      <c r="BK403" s="194">
        <f>ROUND(I403*H403,2)</f>
        <v>0</v>
      </c>
      <c r="BL403" s="21" t="s">
        <v>176</v>
      </c>
      <c r="BM403" s="193" t="s">
        <v>3292</v>
      </c>
    </row>
    <row r="404" spans="1:65" s="2" customFormat="1" ht="11.25">
      <c r="A404" s="38"/>
      <c r="B404" s="39"/>
      <c r="C404" s="40"/>
      <c r="D404" s="195" t="s">
        <v>178</v>
      </c>
      <c r="E404" s="40"/>
      <c r="F404" s="196" t="s">
        <v>3291</v>
      </c>
      <c r="G404" s="40"/>
      <c r="H404" s="40"/>
      <c r="I404" s="197"/>
      <c r="J404" s="40"/>
      <c r="K404" s="40"/>
      <c r="L404" s="43"/>
      <c r="M404" s="198"/>
      <c r="N404" s="199"/>
      <c r="O404" s="68"/>
      <c r="P404" s="68"/>
      <c r="Q404" s="68"/>
      <c r="R404" s="68"/>
      <c r="S404" s="68"/>
      <c r="T404" s="69"/>
      <c r="U404" s="38"/>
      <c r="V404" s="38"/>
      <c r="W404" s="38"/>
      <c r="X404" s="38"/>
      <c r="Y404" s="38"/>
      <c r="Z404" s="38"/>
      <c r="AA404" s="38"/>
      <c r="AB404" s="38"/>
      <c r="AC404" s="38"/>
      <c r="AD404" s="38"/>
      <c r="AE404" s="38"/>
      <c r="AT404" s="21" t="s">
        <v>178</v>
      </c>
      <c r="AU404" s="21" t="s">
        <v>79</v>
      </c>
    </row>
    <row r="405" spans="1:65" s="2" customFormat="1" ht="39">
      <c r="A405" s="38"/>
      <c r="B405" s="39"/>
      <c r="C405" s="40"/>
      <c r="D405" s="195" t="s">
        <v>206</v>
      </c>
      <c r="E405" s="40"/>
      <c r="F405" s="224" t="s">
        <v>3293</v>
      </c>
      <c r="G405" s="40"/>
      <c r="H405" s="40"/>
      <c r="I405" s="197"/>
      <c r="J405" s="40"/>
      <c r="K405" s="40"/>
      <c r="L405" s="43"/>
      <c r="M405" s="198"/>
      <c r="N405" s="199"/>
      <c r="O405" s="68"/>
      <c r="P405" s="68"/>
      <c r="Q405" s="68"/>
      <c r="R405" s="68"/>
      <c r="S405" s="68"/>
      <c r="T405" s="69"/>
      <c r="U405" s="38"/>
      <c r="V405" s="38"/>
      <c r="W405" s="38"/>
      <c r="X405" s="38"/>
      <c r="Y405" s="38"/>
      <c r="Z405" s="38"/>
      <c r="AA405" s="38"/>
      <c r="AB405" s="38"/>
      <c r="AC405" s="38"/>
      <c r="AD405" s="38"/>
      <c r="AE405" s="38"/>
      <c r="AT405" s="21" t="s">
        <v>206</v>
      </c>
      <c r="AU405" s="21" t="s">
        <v>79</v>
      </c>
    </row>
    <row r="406" spans="1:65" s="2" customFormat="1" ht="21.75" customHeight="1">
      <c r="A406" s="38"/>
      <c r="B406" s="39"/>
      <c r="C406" s="182" t="s">
        <v>490</v>
      </c>
      <c r="D406" s="182" t="s">
        <v>171</v>
      </c>
      <c r="E406" s="183" t="s">
        <v>3294</v>
      </c>
      <c r="F406" s="184" t="s">
        <v>3295</v>
      </c>
      <c r="G406" s="185" t="s">
        <v>999</v>
      </c>
      <c r="H406" s="186">
        <v>1</v>
      </c>
      <c r="I406" s="187"/>
      <c r="J406" s="188">
        <f>ROUND(I406*H406,2)</f>
        <v>0</v>
      </c>
      <c r="K406" s="184" t="s">
        <v>1480</v>
      </c>
      <c r="L406" s="43"/>
      <c r="M406" s="189" t="s">
        <v>19</v>
      </c>
      <c r="N406" s="190" t="s">
        <v>43</v>
      </c>
      <c r="O406" s="68"/>
      <c r="P406" s="191">
        <f>O406*H406</f>
        <v>0</v>
      </c>
      <c r="Q406" s="191">
        <v>0</v>
      </c>
      <c r="R406" s="191">
        <f>Q406*H406</f>
        <v>0</v>
      </c>
      <c r="S406" s="191">
        <v>0</v>
      </c>
      <c r="T406" s="192">
        <f>S406*H406</f>
        <v>0</v>
      </c>
      <c r="U406" s="38"/>
      <c r="V406" s="38"/>
      <c r="W406" s="38"/>
      <c r="X406" s="38"/>
      <c r="Y406" s="38"/>
      <c r="Z406" s="38"/>
      <c r="AA406" s="38"/>
      <c r="AB406" s="38"/>
      <c r="AC406" s="38"/>
      <c r="AD406" s="38"/>
      <c r="AE406" s="38"/>
      <c r="AR406" s="193" t="s">
        <v>176</v>
      </c>
      <c r="AT406" s="193" t="s">
        <v>171</v>
      </c>
      <c r="AU406" s="193" t="s">
        <v>79</v>
      </c>
      <c r="AY406" s="21" t="s">
        <v>168</v>
      </c>
      <c r="BE406" s="194">
        <f>IF(N406="základní",J406,0)</f>
        <v>0</v>
      </c>
      <c r="BF406" s="194">
        <f>IF(N406="snížená",J406,0)</f>
        <v>0</v>
      </c>
      <c r="BG406" s="194">
        <f>IF(N406="zákl. přenesená",J406,0)</f>
        <v>0</v>
      </c>
      <c r="BH406" s="194">
        <f>IF(N406="sníž. přenesená",J406,0)</f>
        <v>0</v>
      </c>
      <c r="BI406" s="194">
        <f>IF(N406="nulová",J406,0)</f>
        <v>0</v>
      </c>
      <c r="BJ406" s="21" t="s">
        <v>79</v>
      </c>
      <c r="BK406" s="194">
        <f>ROUND(I406*H406,2)</f>
        <v>0</v>
      </c>
      <c r="BL406" s="21" t="s">
        <v>176</v>
      </c>
      <c r="BM406" s="193" t="s">
        <v>3296</v>
      </c>
    </row>
    <row r="407" spans="1:65" s="2" customFormat="1" ht="11.25">
      <c r="A407" s="38"/>
      <c r="B407" s="39"/>
      <c r="C407" s="40"/>
      <c r="D407" s="195" t="s">
        <v>178</v>
      </c>
      <c r="E407" s="40"/>
      <c r="F407" s="196" t="s">
        <v>3295</v>
      </c>
      <c r="G407" s="40"/>
      <c r="H407" s="40"/>
      <c r="I407" s="197"/>
      <c r="J407" s="40"/>
      <c r="K407" s="40"/>
      <c r="L407" s="43"/>
      <c r="M407" s="198"/>
      <c r="N407" s="199"/>
      <c r="O407" s="68"/>
      <c r="P407" s="68"/>
      <c r="Q407" s="68"/>
      <c r="R407" s="68"/>
      <c r="S407" s="68"/>
      <c r="T407" s="69"/>
      <c r="U407" s="38"/>
      <c r="V407" s="38"/>
      <c r="W407" s="38"/>
      <c r="X407" s="38"/>
      <c r="Y407" s="38"/>
      <c r="Z407" s="38"/>
      <c r="AA407" s="38"/>
      <c r="AB407" s="38"/>
      <c r="AC407" s="38"/>
      <c r="AD407" s="38"/>
      <c r="AE407" s="38"/>
      <c r="AT407" s="21" t="s">
        <v>178</v>
      </c>
      <c r="AU407" s="21" t="s">
        <v>79</v>
      </c>
    </row>
    <row r="408" spans="1:65" s="2" customFormat="1" ht="29.25">
      <c r="A408" s="38"/>
      <c r="B408" s="39"/>
      <c r="C408" s="40"/>
      <c r="D408" s="195" t="s">
        <v>206</v>
      </c>
      <c r="E408" s="40"/>
      <c r="F408" s="224" t="s">
        <v>3297</v>
      </c>
      <c r="G408" s="40"/>
      <c r="H408" s="40"/>
      <c r="I408" s="197"/>
      <c r="J408" s="40"/>
      <c r="K408" s="40"/>
      <c r="L408" s="43"/>
      <c r="M408" s="198"/>
      <c r="N408" s="199"/>
      <c r="O408" s="68"/>
      <c r="P408" s="68"/>
      <c r="Q408" s="68"/>
      <c r="R408" s="68"/>
      <c r="S408" s="68"/>
      <c r="T408" s="69"/>
      <c r="U408" s="38"/>
      <c r="V408" s="38"/>
      <c r="W408" s="38"/>
      <c r="X408" s="38"/>
      <c r="Y408" s="38"/>
      <c r="Z408" s="38"/>
      <c r="AA408" s="38"/>
      <c r="AB408" s="38"/>
      <c r="AC408" s="38"/>
      <c r="AD408" s="38"/>
      <c r="AE408" s="38"/>
      <c r="AT408" s="21" t="s">
        <v>206</v>
      </c>
      <c r="AU408" s="21" t="s">
        <v>79</v>
      </c>
    </row>
    <row r="409" spans="1:65" s="2" customFormat="1" ht="16.5" customHeight="1">
      <c r="A409" s="38"/>
      <c r="B409" s="39"/>
      <c r="C409" s="182" t="s">
        <v>500</v>
      </c>
      <c r="D409" s="182" t="s">
        <v>171</v>
      </c>
      <c r="E409" s="183" t="s">
        <v>3298</v>
      </c>
      <c r="F409" s="184" t="s">
        <v>3299</v>
      </c>
      <c r="G409" s="185" t="s">
        <v>999</v>
      </c>
      <c r="H409" s="186">
        <v>1</v>
      </c>
      <c r="I409" s="187"/>
      <c r="J409" s="188">
        <f>ROUND(I409*H409,2)</f>
        <v>0</v>
      </c>
      <c r="K409" s="184" t="s">
        <v>1480</v>
      </c>
      <c r="L409" s="43"/>
      <c r="M409" s="189" t="s">
        <v>19</v>
      </c>
      <c r="N409" s="190" t="s">
        <v>43</v>
      </c>
      <c r="O409" s="68"/>
      <c r="P409" s="191">
        <f>O409*H409</f>
        <v>0</v>
      </c>
      <c r="Q409" s="191">
        <v>0</v>
      </c>
      <c r="R409" s="191">
        <f>Q409*H409</f>
        <v>0</v>
      </c>
      <c r="S409" s="191">
        <v>0</v>
      </c>
      <c r="T409" s="192">
        <f>S409*H409</f>
        <v>0</v>
      </c>
      <c r="U409" s="38"/>
      <c r="V409" s="38"/>
      <c r="W409" s="38"/>
      <c r="X409" s="38"/>
      <c r="Y409" s="38"/>
      <c r="Z409" s="38"/>
      <c r="AA409" s="38"/>
      <c r="AB409" s="38"/>
      <c r="AC409" s="38"/>
      <c r="AD409" s="38"/>
      <c r="AE409" s="38"/>
      <c r="AR409" s="193" t="s">
        <v>176</v>
      </c>
      <c r="AT409" s="193" t="s">
        <v>171</v>
      </c>
      <c r="AU409" s="193" t="s">
        <v>79</v>
      </c>
      <c r="AY409" s="21" t="s">
        <v>168</v>
      </c>
      <c r="BE409" s="194">
        <f>IF(N409="základní",J409,0)</f>
        <v>0</v>
      </c>
      <c r="BF409" s="194">
        <f>IF(N409="snížená",J409,0)</f>
        <v>0</v>
      </c>
      <c r="BG409" s="194">
        <f>IF(N409="zákl. přenesená",J409,0)</f>
        <v>0</v>
      </c>
      <c r="BH409" s="194">
        <f>IF(N409="sníž. přenesená",J409,0)</f>
        <v>0</v>
      </c>
      <c r="BI409" s="194">
        <f>IF(N409="nulová",J409,0)</f>
        <v>0</v>
      </c>
      <c r="BJ409" s="21" t="s">
        <v>79</v>
      </c>
      <c r="BK409" s="194">
        <f>ROUND(I409*H409,2)</f>
        <v>0</v>
      </c>
      <c r="BL409" s="21" t="s">
        <v>176</v>
      </c>
      <c r="BM409" s="193" t="s">
        <v>3300</v>
      </c>
    </row>
    <row r="410" spans="1:65" s="2" customFormat="1" ht="11.25">
      <c r="A410" s="38"/>
      <c r="B410" s="39"/>
      <c r="C410" s="40"/>
      <c r="D410" s="195" t="s">
        <v>178</v>
      </c>
      <c r="E410" s="40"/>
      <c r="F410" s="196" t="s">
        <v>3299</v>
      </c>
      <c r="G410" s="40"/>
      <c r="H410" s="40"/>
      <c r="I410" s="197"/>
      <c r="J410" s="40"/>
      <c r="K410" s="40"/>
      <c r="L410" s="43"/>
      <c r="M410" s="198"/>
      <c r="N410" s="199"/>
      <c r="O410" s="68"/>
      <c r="P410" s="68"/>
      <c r="Q410" s="68"/>
      <c r="R410" s="68"/>
      <c r="S410" s="68"/>
      <c r="T410" s="69"/>
      <c r="U410" s="38"/>
      <c r="V410" s="38"/>
      <c r="W410" s="38"/>
      <c r="X410" s="38"/>
      <c r="Y410" s="38"/>
      <c r="Z410" s="38"/>
      <c r="AA410" s="38"/>
      <c r="AB410" s="38"/>
      <c r="AC410" s="38"/>
      <c r="AD410" s="38"/>
      <c r="AE410" s="38"/>
      <c r="AT410" s="21" t="s">
        <v>178</v>
      </c>
      <c r="AU410" s="21" t="s">
        <v>79</v>
      </c>
    </row>
    <row r="411" spans="1:65" s="2" customFormat="1" ht="39">
      <c r="A411" s="38"/>
      <c r="B411" s="39"/>
      <c r="C411" s="40"/>
      <c r="D411" s="195" t="s">
        <v>206</v>
      </c>
      <c r="E411" s="40"/>
      <c r="F411" s="224" t="s">
        <v>3301</v>
      </c>
      <c r="G411" s="40"/>
      <c r="H411" s="40"/>
      <c r="I411" s="197"/>
      <c r="J411" s="40"/>
      <c r="K411" s="40"/>
      <c r="L411" s="43"/>
      <c r="M411" s="198"/>
      <c r="N411" s="199"/>
      <c r="O411" s="68"/>
      <c r="P411" s="68"/>
      <c r="Q411" s="68"/>
      <c r="R411" s="68"/>
      <c r="S411" s="68"/>
      <c r="T411" s="69"/>
      <c r="U411" s="38"/>
      <c r="V411" s="38"/>
      <c r="W411" s="38"/>
      <c r="X411" s="38"/>
      <c r="Y411" s="38"/>
      <c r="Z411" s="38"/>
      <c r="AA411" s="38"/>
      <c r="AB411" s="38"/>
      <c r="AC411" s="38"/>
      <c r="AD411" s="38"/>
      <c r="AE411" s="38"/>
      <c r="AT411" s="21" t="s">
        <v>206</v>
      </c>
      <c r="AU411" s="21" t="s">
        <v>79</v>
      </c>
    </row>
    <row r="412" spans="1:65" s="2" customFormat="1" ht="16.5" customHeight="1">
      <c r="A412" s="38"/>
      <c r="B412" s="39"/>
      <c r="C412" s="182" t="s">
        <v>496</v>
      </c>
      <c r="D412" s="182" t="s">
        <v>171</v>
      </c>
      <c r="E412" s="183" t="s">
        <v>3302</v>
      </c>
      <c r="F412" s="184" t="s">
        <v>3303</v>
      </c>
      <c r="G412" s="185" t="s">
        <v>999</v>
      </c>
      <c r="H412" s="186">
        <v>1</v>
      </c>
      <c r="I412" s="187"/>
      <c r="J412" s="188">
        <f>ROUND(I412*H412,2)</f>
        <v>0</v>
      </c>
      <c r="K412" s="184" t="s">
        <v>1480</v>
      </c>
      <c r="L412" s="43"/>
      <c r="M412" s="189" t="s">
        <v>19</v>
      </c>
      <c r="N412" s="190" t="s">
        <v>43</v>
      </c>
      <c r="O412" s="68"/>
      <c r="P412" s="191">
        <f>O412*H412</f>
        <v>0</v>
      </c>
      <c r="Q412" s="191">
        <v>0</v>
      </c>
      <c r="R412" s="191">
        <f>Q412*H412</f>
        <v>0</v>
      </c>
      <c r="S412" s="191">
        <v>0</v>
      </c>
      <c r="T412" s="192">
        <f>S412*H412</f>
        <v>0</v>
      </c>
      <c r="U412" s="38"/>
      <c r="V412" s="38"/>
      <c r="W412" s="38"/>
      <c r="X412" s="38"/>
      <c r="Y412" s="38"/>
      <c r="Z412" s="38"/>
      <c r="AA412" s="38"/>
      <c r="AB412" s="38"/>
      <c r="AC412" s="38"/>
      <c r="AD412" s="38"/>
      <c r="AE412" s="38"/>
      <c r="AR412" s="193" t="s">
        <v>176</v>
      </c>
      <c r="AT412" s="193" t="s">
        <v>171</v>
      </c>
      <c r="AU412" s="193" t="s">
        <v>79</v>
      </c>
      <c r="AY412" s="21" t="s">
        <v>168</v>
      </c>
      <c r="BE412" s="194">
        <f>IF(N412="základní",J412,0)</f>
        <v>0</v>
      </c>
      <c r="BF412" s="194">
        <f>IF(N412="snížená",J412,0)</f>
        <v>0</v>
      </c>
      <c r="BG412" s="194">
        <f>IF(N412="zákl. přenesená",J412,0)</f>
        <v>0</v>
      </c>
      <c r="BH412" s="194">
        <f>IF(N412="sníž. přenesená",J412,0)</f>
        <v>0</v>
      </c>
      <c r="BI412" s="194">
        <f>IF(N412="nulová",J412,0)</f>
        <v>0</v>
      </c>
      <c r="BJ412" s="21" t="s">
        <v>79</v>
      </c>
      <c r="BK412" s="194">
        <f>ROUND(I412*H412,2)</f>
        <v>0</v>
      </c>
      <c r="BL412" s="21" t="s">
        <v>176</v>
      </c>
      <c r="BM412" s="193" t="s">
        <v>3304</v>
      </c>
    </row>
    <row r="413" spans="1:65" s="2" customFormat="1" ht="11.25">
      <c r="A413" s="38"/>
      <c r="B413" s="39"/>
      <c r="C413" s="40"/>
      <c r="D413" s="195" t="s">
        <v>178</v>
      </c>
      <c r="E413" s="40"/>
      <c r="F413" s="196" t="s">
        <v>3303</v>
      </c>
      <c r="G413" s="40"/>
      <c r="H413" s="40"/>
      <c r="I413" s="197"/>
      <c r="J413" s="40"/>
      <c r="K413" s="40"/>
      <c r="L413" s="43"/>
      <c r="M413" s="198"/>
      <c r="N413" s="199"/>
      <c r="O413" s="68"/>
      <c r="P413" s="68"/>
      <c r="Q413" s="68"/>
      <c r="R413" s="68"/>
      <c r="S413" s="68"/>
      <c r="T413" s="69"/>
      <c r="U413" s="38"/>
      <c r="V413" s="38"/>
      <c r="W413" s="38"/>
      <c r="X413" s="38"/>
      <c r="Y413" s="38"/>
      <c r="Z413" s="38"/>
      <c r="AA413" s="38"/>
      <c r="AB413" s="38"/>
      <c r="AC413" s="38"/>
      <c r="AD413" s="38"/>
      <c r="AE413" s="38"/>
      <c r="AT413" s="21" t="s">
        <v>178</v>
      </c>
      <c r="AU413" s="21" t="s">
        <v>79</v>
      </c>
    </row>
    <row r="414" spans="1:65" s="2" customFormat="1" ht="39">
      <c r="A414" s="38"/>
      <c r="B414" s="39"/>
      <c r="C414" s="40"/>
      <c r="D414" s="195" t="s">
        <v>206</v>
      </c>
      <c r="E414" s="40"/>
      <c r="F414" s="224" t="s">
        <v>3305</v>
      </c>
      <c r="G414" s="40"/>
      <c r="H414" s="40"/>
      <c r="I414" s="197"/>
      <c r="J414" s="40"/>
      <c r="K414" s="40"/>
      <c r="L414" s="43"/>
      <c r="M414" s="198"/>
      <c r="N414" s="199"/>
      <c r="O414" s="68"/>
      <c r="P414" s="68"/>
      <c r="Q414" s="68"/>
      <c r="R414" s="68"/>
      <c r="S414" s="68"/>
      <c r="T414" s="69"/>
      <c r="U414" s="38"/>
      <c r="V414" s="38"/>
      <c r="W414" s="38"/>
      <c r="X414" s="38"/>
      <c r="Y414" s="38"/>
      <c r="Z414" s="38"/>
      <c r="AA414" s="38"/>
      <c r="AB414" s="38"/>
      <c r="AC414" s="38"/>
      <c r="AD414" s="38"/>
      <c r="AE414" s="38"/>
      <c r="AT414" s="21" t="s">
        <v>206</v>
      </c>
      <c r="AU414" s="21" t="s">
        <v>79</v>
      </c>
    </row>
    <row r="415" spans="1:65" s="2" customFormat="1" ht="24.2" customHeight="1">
      <c r="A415" s="38"/>
      <c r="B415" s="39"/>
      <c r="C415" s="182" t="s">
        <v>1175</v>
      </c>
      <c r="D415" s="182" t="s">
        <v>171</v>
      </c>
      <c r="E415" s="183" t="s">
        <v>3306</v>
      </c>
      <c r="F415" s="184" t="s">
        <v>3307</v>
      </c>
      <c r="G415" s="185" t="s">
        <v>1448</v>
      </c>
      <c r="H415" s="256"/>
      <c r="I415" s="187"/>
      <c r="J415" s="188">
        <f>ROUND(I415*H415,2)</f>
        <v>0</v>
      </c>
      <c r="K415" s="184" t="s">
        <v>175</v>
      </c>
      <c r="L415" s="43"/>
      <c r="M415" s="189" t="s">
        <v>19</v>
      </c>
      <c r="N415" s="190" t="s">
        <v>43</v>
      </c>
      <c r="O415" s="68"/>
      <c r="P415" s="191">
        <f>O415*H415</f>
        <v>0</v>
      </c>
      <c r="Q415" s="191">
        <v>0</v>
      </c>
      <c r="R415" s="191">
        <f>Q415*H415</f>
        <v>0</v>
      </c>
      <c r="S415" s="191">
        <v>0</v>
      </c>
      <c r="T415" s="192">
        <f>S415*H415</f>
        <v>0</v>
      </c>
      <c r="U415" s="38"/>
      <c r="V415" s="38"/>
      <c r="W415" s="38"/>
      <c r="X415" s="38"/>
      <c r="Y415" s="38"/>
      <c r="Z415" s="38"/>
      <c r="AA415" s="38"/>
      <c r="AB415" s="38"/>
      <c r="AC415" s="38"/>
      <c r="AD415" s="38"/>
      <c r="AE415" s="38"/>
      <c r="AR415" s="193" t="s">
        <v>176</v>
      </c>
      <c r="AT415" s="193" t="s">
        <v>171</v>
      </c>
      <c r="AU415" s="193" t="s">
        <v>79</v>
      </c>
      <c r="AY415" s="21" t="s">
        <v>168</v>
      </c>
      <c r="BE415" s="194">
        <f>IF(N415="základní",J415,0)</f>
        <v>0</v>
      </c>
      <c r="BF415" s="194">
        <f>IF(N415="snížená",J415,0)</f>
        <v>0</v>
      </c>
      <c r="BG415" s="194">
        <f>IF(N415="zákl. přenesená",J415,0)</f>
        <v>0</v>
      </c>
      <c r="BH415" s="194">
        <f>IF(N415="sníž. přenesená",J415,0)</f>
        <v>0</v>
      </c>
      <c r="BI415" s="194">
        <f>IF(N415="nulová",J415,0)</f>
        <v>0</v>
      </c>
      <c r="BJ415" s="21" t="s">
        <v>79</v>
      </c>
      <c r="BK415" s="194">
        <f>ROUND(I415*H415,2)</f>
        <v>0</v>
      </c>
      <c r="BL415" s="21" t="s">
        <v>176</v>
      </c>
      <c r="BM415" s="193" t="s">
        <v>3308</v>
      </c>
    </row>
    <row r="416" spans="1:65" s="2" customFormat="1" ht="29.25">
      <c r="A416" s="38"/>
      <c r="B416" s="39"/>
      <c r="C416" s="40"/>
      <c r="D416" s="195" t="s">
        <v>178</v>
      </c>
      <c r="E416" s="40"/>
      <c r="F416" s="196" t="s">
        <v>3309</v>
      </c>
      <c r="G416" s="40"/>
      <c r="H416" s="40"/>
      <c r="I416" s="197"/>
      <c r="J416" s="40"/>
      <c r="K416" s="40"/>
      <c r="L416" s="43"/>
      <c r="M416" s="198"/>
      <c r="N416" s="199"/>
      <c r="O416" s="68"/>
      <c r="P416" s="68"/>
      <c r="Q416" s="68"/>
      <c r="R416" s="68"/>
      <c r="S416" s="68"/>
      <c r="T416" s="69"/>
      <c r="U416" s="38"/>
      <c r="V416" s="38"/>
      <c r="W416" s="38"/>
      <c r="X416" s="38"/>
      <c r="Y416" s="38"/>
      <c r="Z416" s="38"/>
      <c r="AA416" s="38"/>
      <c r="AB416" s="38"/>
      <c r="AC416" s="38"/>
      <c r="AD416" s="38"/>
      <c r="AE416" s="38"/>
      <c r="AT416" s="21" t="s">
        <v>178</v>
      </c>
      <c r="AU416" s="21" t="s">
        <v>79</v>
      </c>
    </row>
    <row r="417" spans="1:65" s="2" customFormat="1" ht="11.25">
      <c r="A417" s="38"/>
      <c r="B417" s="39"/>
      <c r="C417" s="40"/>
      <c r="D417" s="200" t="s">
        <v>180</v>
      </c>
      <c r="E417" s="40"/>
      <c r="F417" s="201" t="s">
        <v>3310</v>
      </c>
      <c r="G417" s="40"/>
      <c r="H417" s="40"/>
      <c r="I417" s="197"/>
      <c r="J417" s="40"/>
      <c r="K417" s="40"/>
      <c r="L417" s="43"/>
      <c r="M417" s="198"/>
      <c r="N417" s="199"/>
      <c r="O417" s="68"/>
      <c r="P417" s="68"/>
      <c r="Q417" s="68"/>
      <c r="R417" s="68"/>
      <c r="S417" s="68"/>
      <c r="T417" s="69"/>
      <c r="U417" s="38"/>
      <c r="V417" s="38"/>
      <c r="W417" s="38"/>
      <c r="X417" s="38"/>
      <c r="Y417" s="38"/>
      <c r="Z417" s="38"/>
      <c r="AA417" s="38"/>
      <c r="AB417" s="38"/>
      <c r="AC417" s="38"/>
      <c r="AD417" s="38"/>
      <c r="AE417" s="38"/>
      <c r="AT417" s="21" t="s">
        <v>180</v>
      </c>
      <c r="AU417" s="21" t="s">
        <v>79</v>
      </c>
    </row>
    <row r="418" spans="1:65" s="12" customFormat="1" ht="25.9" customHeight="1">
      <c r="B418" s="166"/>
      <c r="C418" s="167"/>
      <c r="D418" s="168" t="s">
        <v>71</v>
      </c>
      <c r="E418" s="169" t="s">
        <v>3311</v>
      </c>
      <c r="F418" s="169" t="s">
        <v>3312</v>
      </c>
      <c r="G418" s="167"/>
      <c r="H418" s="167"/>
      <c r="I418" s="170"/>
      <c r="J418" s="171">
        <f>BK418</f>
        <v>0</v>
      </c>
      <c r="K418" s="167"/>
      <c r="L418" s="172"/>
      <c r="M418" s="173"/>
      <c r="N418" s="174"/>
      <c r="O418" s="174"/>
      <c r="P418" s="175">
        <f>SUM(P419:P426)</f>
        <v>0</v>
      </c>
      <c r="Q418" s="174"/>
      <c r="R418" s="175">
        <f>SUM(R419:R426)</f>
        <v>0</v>
      </c>
      <c r="S418" s="174"/>
      <c r="T418" s="176">
        <f>SUM(T419:T426)</f>
        <v>0</v>
      </c>
      <c r="AR418" s="177" t="s">
        <v>79</v>
      </c>
      <c r="AT418" s="178" t="s">
        <v>71</v>
      </c>
      <c r="AU418" s="178" t="s">
        <v>72</v>
      </c>
      <c r="AY418" s="177" t="s">
        <v>168</v>
      </c>
      <c r="BK418" s="179">
        <f>SUM(BK419:BK426)</f>
        <v>0</v>
      </c>
    </row>
    <row r="419" spans="1:65" s="2" customFormat="1" ht="24.2" customHeight="1">
      <c r="A419" s="38"/>
      <c r="B419" s="39"/>
      <c r="C419" s="182" t="s">
        <v>1182</v>
      </c>
      <c r="D419" s="182" t="s">
        <v>171</v>
      </c>
      <c r="E419" s="183" t="s">
        <v>3313</v>
      </c>
      <c r="F419" s="184" t="s">
        <v>3314</v>
      </c>
      <c r="G419" s="185" t="s">
        <v>1287</v>
      </c>
      <c r="H419" s="186">
        <v>24</v>
      </c>
      <c r="I419" s="187"/>
      <c r="J419" s="188">
        <f>ROUND(I419*H419,2)</f>
        <v>0</v>
      </c>
      <c r="K419" s="184" t="s">
        <v>1480</v>
      </c>
      <c r="L419" s="43"/>
      <c r="M419" s="189" t="s">
        <v>19</v>
      </c>
      <c r="N419" s="190" t="s">
        <v>43</v>
      </c>
      <c r="O419" s="68"/>
      <c r="P419" s="191">
        <f>O419*H419</f>
        <v>0</v>
      </c>
      <c r="Q419" s="191">
        <v>0</v>
      </c>
      <c r="R419" s="191">
        <f>Q419*H419</f>
        <v>0</v>
      </c>
      <c r="S419" s="191">
        <v>0</v>
      </c>
      <c r="T419" s="192">
        <f>S419*H419</f>
        <v>0</v>
      </c>
      <c r="U419" s="38"/>
      <c r="V419" s="38"/>
      <c r="W419" s="38"/>
      <c r="X419" s="38"/>
      <c r="Y419" s="38"/>
      <c r="Z419" s="38"/>
      <c r="AA419" s="38"/>
      <c r="AB419" s="38"/>
      <c r="AC419" s="38"/>
      <c r="AD419" s="38"/>
      <c r="AE419" s="38"/>
      <c r="AR419" s="193" t="s">
        <v>176</v>
      </c>
      <c r="AT419" s="193" t="s">
        <v>171</v>
      </c>
      <c r="AU419" s="193" t="s">
        <v>79</v>
      </c>
      <c r="AY419" s="21" t="s">
        <v>168</v>
      </c>
      <c r="BE419" s="194">
        <f>IF(N419="základní",J419,0)</f>
        <v>0</v>
      </c>
      <c r="BF419" s="194">
        <f>IF(N419="snížená",J419,0)</f>
        <v>0</v>
      </c>
      <c r="BG419" s="194">
        <f>IF(N419="zákl. přenesená",J419,0)</f>
        <v>0</v>
      </c>
      <c r="BH419" s="194">
        <f>IF(N419="sníž. přenesená",J419,0)</f>
        <v>0</v>
      </c>
      <c r="BI419" s="194">
        <f>IF(N419="nulová",J419,0)</f>
        <v>0</v>
      </c>
      <c r="BJ419" s="21" t="s">
        <v>79</v>
      </c>
      <c r="BK419" s="194">
        <f>ROUND(I419*H419,2)</f>
        <v>0</v>
      </c>
      <c r="BL419" s="21" t="s">
        <v>176</v>
      </c>
      <c r="BM419" s="193" t="s">
        <v>3315</v>
      </c>
    </row>
    <row r="420" spans="1:65" s="2" customFormat="1" ht="11.25">
      <c r="A420" s="38"/>
      <c r="B420" s="39"/>
      <c r="C420" s="40"/>
      <c r="D420" s="195" t="s">
        <v>178</v>
      </c>
      <c r="E420" s="40"/>
      <c r="F420" s="196" t="s">
        <v>3314</v>
      </c>
      <c r="G420" s="40"/>
      <c r="H420" s="40"/>
      <c r="I420" s="197"/>
      <c r="J420" s="40"/>
      <c r="K420" s="40"/>
      <c r="L420" s="43"/>
      <c r="M420" s="198"/>
      <c r="N420" s="199"/>
      <c r="O420" s="68"/>
      <c r="P420" s="68"/>
      <c r="Q420" s="68"/>
      <c r="R420" s="68"/>
      <c r="S420" s="68"/>
      <c r="T420" s="69"/>
      <c r="U420" s="38"/>
      <c r="V420" s="38"/>
      <c r="W420" s="38"/>
      <c r="X420" s="38"/>
      <c r="Y420" s="38"/>
      <c r="Z420" s="38"/>
      <c r="AA420" s="38"/>
      <c r="AB420" s="38"/>
      <c r="AC420" s="38"/>
      <c r="AD420" s="38"/>
      <c r="AE420" s="38"/>
      <c r="AT420" s="21" t="s">
        <v>178</v>
      </c>
      <c r="AU420" s="21" t="s">
        <v>79</v>
      </c>
    </row>
    <row r="421" spans="1:65" s="2" customFormat="1" ht="24.2" customHeight="1">
      <c r="A421" s="38"/>
      <c r="B421" s="39"/>
      <c r="C421" s="182" t="s">
        <v>1196</v>
      </c>
      <c r="D421" s="182" t="s">
        <v>171</v>
      </c>
      <c r="E421" s="183" t="s">
        <v>3316</v>
      </c>
      <c r="F421" s="184" t="s">
        <v>3317</v>
      </c>
      <c r="G421" s="185" t="s">
        <v>1287</v>
      </c>
      <c r="H421" s="186">
        <v>24</v>
      </c>
      <c r="I421" s="187"/>
      <c r="J421" s="188">
        <f>ROUND(I421*H421,2)</f>
        <v>0</v>
      </c>
      <c r="K421" s="184" t="s">
        <v>1480</v>
      </c>
      <c r="L421" s="43"/>
      <c r="M421" s="189" t="s">
        <v>19</v>
      </c>
      <c r="N421" s="190" t="s">
        <v>43</v>
      </c>
      <c r="O421" s="68"/>
      <c r="P421" s="191">
        <f>O421*H421</f>
        <v>0</v>
      </c>
      <c r="Q421" s="191">
        <v>0</v>
      </c>
      <c r="R421" s="191">
        <f>Q421*H421</f>
        <v>0</v>
      </c>
      <c r="S421" s="191">
        <v>0</v>
      </c>
      <c r="T421" s="192">
        <f>S421*H421</f>
        <v>0</v>
      </c>
      <c r="U421" s="38"/>
      <c r="V421" s="38"/>
      <c r="W421" s="38"/>
      <c r="X421" s="38"/>
      <c r="Y421" s="38"/>
      <c r="Z421" s="38"/>
      <c r="AA421" s="38"/>
      <c r="AB421" s="38"/>
      <c r="AC421" s="38"/>
      <c r="AD421" s="38"/>
      <c r="AE421" s="38"/>
      <c r="AR421" s="193" t="s">
        <v>176</v>
      </c>
      <c r="AT421" s="193" t="s">
        <v>171</v>
      </c>
      <c r="AU421" s="193" t="s">
        <v>79</v>
      </c>
      <c r="AY421" s="21" t="s">
        <v>168</v>
      </c>
      <c r="BE421" s="194">
        <f>IF(N421="základní",J421,0)</f>
        <v>0</v>
      </c>
      <c r="BF421" s="194">
        <f>IF(N421="snížená",J421,0)</f>
        <v>0</v>
      </c>
      <c r="BG421" s="194">
        <f>IF(N421="zákl. přenesená",J421,0)</f>
        <v>0</v>
      </c>
      <c r="BH421" s="194">
        <f>IF(N421="sníž. přenesená",J421,0)</f>
        <v>0</v>
      </c>
      <c r="BI421" s="194">
        <f>IF(N421="nulová",J421,0)</f>
        <v>0</v>
      </c>
      <c r="BJ421" s="21" t="s">
        <v>79</v>
      </c>
      <c r="BK421" s="194">
        <f>ROUND(I421*H421,2)</f>
        <v>0</v>
      </c>
      <c r="BL421" s="21" t="s">
        <v>176</v>
      </c>
      <c r="BM421" s="193" t="s">
        <v>3318</v>
      </c>
    </row>
    <row r="422" spans="1:65" s="2" customFormat="1" ht="11.25">
      <c r="A422" s="38"/>
      <c r="B422" s="39"/>
      <c r="C422" s="40"/>
      <c r="D422" s="195" t="s">
        <v>178</v>
      </c>
      <c r="E422" s="40"/>
      <c r="F422" s="196" t="s">
        <v>3317</v>
      </c>
      <c r="G422" s="40"/>
      <c r="H422" s="40"/>
      <c r="I422" s="197"/>
      <c r="J422" s="40"/>
      <c r="K422" s="40"/>
      <c r="L422" s="43"/>
      <c r="M422" s="198"/>
      <c r="N422" s="199"/>
      <c r="O422" s="68"/>
      <c r="P422" s="68"/>
      <c r="Q422" s="68"/>
      <c r="R422" s="68"/>
      <c r="S422" s="68"/>
      <c r="T422" s="69"/>
      <c r="U422" s="38"/>
      <c r="V422" s="38"/>
      <c r="W422" s="38"/>
      <c r="X422" s="38"/>
      <c r="Y422" s="38"/>
      <c r="Z422" s="38"/>
      <c r="AA422" s="38"/>
      <c r="AB422" s="38"/>
      <c r="AC422" s="38"/>
      <c r="AD422" s="38"/>
      <c r="AE422" s="38"/>
      <c r="AT422" s="21" t="s">
        <v>178</v>
      </c>
      <c r="AU422" s="21" t="s">
        <v>79</v>
      </c>
    </row>
    <row r="423" spans="1:65" s="2" customFormat="1" ht="19.5">
      <c r="A423" s="38"/>
      <c r="B423" s="39"/>
      <c r="C423" s="40"/>
      <c r="D423" s="195" t="s">
        <v>206</v>
      </c>
      <c r="E423" s="40"/>
      <c r="F423" s="224" t="s">
        <v>3319</v>
      </c>
      <c r="G423" s="40"/>
      <c r="H423" s="40"/>
      <c r="I423" s="197"/>
      <c r="J423" s="40"/>
      <c r="K423" s="40"/>
      <c r="L423" s="43"/>
      <c r="M423" s="198"/>
      <c r="N423" s="199"/>
      <c r="O423" s="68"/>
      <c r="P423" s="68"/>
      <c r="Q423" s="68"/>
      <c r="R423" s="68"/>
      <c r="S423" s="68"/>
      <c r="T423" s="69"/>
      <c r="U423" s="38"/>
      <c r="V423" s="38"/>
      <c r="W423" s="38"/>
      <c r="X423" s="38"/>
      <c r="Y423" s="38"/>
      <c r="Z423" s="38"/>
      <c r="AA423" s="38"/>
      <c r="AB423" s="38"/>
      <c r="AC423" s="38"/>
      <c r="AD423" s="38"/>
      <c r="AE423" s="38"/>
      <c r="AT423" s="21" t="s">
        <v>206</v>
      </c>
      <c r="AU423" s="21" t="s">
        <v>79</v>
      </c>
    </row>
    <row r="424" spans="1:65" s="2" customFormat="1" ht="24.2" customHeight="1">
      <c r="A424" s="38"/>
      <c r="B424" s="39"/>
      <c r="C424" s="182" t="s">
        <v>1205</v>
      </c>
      <c r="D424" s="182" t="s">
        <v>171</v>
      </c>
      <c r="E424" s="183" t="s">
        <v>2332</v>
      </c>
      <c r="F424" s="184" t="s">
        <v>2333</v>
      </c>
      <c r="G424" s="185" t="s">
        <v>1448</v>
      </c>
      <c r="H424" s="256"/>
      <c r="I424" s="187"/>
      <c r="J424" s="188">
        <f>ROUND(I424*H424,2)</f>
        <v>0</v>
      </c>
      <c r="K424" s="184" t="s">
        <v>175</v>
      </c>
      <c r="L424" s="43"/>
      <c r="M424" s="189" t="s">
        <v>19</v>
      </c>
      <c r="N424" s="190" t="s">
        <v>43</v>
      </c>
      <c r="O424" s="68"/>
      <c r="P424" s="191">
        <f>O424*H424</f>
        <v>0</v>
      </c>
      <c r="Q424" s="191">
        <v>0</v>
      </c>
      <c r="R424" s="191">
        <f>Q424*H424</f>
        <v>0</v>
      </c>
      <c r="S424" s="191">
        <v>0</v>
      </c>
      <c r="T424" s="192">
        <f>S424*H424</f>
        <v>0</v>
      </c>
      <c r="U424" s="38"/>
      <c r="V424" s="38"/>
      <c r="W424" s="38"/>
      <c r="X424" s="38"/>
      <c r="Y424" s="38"/>
      <c r="Z424" s="38"/>
      <c r="AA424" s="38"/>
      <c r="AB424" s="38"/>
      <c r="AC424" s="38"/>
      <c r="AD424" s="38"/>
      <c r="AE424" s="38"/>
      <c r="AR424" s="193" t="s">
        <v>176</v>
      </c>
      <c r="AT424" s="193" t="s">
        <v>171</v>
      </c>
      <c r="AU424" s="193" t="s">
        <v>79</v>
      </c>
      <c r="AY424" s="21" t="s">
        <v>168</v>
      </c>
      <c r="BE424" s="194">
        <f>IF(N424="základní",J424,0)</f>
        <v>0</v>
      </c>
      <c r="BF424" s="194">
        <f>IF(N424="snížená",J424,0)</f>
        <v>0</v>
      </c>
      <c r="BG424" s="194">
        <f>IF(N424="zákl. přenesená",J424,0)</f>
        <v>0</v>
      </c>
      <c r="BH424" s="194">
        <f>IF(N424="sníž. přenesená",J424,0)</f>
        <v>0</v>
      </c>
      <c r="BI424" s="194">
        <f>IF(N424="nulová",J424,0)</f>
        <v>0</v>
      </c>
      <c r="BJ424" s="21" t="s">
        <v>79</v>
      </c>
      <c r="BK424" s="194">
        <f>ROUND(I424*H424,2)</f>
        <v>0</v>
      </c>
      <c r="BL424" s="21" t="s">
        <v>176</v>
      </c>
      <c r="BM424" s="193" t="s">
        <v>3320</v>
      </c>
    </row>
    <row r="425" spans="1:65" s="2" customFormat="1" ht="29.25">
      <c r="A425" s="38"/>
      <c r="B425" s="39"/>
      <c r="C425" s="40"/>
      <c r="D425" s="195" t="s">
        <v>178</v>
      </c>
      <c r="E425" s="40"/>
      <c r="F425" s="196" t="s">
        <v>2335</v>
      </c>
      <c r="G425" s="40"/>
      <c r="H425" s="40"/>
      <c r="I425" s="197"/>
      <c r="J425" s="40"/>
      <c r="K425" s="40"/>
      <c r="L425" s="43"/>
      <c r="M425" s="198"/>
      <c r="N425" s="199"/>
      <c r="O425" s="68"/>
      <c r="P425" s="68"/>
      <c r="Q425" s="68"/>
      <c r="R425" s="68"/>
      <c r="S425" s="68"/>
      <c r="T425" s="69"/>
      <c r="U425" s="38"/>
      <c r="V425" s="38"/>
      <c r="W425" s="38"/>
      <c r="X425" s="38"/>
      <c r="Y425" s="38"/>
      <c r="Z425" s="38"/>
      <c r="AA425" s="38"/>
      <c r="AB425" s="38"/>
      <c r="AC425" s="38"/>
      <c r="AD425" s="38"/>
      <c r="AE425" s="38"/>
      <c r="AT425" s="21" t="s">
        <v>178</v>
      </c>
      <c r="AU425" s="21" t="s">
        <v>79</v>
      </c>
    </row>
    <row r="426" spans="1:65" s="2" customFormat="1" ht="11.25">
      <c r="A426" s="38"/>
      <c r="B426" s="39"/>
      <c r="C426" s="40"/>
      <c r="D426" s="200" t="s">
        <v>180</v>
      </c>
      <c r="E426" s="40"/>
      <c r="F426" s="201" t="s">
        <v>2336</v>
      </c>
      <c r="G426" s="40"/>
      <c r="H426" s="40"/>
      <c r="I426" s="197"/>
      <c r="J426" s="40"/>
      <c r="K426" s="40"/>
      <c r="L426" s="43"/>
      <c r="M426" s="198"/>
      <c r="N426" s="199"/>
      <c r="O426" s="68"/>
      <c r="P426" s="68"/>
      <c r="Q426" s="68"/>
      <c r="R426" s="68"/>
      <c r="S426" s="68"/>
      <c r="T426" s="69"/>
      <c r="U426" s="38"/>
      <c r="V426" s="38"/>
      <c r="W426" s="38"/>
      <c r="X426" s="38"/>
      <c r="Y426" s="38"/>
      <c r="Z426" s="38"/>
      <c r="AA426" s="38"/>
      <c r="AB426" s="38"/>
      <c r="AC426" s="38"/>
      <c r="AD426" s="38"/>
      <c r="AE426" s="38"/>
      <c r="AT426" s="21" t="s">
        <v>180</v>
      </c>
      <c r="AU426" s="21" t="s">
        <v>79</v>
      </c>
    </row>
    <row r="427" spans="1:65" s="12" customFormat="1" ht="25.9" customHeight="1">
      <c r="B427" s="166"/>
      <c r="C427" s="167"/>
      <c r="D427" s="168" t="s">
        <v>71</v>
      </c>
      <c r="E427" s="169" t="s">
        <v>3321</v>
      </c>
      <c r="F427" s="169" t="s">
        <v>3322</v>
      </c>
      <c r="G427" s="167"/>
      <c r="H427" s="167"/>
      <c r="I427" s="170"/>
      <c r="J427" s="171">
        <f>BK427</f>
        <v>0</v>
      </c>
      <c r="K427" s="167"/>
      <c r="L427" s="172"/>
      <c r="M427" s="173"/>
      <c r="N427" s="174"/>
      <c r="O427" s="174"/>
      <c r="P427" s="175">
        <f>SUM(P428:P448)</f>
        <v>0</v>
      </c>
      <c r="Q427" s="174"/>
      <c r="R427" s="175">
        <f>SUM(R428:R448)</f>
        <v>0</v>
      </c>
      <c r="S427" s="174"/>
      <c r="T427" s="176">
        <f>SUM(T428:T448)</f>
        <v>0</v>
      </c>
      <c r="AR427" s="177" t="s">
        <v>79</v>
      </c>
      <c r="AT427" s="178" t="s">
        <v>71</v>
      </c>
      <c r="AU427" s="178" t="s">
        <v>72</v>
      </c>
      <c r="AY427" s="177" t="s">
        <v>168</v>
      </c>
      <c r="BK427" s="179">
        <f>SUM(BK428:BK448)</f>
        <v>0</v>
      </c>
    </row>
    <row r="428" spans="1:65" s="2" customFormat="1" ht="24.2" customHeight="1">
      <c r="A428" s="38"/>
      <c r="B428" s="39"/>
      <c r="C428" s="182" t="s">
        <v>1212</v>
      </c>
      <c r="D428" s="182" t="s">
        <v>171</v>
      </c>
      <c r="E428" s="183" t="s">
        <v>3323</v>
      </c>
      <c r="F428" s="184" t="s">
        <v>3324</v>
      </c>
      <c r="G428" s="185" t="s">
        <v>3325</v>
      </c>
      <c r="H428" s="186">
        <v>12</v>
      </c>
      <c r="I428" s="187"/>
      <c r="J428" s="188">
        <f>ROUND(I428*H428,2)</f>
        <v>0</v>
      </c>
      <c r="K428" s="184" t="s">
        <v>1480</v>
      </c>
      <c r="L428" s="43"/>
      <c r="M428" s="189" t="s">
        <v>19</v>
      </c>
      <c r="N428" s="190" t="s">
        <v>43</v>
      </c>
      <c r="O428" s="68"/>
      <c r="P428" s="191">
        <f>O428*H428</f>
        <v>0</v>
      </c>
      <c r="Q428" s="191">
        <v>0</v>
      </c>
      <c r="R428" s="191">
        <f>Q428*H428</f>
        <v>0</v>
      </c>
      <c r="S428" s="191">
        <v>0</v>
      </c>
      <c r="T428" s="192">
        <f>S428*H428</f>
        <v>0</v>
      </c>
      <c r="U428" s="38"/>
      <c r="V428" s="38"/>
      <c r="W428" s="38"/>
      <c r="X428" s="38"/>
      <c r="Y428" s="38"/>
      <c r="Z428" s="38"/>
      <c r="AA428" s="38"/>
      <c r="AB428" s="38"/>
      <c r="AC428" s="38"/>
      <c r="AD428" s="38"/>
      <c r="AE428" s="38"/>
      <c r="AR428" s="193" t="s">
        <v>176</v>
      </c>
      <c r="AT428" s="193" t="s">
        <v>171</v>
      </c>
      <c r="AU428" s="193" t="s">
        <v>79</v>
      </c>
      <c r="AY428" s="21" t="s">
        <v>168</v>
      </c>
      <c r="BE428" s="194">
        <f>IF(N428="základní",J428,0)</f>
        <v>0</v>
      </c>
      <c r="BF428" s="194">
        <f>IF(N428="snížená",J428,0)</f>
        <v>0</v>
      </c>
      <c r="BG428" s="194">
        <f>IF(N428="zákl. přenesená",J428,0)</f>
        <v>0</v>
      </c>
      <c r="BH428" s="194">
        <f>IF(N428="sníž. přenesená",J428,0)</f>
        <v>0</v>
      </c>
      <c r="BI428" s="194">
        <f>IF(N428="nulová",J428,0)</f>
        <v>0</v>
      </c>
      <c r="BJ428" s="21" t="s">
        <v>79</v>
      </c>
      <c r="BK428" s="194">
        <f>ROUND(I428*H428,2)</f>
        <v>0</v>
      </c>
      <c r="BL428" s="21" t="s">
        <v>176</v>
      </c>
      <c r="BM428" s="193" t="s">
        <v>3326</v>
      </c>
    </row>
    <row r="429" spans="1:65" s="2" customFormat="1" ht="19.5">
      <c r="A429" s="38"/>
      <c r="B429" s="39"/>
      <c r="C429" s="40"/>
      <c r="D429" s="195" t="s">
        <v>178</v>
      </c>
      <c r="E429" s="40"/>
      <c r="F429" s="196" t="s">
        <v>3324</v>
      </c>
      <c r="G429" s="40"/>
      <c r="H429" s="40"/>
      <c r="I429" s="197"/>
      <c r="J429" s="40"/>
      <c r="K429" s="40"/>
      <c r="L429" s="43"/>
      <c r="M429" s="198"/>
      <c r="N429" s="199"/>
      <c r="O429" s="68"/>
      <c r="P429" s="68"/>
      <c r="Q429" s="68"/>
      <c r="R429" s="68"/>
      <c r="S429" s="68"/>
      <c r="T429" s="69"/>
      <c r="U429" s="38"/>
      <c r="V429" s="38"/>
      <c r="W429" s="38"/>
      <c r="X429" s="38"/>
      <c r="Y429" s="38"/>
      <c r="Z429" s="38"/>
      <c r="AA429" s="38"/>
      <c r="AB429" s="38"/>
      <c r="AC429" s="38"/>
      <c r="AD429" s="38"/>
      <c r="AE429" s="38"/>
      <c r="AT429" s="21" t="s">
        <v>178</v>
      </c>
      <c r="AU429" s="21" t="s">
        <v>79</v>
      </c>
    </row>
    <row r="430" spans="1:65" s="2" customFormat="1" ht="24.2" customHeight="1">
      <c r="A430" s="38"/>
      <c r="B430" s="39"/>
      <c r="C430" s="182" t="s">
        <v>1219</v>
      </c>
      <c r="D430" s="182" t="s">
        <v>171</v>
      </c>
      <c r="E430" s="183" t="s">
        <v>3327</v>
      </c>
      <c r="F430" s="184" t="s">
        <v>3328</v>
      </c>
      <c r="G430" s="185" t="s">
        <v>3325</v>
      </c>
      <c r="H430" s="186">
        <v>32</v>
      </c>
      <c r="I430" s="187"/>
      <c r="J430" s="188">
        <f>ROUND(I430*H430,2)</f>
        <v>0</v>
      </c>
      <c r="K430" s="184" t="s">
        <v>1480</v>
      </c>
      <c r="L430" s="43"/>
      <c r="M430" s="189" t="s">
        <v>19</v>
      </c>
      <c r="N430" s="190" t="s">
        <v>43</v>
      </c>
      <c r="O430" s="68"/>
      <c r="P430" s="191">
        <f>O430*H430</f>
        <v>0</v>
      </c>
      <c r="Q430" s="191">
        <v>0</v>
      </c>
      <c r="R430" s="191">
        <f>Q430*H430</f>
        <v>0</v>
      </c>
      <c r="S430" s="191">
        <v>0</v>
      </c>
      <c r="T430" s="192">
        <f>S430*H430</f>
        <v>0</v>
      </c>
      <c r="U430" s="38"/>
      <c r="V430" s="38"/>
      <c r="W430" s="38"/>
      <c r="X430" s="38"/>
      <c r="Y430" s="38"/>
      <c r="Z430" s="38"/>
      <c r="AA430" s="38"/>
      <c r="AB430" s="38"/>
      <c r="AC430" s="38"/>
      <c r="AD430" s="38"/>
      <c r="AE430" s="38"/>
      <c r="AR430" s="193" t="s">
        <v>176</v>
      </c>
      <c r="AT430" s="193" t="s">
        <v>171</v>
      </c>
      <c r="AU430" s="193" t="s">
        <v>79</v>
      </c>
      <c r="AY430" s="21" t="s">
        <v>168</v>
      </c>
      <c r="BE430" s="194">
        <f>IF(N430="základní",J430,0)</f>
        <v>0</v>
      </c>
      <c r="BF430" s="194">
        <f>IF(N430="snížená",J430,0)</f>
        <v>0</v>
      </c>
      <c r="BG430" s="194">
        <f>IF(N430="zákl. přenesená",J430,0)</f>
        <v>0</v>
      </c>
      <c r="BH430" s="194">
        <f>IF(N430="sníž. přenesená",J430,0)</f>
        <v>0</v>
      </c>
      <c r="BI430" s="194">
        <f>IF(N430="nulová",J430,0)</f>
        <v>0</v>
      </c>
      <c r="BJ430" s="21" t="s">
        <v>79</v>
      </c>
      <c r="BK430" s="194">
        <f>ROUND(I430*H430,2)</f>
        <v>0</v>
      </c>
      <c r="BL430" s="21" t="s">
        <v>176</v>
      </c>
      <c r="BM430" s="193" t="s">
        <v>3329</v>
      </c>
    </row>
    <row r="431" spans="1:65" s="2" customFormat="1" ht="19.5">
      <c r="A431" s="38"/>
      <c r="B431" s="39"/>
      <c r="C431" s="40"/>
      <c r="D431" s="195" t="s">
        <v>178</v>
      </c>
      <c r="E431" s="40"/>
      <c r="F431" s="196" t="s">
        <v>3328</v>
      </c>
      <c r="G431" s="40"/>
      <c r="H431" s="40"/>
      <c r="I431" s="197"/>
      <c r="J431" s="40"/>
      <c r="K431" s="40"/>
      <c r="L431" s="43"/>
      <c r="M431" s="198"/>
      <c r="N431" s="199"/>
      <c r="O431" s="68"/>
      <c r="P431" s="68"/>
      <c r="Q431" s="68"/>
      <c r="R431" s="68"/>
      <c r="S431" s="68"/>
      <c r="T431" s="69"/>
      <c r="U431" s="38"/>
      <c r="V431" s="38"/>
      <c r="W431" s="38"/>
      <c r="X431" s="38"/>
      <c r="Y431" s="38"/>
      <c r="Z431" s="38"/>
      <c r="AA431" s="38"/>
      <c r="AB431" s="38"/>
      <c r="AC431" s="38"/>
      <c r="AD431" s="38"/>
      <c r="AE431" s="38"/>
      <c r="AT431" s="21" t="s">
        <v>178</v>
      </c>
      <c r="AU431" s="21" t="s">
        <v>79</v>
      </c>
    </row>
    <row r="432" spans="1:65" s="2" customFormat="1" ht="24.2" customHeight="1">
      <c r="A432" s="38"/>
      <c r="B432" s="39"/>
      <c r="C432" s="182" t="s">
        <v>1225</v>
      </c>
      <c r="D432" s="182" t="s">
        <v>171</v>
      </c>
      <c r="E432" s="183" t="s">
        <v>3330</v>
      </c>
      <c r="F432" s="184" t="s">
        <v>3331</v>
      </c>
      <c r="G432" s="185" t="s">
        <v>3325</v>
      </c>
      <c r="H432" s="186">
        <v>7</v>
      </c>
      <c r="I432" s="187"/>
      <c r="J432" s="188">
        <f>ROUND(I432*H432,2)</f>
        <v>0</v>
      </c>
      <c r="K432" s="184" t="s">
        <v>1480</v>
      </c>
      <c r="L432" s="43"/>
      <c r="M432" s="189" t="s">
        <v>19</v>
      </c>
      <c r="N432" s="190" t="s">
        <v>43</v>
      </c>
      <c r="O432" s="68"/>
      <c r="P432" s="191">
        <f>O432*H432</f>
        <v>0</v>
      </c>
      <c r="Q432" s="191">
        <v>0</v>
      </c>
      <c r="R432" s="191">
        <f>Q432*H432</f>
        <v>0</v>
      </c>
      <c r="S432" s="191">
        <v>0</v>
      </c>
      <c r="T432" s="192">
        <f>S432*H432</f>
        <v>0</v>
      </c>
      <c r="U432" s="38"/>
      <c r="V432" s="38"/>
      <c r="W432" s="38"/>
      <c r="X432" s="38"/>
      <c r="Y432" s="38"/>
      <c r="Z432" s="38"/>
      <c r="AA432" s="38"/>
      <c r="AB432" s="38"/>
      <c r="AC432" s="38"/>
      <c r="AD432" s="38"/>
      <c r="AE432" s="38"/>
      <c r="AR432" s="193" t="s">
        <v>176</v>
      </c>
      <c r="AT432" s="193" t="s">
        <v>171</v>
      </c>
      <c r="AU432" s="193" t="s">
        <v>79</v>
      </c>
      <c r="AY432" s="21" t="s">
        <v>168</v>
      </c>
      <c r="BE432" s="194">
        <f>IF(N432="základní",J432,0)</f>
        <v>0</v>
      </c>
      <c r="BF432" s="194">
        <f>IF(N432="snížená",J432,0)</f>
        <v>0</v>
      </c>
      <c r="BG432" s="194">
        <f>IF(N432="zákl. přenesená",J432,0)</f>
        <v>0</v>
      </c>
      <c r="BH432" s="194">
        <f>IF(N432="sníž. přenesená",J432,0)</f>
        <v>0</v>
      </c>
      <c r="BI432" s="194">
        <f>IF(N432="nulová",J432,0)</f>
        <v>0</v>
      </c>
      <c r="BJ432" s="21" t="s">
        <v>79</v>
      </c>
      <c r="BK432" s="194">
        <f>ROUND(I432*H432,2)</f>
        <v>0</v>
      </c>
      <c r="BL432" s="21" t="s">
        <v>176</v>
      </c>
      <c r="BM432" s="193" t="s">
        <v>3332</v>
      </c>
    </row>
    <row r="433" spans="1:65" s="2" customFormat="1" ht="19.5">
      <c r="A433" s="38"/>
      <c r="B433" s="39"/>
      <c r="C433" s="40"/>
      <c r="D433" s="195" t="s">
        <v>178</v>
      </c>
      <c r="E433" s="40"/>
      <c r="F433" s="196" t="s">
        <v>3331</v>
      </c>
      <c r="G433" s="40"/>
      <c r="H433" s="40"/>
      <c r="I433" s="197"/>
      <c r="J433" s="40"/>
      <c r="K433" s="40"/>
      <c r="L433" s="43"/>
      <c r="M433" s="198"/>
      <c r="N433" s="199"/>
      <c r="O433" s="68"/>
      <c r="P433" s="68"/>
      <c r="Q433" s="68"/>
      <c r="R433" s="68"/>
      <c r="S433" s="68"/>
      <c r="T433" s="69"/>
      <c r="U433" s="38"/>
      <c r="V433" s="38"/>
      <c r="W433" s="38"/>
      <c r="X433" s="38"/>
      <c r="Y433" s="38"/>
      <c r="Z433" s="38"/>
      <c r="AA433" s="38"/>
      <c r="AB433" s="38"/>
      <c r="AC433" s="38"/>
      <c r="AD433" s="38"/>
      <c r="AE433" s="38"/>
      <c r="AT433" s="21" t="s">
        <v>178</v>
      </c>
      <c r="AU433" s="21" t="s">
        <v>79</v>
      </c>
    </row>
    <row r="434" spans="1:65" s="2" customFormat="1" ht="24.2" customHeight="1">
      <c r="A434" s="38"/>
      <c r="B434" s="39"/>
      <c r="C434" s="182" t="s">
        <v>3333</v>
      </c>
      <c r="D434" s="182" t="s">
        <v>171</v>
      </c>
      <c r="E434" s="183" t="s">
        <v>3334</v>
      </c>
      <c r="F434" s="184" t="s">
        <v>3335</v>
      </c>
      <c r="G434" s="185" t="s">
        <v>3325</v>
      </c>
      <c r="H434" s="186">
        <v>32</v>
      </c>
      <c r="I434" s="187"/>
      <c r="J434" s="188">
        <f>ROUND(I434*H434,2)</f>
        <v>0</v>
      </c>
      <c r="K434" s="184" t="s">
        <v>1480</v>
      </c>
      <c r="L434" s="43"/>
      <c r="M434" s="189" t="s">
        <v>19</v>
      </c>
      <c r="N434" s="190" t="s">
        <v>43</v>
      </c>
      <c r="O434" s="68"/>
      <c r="P434" s="191">
        <f>O434*H434</f>
        <v>0</v>
      </c>
      <c r="Q434" s="191">
        <v>0</v>
      </c>
      <c r="R434" s="191">
        <f>Q434*H434</f>
        <v>0</v>
      </c>
      <c r="S434" s="191">
        <v>0</v>
      </c>
      <c r="T434" s="192">
        <f>S434*H434</f>
        <v>0</v>
      </c>
      <c r="U434" s="38"/>
      <c r="V434" s="38"/>
      <c r="W434" s="38"/>
      <c r="X434" s="38"/>
      <c r="Y434" s="38"/>
      <c r="Z434" s="38"/>
      <c r="AA434" s="38"/>
      <c r="AB434" s="38"/>
      <c r="AC434" s="38"/>
      <c r="AD434" s="38"/>
      <c r="AE434" s="38"/>
      <c r="AR434" s="193" t="s">
        <v>176</v>
      </c>
      <c r="AT434" s="193" t="s">
        <v>171</v>
      </c>
      <c r="AU434" s="193" t="s">
        <v>79</v>
      </c>
      <c r="AY434" s="21" t="s">
        <v>168</v>
      </c>
      <c r="BE434" s="194">
        <f>IF(N434="základní",J434,0)</f>
        <v>0</v>
      </c>
      <c r="BF434" s="194">
        <f>IF(N434="snížená",J434,0)</f>
        <v>0</v>
      </c>
      <c r="BG434" s="194">
        <f>IF(N434="zákl. přenesená",J434,0)</f>
        <v>0</v>
      </c>
      <c r="BH434" s="194">
        <f>IF(N434="sníž. přenesená",J434,0)</f>
        <v>0</v>
      </c>
      <c r="BI434" s="194">
        <f>IF(N434="nulová",J434,0)</f>
        <v>0</v>
      </c>
      <c r="BJ434" s="21" t="s">
        <v>79</v>
      </c>
      <c r="BK434" s="194">
        <f>ROUND(I434*H434,2)</f>
        <v>0</v>
      </c>
      <c r="BL434" s="21" t="s">
        <v>176</v>
      </c>
      <c r="BM434" s="193" t="s">
        <v>3336</v>
      </c>
    </row>
    <row r="435" spans="1:65" s="2" customFormat="1" ht="19.5">
      <c r="A435" s="38"/>
      <c r="B435" s="39"/>
      <c r="C435" s="40"/>
      <c r="D435" s="195" t="s">
        <v>178</v>
      </c>
      <c r="E435" s="40"/>
      <c r="F435" s="196" t="s">
        <v>3335</v>
      </c>
      <c r="G435" s="40"/>
      <c r="H435" s="40"/>
      <c r="I435" s="197"/>
      <c r="J435" s="40"/>
      <c r="K435" s="40"/>
      <c r="L435" s="43"/>
      <c r="M435" s="198"/>
      <c r="N435" s="199"/>
      <c r="O435" s="68"/>
      <c r="P435" s="68"/>
      <c r="Q435" s="68"/>
      <c r="R435" s="68"/>
      <c r="S435" s="68"/>
      <c r="T435" s="69"/>
      <c r="U435" s="38"/>
      <c r="V435" s="38"/>
      <c r="W435" s="38"/>
      <c r="X435" s="38"/>
      <c r="Y435" s="38"/>
      <c r="Z435" s="38"/>
      <c r="AA435" s="38"/>
      <c r="AB435" s="38"/>
      <c r="AC435" s="38"/>
      <c r="AD435" s="38"/>
      <c r="AE435" s="38"/>
      <c r="AT435" s="21" t="s">
        <v>178</v>
      </c>
      <c r="AU435" s="21" t="s">
        <v>79</v>
      </c>
    </row>
    <row r="436" spans="1:65" s="2" customFormat="1" ht="24.2" customHeight="1">
      <c r="A436" s="38"/>
      <c r="B436" s="39"/>
      <c r="C436" s="182" t="s">
        <v>3337</v>
      </c>
      <c r="D436" s="182" t="s">
        <v>171</v>
      </c>
      <c r="E436" s="183" t="s">
        <v>3338</v>
      </c>
      <c r="F436" s="184" t="s">
        <v>3339</v>
      </c>
      <c r="G436" s="185" t="s">
        <v>3325</v>
      </c>
      <c r="H436" s="186">
        <v>2</v>
      </c>
      <c r="I436" s="187"/>
      <c r="J436" s="188">
        <f>ROUND(I436*H436,2)</f>
        <v>0</v>
      </c>
      <c r="K436" s="184" t="s">
        <v>1480</v>
      </c>
      <c r="L436" s="43"/>
      <c r="M436" s="189" t="s">
        <v>19</v>
      </c>
      <c r="N436" s="190" t="s">
        <v>43</v>
      </c>
      <c r="O436" s="68"/>
      <c r="P436" s="191">
        <f>O436*H436</f>
        <v>0</v>
      </c>
      <c r="Q436" s="191">
        <v>0</v>
      </c>
      <c r="R436" s="191">
        <f>Q436*H436</f>
        <v>0</v>
      </c>
      <c r="S436" s="191">
        <v>0</v>
      </c>
      <c r="T436" s="192">
        <f>S436*H436</f>
        <v>0</v>
      </c>
      <c r="U436" s="38"/>
      <c r="V436" s="38"/>
      <c r="W436" s="38"/>
      <c r="X436" s="38"/>
      <c r="Y436" s="38"/>
      <c r="Z436" s="38"/>
      <c r="AA436" s="38"/>
      <c r="AB436" s="38"/>
      <c r="AC436" s="38"/>
      <c r="AD436" s="38"/>
      <c r="AE436" s="38"/>
      <c r="AR436" s="193" t="s">
        <v>176</v>
      </c>
      <c r="AT436" s="193" t="s">
        <v>171</v>
      </c>
      <c r="AU436" s="193" t="s">
        <v>79</v>
      </c>
      <c r="AY436" s="21" t="s">
        <v>168</v>
      </c>
      <c r="BE436" s="194">
        <f>IF(N436="základní",J436,0)</f>
        <v>0</v>
      </c>
      <c r="BF436" s="194">
        <f>IF(N436="snížená",J436,0)</f>
        <v>0</v>
      </c>
      <c r="BG436" s="194">
        <f>IF(N436="zákl. přenesená",J436,0)</f>
        <v>0</v>
      </c>
      <c r="BH436" s="194">
        <f>IF(N436="sníž. přenesená",J436,0)</f>
        <v>0</v>
      </c>
      <c r="BI436" s="194">
        <f>IF(N436="nulová",J436,0)</f>
        <v>0</v>
      </c>
      <c r="BJ436" s="21" t="s">
        <v>79</v>
      </c>
      <c r="BK436" s="194">
        <f>ROUND(I436*H436,2)</f>
        <v>0</v>
      </c>
      <c r="BL436" s="21" t="s">
        <v>176</v>
      </c>
      <c r="BM436" s="193" t="s">
        <v>3340</v>
      </c>
    </row>
    <row r="437" spans="1:65" s="2" customFormat="1" ht="19.5">
      <c r="A437" s="38"/>
      <c r="B437" s="39"/>
      <c r="C437" s="40"/>
      <c r="D437" s="195" t="s">
        <v>178</v>
      </c>
      <c r="E437" s="40"/>
      <c r="F437" s="196" t="s">
        <v>3339</v>
      </c>
      <c r="G437" s="40"/>
      <c r="H437" s="40"/>
      <c r="I437" s="197"/>
      <c r="J437" s="40"/>
      <c r="K437" s="40"/>
      <c r="L437" s="43"/>
      <c r="M437" s="198"/>
      <c r="N437" s="199"/>
      <c r="O437" s="68"/>
      <c r="P437" s="68"/>
      <c r="Q437" s="68"/>
      <c r="R437" s="68"/>
      <c r="S437" s="68"/>
      <c r="T437" s="69"/>
      <c r="U437" s="38"/>
      <c r="V437" s="38"/>
      <c r="W437" s="38"/>
      <c r="X437" s="38"/>
      <c r="Y437" s="38"/>
      <c r="Z437" s="38"/>
      <c r="AA437" s="38"/>
      <c r="AB437" s="38"/>
      <c r="AC437" s="38"/>
      <c r="AD437" s="38"/>
      <c r="AE437" s="38"/>
      <c r="AT437" s="21" t="s">
        <v>178</v>
      </c>
      <c r="AU437" s="21" t="s">
        <v>79</v>
      </c>
    </row>
    <row r="438" spans="1:65" s="2" customFormat="1" ht="24.2" customHeight="1">
      <c r="A438" s="38"/>
      <c r="B438" s="39"/>
      <c r="C438" s="182" t="s">
        <v>3341</v>
      </c>
      <c r="D438" s="182" t="s">
        <v>171</v>
      </c>
      <c r="E438" s="183" t="s">
        <v>3342</v>
      </c>
      <c r="F438" s="184" t="s">
        <v>3343</v>
      </c>
      <c r="G438" s="185" t="s">
        <v>3325</v>
      </c>
      <c r="H438" s="186">
        <v>4</v>
      </c>
      <c r="I438" s="187"/>
      <c r="J438" s="188">
        <f>ROUND(I438*H438,2)</f>
        <v>0</v>
      </c>
      <c r="K438" s="184" t="s">
        <v>1480</v>
      </c>
      <c r="L438" s="43"/>
      <c r="M438" s="189" t="s">
        <v>19</v>
      </c>
      <c r="N438" s="190" t="s">
        <v>43</v>
      </c>
      <c r="O438" s="68"/>
      <c r="P438" s="191">
        <f>O438*H438</f>
        <v>0</v>
      </c>
      <c r="Q438" s="191">
        <v>0</v>
      </c>
      <c r="R438" s="191">
        <f>Q438*H438</f>
        <v>0</v>
      </c>
      <c r="S438" s="191">
        <v>0</v>
      </c>
      <c r="T438" s="192">
        <f>S438*H438</f>
        <v>0</v>
      </c>
      <c r="U438" s="38"/>
      <c r="V438" s="38"/>
      <c r="W438" s="38"/>
      <c r="X438" s="38"/>
      <c r="Y438" s="38"/>
      <c r="Z438" s="38"/>
      <c r="AA438" s="38"/>
      <c r="AB438" s="38"/>
      <c r="AC438" s="38"/>
      <c r="AD438" s="38"/>
      <c r="AE438" s="38"/>
      <c r="AR438" s="193" t="s">
        <v>176</v>
      </c>
      <c r="AT438" s="193" t="s">
        <v>171</v>
      </c>
      <c r="AU438" s="193" t="s">
        <v>79</v>
      </c>
      <c r="AY438" s="21" t="s">
        <v>168</v>
      </c>
      <c r="BE438" s="194">
        <f>IF(N438="základní",J438,0)</f>
        <v>0</v>
      </c>
      <c r="BF438" s="194">
        <f>IF(N438="snížená",J438,0)</f>
        <v>0</v>
      </c>
      <c r="BG438" s="194">
        <f>IF(N438="zákl. přenesená",J438,0)</f>
        <v>0</v>
      </c>
      <c r="BH438" s="194">
        <f>IF(N438="sníž. přenesená",J438,0)</f>
        <v>0</v>
      </c>
      <c r="BI438" s="194">
        <f>IF(N438="nulová",J438,0)</f>
        <v>0</v>
      </c>
      <c r="BJ438" s="21" t="s">
        <v>79</v>
      </c>
      <c r="BK438" s="194">
        <f>ROUND(I438*H438,2)</f>
        <v>0</v>
      </c>
      <c r="BL438" s="21" t="s">
        <v>176</v>
      </c>
      <c r="BM438" s="193" t="s">
        <v>3344</v>
      </c>
    </row>
    <row r="439" spans="1:65" s="2" customFormat="1" ht="19.5">
      <c r="A439" s="38"/>
      <c r="B439" s="39"/>
      <c r="C439" s="40"/>
      <c r="D439" s="195" t="s">
        <v>178</v>
      </c>
      <c r="E439" s="40"/>
      <c r="F439" s="196" t="s">
        <v>3345</v>
      </c>
      <c r="G439" s="40"/>
      <c r="H439" s="40"/>
      <c r="I439" s="197"/>
      <c r="J439" s="40"/>
      <c r="K439" s="40"/>
      <c r="L439" s="43"/>
      <c r="M439" s="198"/>
      <c r="N439" s="199"/>
      <c r="O439" s="68"/>
      <c r="P439" s="68"/>
      <c r="Q439" s="68"/>
      <c r="R439" s="68"/>
      <c r="S439" s="68"/>
      <c r="T439" s="69"/>
      <c r="U439" s="38"/>
      <c r="V439" s="38"/>
      <c r="W439" s="38"/>
      <c r="X439" s="38"/>
      <c r="Y439" s="38"/>
      <c r="Z439" s="38"/>
      <c r="AA439" s="38"/>
      <c r="AB439" s="38"/>
      <c r="AC439" s="38"/>
      <c r="AD439" s="38"/>
      <c r="AE439" s="38"/>
      <c r="AT439" s="21" t="s">
        <v>178</v>
      </c>
      <c r="AU439" s="21" t="s">
        <v>79</v>
      </c>
    </row>
    <row r="440" spans="1:65" s="2" customFormat="1" ht="24.2" customHeight="1">
      <c r="A440" s="38"/>
      <c r="B440" s="39"/>
      <c r="C440" s="182" t="s">
        <v>2302</v>
      </c>
      <c r="D440" s="182" t="s">
        <v>171</v>
      </c>
      <c r="E440" s="183" t="s">
        <v>3346</v>
      </c>
      <c r="F440" s="184" t="s">
        <v>3347</v>
      </c>
      <c r="G440" s="185" t="s">
        <v>245</v>
      </c>
      <c r="H440" s="186">
        <v>48</v>
      </c>
      <c r="I440" s="187"/>
      <c r="J440" s="188">
        <f>ROUND(I440*H440,2)</f>
        <v>0</v>
      </c>
      <c r="K440" s="184" t="s">
        <v>1480</v>
      </c>
      <c r="L440" s="43"/>
      <c r="M440" s="189" t="s">
        <v>19</v>
      </c>
      <c r="N440" s="190" t="s">
        <v>43</v>
      </c>
      <c r="O440" s="68"/>
      <c r="P440" s="191">
        <f>O440*H440</f>
        <v>0</v>
      </c>
      <c r="Q440" s="191">
        <v>0</v>
      </c>
      <c r="R440" s="191">
        <f>Q440*H440</f>
        <v>0</v>
      </c>
      <c r="S440" s="191">
        <v>0</v>
      </c>
      <c r="T440" s="192">
        <f>S440*H440</f>
        <v>0</v>
      </c>
      <c r="U440" s="38"/>
      <c r="V440" s="38"/>
      <c r="W440" s="38"/>
      <c r="X440" s="38"/>
      <c r="Y440" s="38"/>
      <c r="Z440" s="38"/>
      <c r="AA440" s="38"/>
      <c r="AB440" s="38"/>
      <c r="AC440" s="38"/>
      <c r="AD440" s="38"/>
      <c r="AE440" s="38"/>
      <c r="AR440" s="193" t="s">
        <v>176</v>
      </c>
      <c r="AT440" s="193" t="s">
        <v>171</v>
      </c>
      <c r="AU440" s="193" t="s">
        <v>79</v>
      </c>
      <c r="AY440" s="21" t="s">
        <v>168</v>
      </c>
      <c r="BE440" s="194">
        <f>IF(N440="základní",J440,0)</f>
        <v>0</v>
      </c>
      <c r="BF440" s="194">
        <f>IF(N440="snížená",J440,0)</f>
        <v>0</v>
      </c>
      <c r="BG440" s="194">
        <f>IF(N440="zákl. přenesená",J440,0)</f>
        <v>0</v>
      </c>
      <c r="BH440" s="194">
        <f>IF(N440="sníž. přenesená",J440,0)</f>
        <v>0</v>
      </c>
      <c r="BI440" s="194">
        <f>IF(N440="nulová",J440,0)</f>
        <v>0</v>
      </c>
      <c r="BJ440" s="21" t="s">
        <v>79</v>
      </c>
      <c r="BK440" s="194">
        <f>ROUND(I440*H440,2)</f>
        <v>0</v>
      </c>
      <c r="BL440" s="21" t="s">
        <v>176</v>
      </c>
      <c r="BM440" s="193" t="s">
        <v>3348</v>
      </c>
    </row>
    <row r="441" spans="1:65" s="2" customFormat="1" ht="11.25">
      <c r="A441" s="38"/>
      <c r="B441" s="39"/>
      <c r="C441" s="40"/>
      <c r="D441" s="195" t="s">
        <v>178</v>
      </c>
      <c r="E441" s="40"/>
      <c r="F441" s="196" t="s">
        <v>3347</v>
      </c>
      <c r="G441" s="40"/>
      <c r="H441" s="40"/>
      <c r="I441" s="197"/>
      <c r="J441" s="40"/>
      <c r="K441" s="40"/>
      <c r="L441" s="43"/>
      <c r="M441" s="198"/>
      <c r="N441" s="199"/>
      <c r="O441" s="68"/>
      <c r="P441" s="68"/>
      <c r="Q441" s="68"/>
      <c r="R441" s="68"/>
      <c r="S441" s="68"/>
      <c r="T441" s="69"/>
      <c r="U441" s="38"/>
      <c r="V441" s="38"/>
      <c r="W441" s="38"/>
      <c r="X441" s="38"/>
      <c r="Y441" s="38"/>
      <c r="Z441" s="38"/>
      <c r="AA441" s="38"/>
      <c r="AB441" s="38"/>
      <c r="AC441" s="38"/>
      <c r="AD441" s="38"/>
      <c r="AE441" s="38"/>
      <c r="AT441" s="21" t="s">
        <v>178</v>
      </c>
      <c r="AU441" s="21" t="s">
        <v>79</v>
      </c>
    </row>
    <row r="442" spans="1:65" s="2" customFormat="1" ht="24.2" customHeight="1">
      <c r="A442" s="38"/>
      <c r="B442" s="39"/>
      <c r="C442" s="182" t="s">
        <v>2304</v>
      </c>
      <c r="D442" s="182" t="s">
        <v>171</v>
      </c>
      <c r="E442" s="183" t="s">
        <v>3349</v>
      </c>
      <c r="F442" s="184" t="s">
        <v>3350</v>
      </c>
      <c r="G442" s="185" t="s">
        <v>245</v>
      </c>
      <c r="H442" s="186">
        <v>39</v>
      </c>
      <c r="I442" s="187"/>
      <c r="J442" s="188">
        <f>ROUND(I442*H442,2)</f>
        <v>0</v>
      </c>
      <c r="K442" s="184" t="s">
        <v>1480</v>
      </c>
      <c r="L442" s="43"/>
      <c r="M442" s="189" t="s">
        <v>19</v>
      </c>
      <c r="N442" s="190" t="s">
        <v>43</v>
      </c>
      <c r="O442" s="68"/>
      <c r="P442" s="191">
        <f>O442*H442</f>
        <v>0</v>
      </c>
      <c r="Q442" s="191">
        <v>0</v>
      </c>
      <c r="R442" s="191">
        <f>Q442*H442</f>
        <v>0</v>
      </c>
      <c r="S442" s="191">
        <v>0</v>
      </c>
      <c r="T442" s="192">
        <f>S442*H442</f>
        <v>0</v>
      </c>
      <c r="U442" s="38"/>
      <c r="V442" s="38"/>
      <c r="W442" s="38"/>
      <c r="X442" s="38"/>
      <c r="Y442" s="38"/>
      <c r="Z442" s="38"/>
      <c r="AA442" s="38"/>
      <c r="AB442" s="38"/>
      <c r="AC442" s="38"/>
      <c r="AD442" s="38"/>
      <c r="AE442" s="38"/>
      <c r="AR442" s="193" t="s">
        <v>176</v>
      </c>
      <c r="AT442" s="193" t="s">
        <v>171</v>
      </c>
      <c r="AU442" s="193" t="s">
        <v>79</v>
      </c>
      <c r="AY442" s="21" t="s">
        <v>168</v>
      </c>
      <c r="BE442" s="194">
        <f>IF(N442="základní",J442,0)</f>
        <v>0</v>
      </c>
      <c r="BF442" s="194">
        <f>IF(N442="snížená",J442,0)</f>
        <v>0</v>
      </c>
      <c r="BG442" s="194">
        <f>IF(N442="zákl. přenesená",J442,0)</f>
        <v>0</v>
      </c>
      <c r="BH442" s="194">
        <f>IF(N442="sníž. přenesená",J442,0)</f>
        <v>0</v>
      </c>
      <c r="BI442" s="194">
        <f>IF(N442="nulová",J442,0)</f>
        <v>0</v>
      </c>
      <c r="BJ442" s="21" t="s">
        <v>79</v>
      </c>
      <c r="BK442" s="194">
        <f>ROUND(I442*H442,2)</f>
        <v>0</v>
      </c>
      <c r="BL442" s="21" t="s">
        <v>176</v>
      </c>
      <c r="BM442" s="193" t="s">
        <v>3351</v>
      </c>
    </row>
    <row r="443" spans="1:65" s="2" customFormat="1" ht="11.25">
      <c r="A443" s="38"/>
      <c r="B443" s="39"/>
      <c r="C443" s="40"/>
      <c r="D443" s="195" t="s">
        <v>178</v>
      </c>
      <c r="E443" s="40"/>
      <c r="F443" s="196" t="s">
        <v>3350</v>
      </c>
      <c r="G443" s="40"/>
      <c r="H443" s="40"/>
      <c r="I443" s="197"/>
      <c r="J443" s="40"/>
      <c r="K443" s="40"/>
      <c r="L443" s="43"/>
      <c r="M443" s="198"/>
      <c r="N443" s="199"/>
      <c r="O443" s="68"/>
      <c r="P443" s="68"/>
      <c r="Q443" s="68"/>
      <c r="R443" s="68"/>
      <c r="S443" s="68"/>
      <c r="T443" s="69"/>
      <c r="U443" s="38"/>
      <c r="V443" s="38"/>
      <c r="W443" s="38"/>
      <c r="X443" s="38"/>
      <c r="Y443" s="38"/>
      <c r="Z443" s="38"/>
      <c r="AA443" s="38"/>
      <c r="AB443" s="38"/>
      <c r="AC443" s="38"/>
      <c r="AD443" s="38"/>
      <c r="AE443" s="38"/>
      <c r="AT443" s="21" t="s">
        <v>178</v>
      </c>
      <c r="AU443" s="21" t="s">
        <v>79</v>
      </c>
    </row>
    <row r="444" spans="1:65" s="2" customFormat="1" ht="24.2" customHeight="1">
      <c r="A444" s="38"/>
      <c r="B444" s="39"/>
      <c r="C444" s="182" t="s">
        <v>908</v>
      </c>
      <c r="D444" s="182" t="s">
        <v>171</v>
      </c>
      <c r="E444" s="183" t="s">
        <v>3352</v>
      </c>
      <c r="F444" s="184" t="s">
        <v>3353</v>
      </c>
      <c r="G444" s="185" t="s">
        <v>245</v>
      </c>
      <c r="H444" s="186">
        <v>2</v>
      </c>
      <c r="I444" s="187"/>
      <c r="J444" s="188">
        <f>ROUND(I444*H444,2)</f>
        <v>0</v>
      </c>
      <c r="K444" s="184" t="s">
        <v>1480</v>
      </c>
      <c r="L444" s="43"/>
      <c r="M444" s="189" t="s">
        <v>19</v>
      </c>
      <c r="N444" s="190" t="s">
        <v>43</v>
      </c>
      <c r="O444" s="68"/>
      <c r="P444" s="191">
        <f>O444*H444</f>
        <v>0</v>
      </c>
      <c r="Q444" s="191">
        <v>0</v>
      </c>
      <c r="R444" s="191">
        <f>Q444*H444</f>
        <v>0</v>
      </c>
      <c r="S444" s="191">
        <v>0</v>
      </c>
      <c r="T444" s="192">
        <f>S444*H444</f>
        <v>0</v>
      </c>
      <c r="U444" s="38"/>
      <c r="V444" s="38"/>
      <c r="W444" s="38"/>
      <c r="X444" s="38"/>
      <c r="Y444" s="38"/>
      <c r="Z444" s="38"/>
      <c r="AA444" s="38"/>
      <c r="AB444" s="38"/>
      <c r="AC444" s="38"/>
      <c r="AD444" s="38"/>
      <c r="AE444" s="38"/>
      <c r="AR444" s="193" t="s">
        <v>176</v>
      </c>
      <c r="AT444" s="193" t="s">
        <v>171</v>
      </c>
      <c r="AU444" s="193" t="s">
        <v>79</v>
      </c>
      <c r="AY444" s="21" t="s">
        <v>168</v>
      </c>
      <c r="BE444" s="194">
        <f>IF(N444="základní",J444,0)</f>
        <v>0</v>
      </c>
      <c r="BF444" s="194">
        <f>IF(N444="snížená",J444,0)</f>
        <v>0</v>
      </c>
      <c r="BG444" s="194">
        <f>IF(N444="zákl. přenesená",J444,0)</f>
        <v>0</v>
      </c>
      <c r="BH444" s="194">
        <f>IF(N444="sníž. přenesená",J444,0)</f>
        <v>0</v>
      </c>
      <c r="BI444" s="194">
        <f>IF(N444="nulová",J444,0)</f>
        <v>0</v>
      </c>
      <c r="BJ444" s="21" t="s">
        <v>79</v>
      </c>
      <c r="BK444" s="194">
        <f>ROUND(I444*H444,2)</f>
        <v>0</v>
      </c>
      <c r="BL444" s="21" t="s">
        <v>176</v>
      </c>
      <c r="BM444" s="193" t="s">
        <v>3354</v>
      </c>
    </row>
    <row r="445" spans="1:65" s="2" customFormat="1" ht="11.25">
      <c r="A445" s="38"/>
      <c r="B445" s="39"/>
      <c r="C445" s="40"/>
      <c r="D445" s="195" t="s">
        <v>178</v>
      </c>
      <c r="E445" s="40"/>
      <c r="F445" s="196" t="s">
        <v>3353</v>
      </c>
      <c r="G445" s="40"/>
      <c r="H445" s="40"/>
      <c r="I445" s="197"/>
      <c r="J445" s="40"/>
      <c r="K445" s="40"/>
      <c r="L445" s="43"/>
      <c r="M445" s="198"/>
      <c r="N445" s="199"/>
      <c r="O445" s="68"/>
      <c r="P445" s="68"/>
      <c r="Q445" s="68"/>
      <c r="R445" s="68"/>
      <c r="S445" s="68"/>
      <c r="T445" s="69"/>
      <c r="U445" s="38"/>
      <c r="V445" s="38"/>
      <c r="W445" s="38"/>
      <c r="X445" s="38"/>
      <c r="Y445" s="38"/>
      <c r="Z445" s="38"/>
      <c r="AA445" s="38"/>
      <c r="AB445" s="38"/>
      <c r="AC445" s="38"/>
      <c r="AD445" s="38"/>
      <c r="AE445" s="38"/>
      <c r="AT445" s="21" t="s">
        <v>178</v>
      </c>
      <c r="AU445" s="21" t="s">
        <v>79</v>
      </c>
    </row>
    <row r="446" spans="1:65" s="2" customFormat="1" ht="24.2" customHeight="1">
      <c r="A446" s="38"/>
      <c r="B446" s="39"/>
      <c r="C446" s="182" t="s">
        <v>914</v>
      </c>
      <c r="D446" s="182" t="s">
        <v>171</v>
      </c>
      <c r="E446" s="183" t="s">
        <v>3355</v>
      </c>
      <c r="F446" s="184" t="s">
        <v>3356</v>
      </c>
      <c r="G446" s="185" t="s">
        <v>1448</v>
      </c>
      <c r="H446" s="256"/>
      <c r="I446" s="187"/>
      <c r="J446" s="188">
        <f>ROUND(I446*H446,2)</f>
        <v>0</v>
      </c>
      <c r="K446" s="184" t="s">
        <v>175</v>
      </c>
      <c r="L446" s="43"/>
      <c r="M446" s="189" t="s">
        <v>19</v>
      </c>
      <c r="N446" s="190" t="s">
        <v>43</v>
      </c>
      <c r="O446" s="68"/>
      <c r="P446" s="191">
        <f>O446*H446</f>
        <v>0</v>
      </c>
      <c r="Q446" s="191">
        <v>0</v>
      </c>
      <c r="R446" s="191">
        <f>Q446*H446</f>
        <v>0</v>
      </c>
      <c r="S446" s="191">
        <v>0</v>
      </c>
      <c r="T446" s="192">
        <f>S446*H446</f>
        <v>0</v>
      </c>
      <c r="U446" s="38"/>
      <c r="V446" s="38"/>
      <c r="W446" s="38"/>
      <c r="X446" s="38"/>
      <c r="Y446" s="38"/>
      <c r="Z446" s="38"/>
      <c r="AA446" s="38"/>
      <c r="AB446" s="38"/>
      <c r="AC446" s="38"/>
      <c r="AD446" s="38"/>
      <c r="AE446" s="38"/>
      <c r="AR446" s="193" t="s">
        <v>176</v>
      </c>
      <c r="AT446" s="193" t="s">
        <v>171</v>
      </c>
      <c r="AU446" s="193" t="s">
        <v>79</v>
      </c>
      <c r="AY446" s="21" t="s">
        <v>168</v>
      </c>
      <c r="BE446" s="194">
        <f>IF(N446="základní",J446,0)</f>
        <v>0</v>
      </c>
      <c r="BF446" s="194">
        <f>IF(N446="snížená",J446,0)</f>
        <v>0</v>
      </c>
      <c r="BG446" s="194">
        <f>IF(N446="zákl. přenesená",J446,0)</f>
        <v>0</v>
      </c>
      <c r="BH446" s="194">
        <f>IF(N446="sníž. přenesená",J446,0)</f>
        <v>0</v>
      </c>
      <c r="BI446" s="194">
        <f>IF(N446="nulová",J446,0)</f>
        <v>0</v>
      </c>
      <c r="BJ446" s="21" t="s">
        <v>79</v>
      </c>
      <c r="BK446" s="194">
        <f>ROUND(I446*H446,2)</f>
        <v>0</v>
      </c>
      <c r="BL446" s="21" t="s">
        <v>176</v>
      </c>
      <c r="BM446" s="193" t="s">
        <v>3357</v>
      </c>
    </row>
    <row r="447" spans="1:65" s="2" customFormat="1" ht="29.25">
      <c r="A447" s="38"/>
      <c r="B447" s="39"/>
      <c r="C447" s="40"/>
      <c r="D447" s="195" t="s">
        <v>178</v>
      </c>
      <c r="E447" s="40"/>
      <c r="F447" s="196" t="s">
        <v>3358</v>
      </c>
      <c r="G447" s="40"/>
      <c r="H447" s="40"/>
      <c r="I447" s="197"/>
      <c r="J447" s="40"/>
      <c r="K447" s="40"/>
      <c r="L447" s="43"/>
      <c r="M447" s="198"/>
      <c r="N447" s="199"/>
      <c r="O447" s="68"/>
      <c r="P447" s="68"/>
      <c r="Q447" s="68"/>
      <c r="R447" s="68"/>
      <c r="S447" s="68"/>
      <c r="T447" s="69"/>
      <c r="U447" s="38"/>
      <c r="V447" s="38"/>
      <c r="W447" s="38"/>
      <c r="X447" s="38"/>
      <c r="Y447" s="38"/>
      <c r="Z447" s="38"/>
      <c r="AA447" s="38"/>
      <c r="AB447" s="38"/>
      <c r="AC447" s="38"/>
      <c r="AD447" s="38"/>
      <c r="AE447" s="38"/>
      <c r="AT447" s="21" t="s">
        <v>178</v>
      </c>
      <c r="AU447" s="21" t="s">
        <v>79</v>
      </c>
    </row>
    <row r="448" spans="1:65" s="2" customFormat="1" ht="11.25">
      <c r="A448" s="38"/>
      <c r="B448" s="39"/>
      <c r="C448" s="40"/>
      <c r="D448" s="200" t="s">
        <v>180</v>
      </c>
      <c r="E448" s="40"/>
      <c r="F448" s="201" t="s">
        <v>3359</v>
      </c>
      <c r="G448" s="40"/>
      <c r="H448" s="40"/>
      <c r="I448" s="197"/>
      <c r="J448" s="40"/>
      <c r="K448" s="40"/>
      <c r="L448" s="43"/>
      <c r="M448" s="198"/>
      <c r="N448" s="199"/>
      <c r="O448" s="68"/>
      <c r="P448" s="68"/>
      <c r="Q448" s="68"/>
      <c r="R448" s="68"/>
      <c r="S448" s="68"/>
      <c r="T448" s="69"/>
      <c r="U448" s="38"/>
      <c r="V448" s="38"/>
      <c r="W448" s="38"/>
      <c r="X448" s="38"/>
      <c r="Y448" s="38"/>
      <c r="Z448" s="38"/>
      <c r="AA448" s="38"/>
      <c r="AB448" s="38"/>
      <c r="AC448" s="38"/>
      <c r="AD448" s="38"/>
      <c r="AE448" s="38"/>
      <c r="AT448" s="21" t="s">
        <v>180</v>
      </c>
      <c r="AU448" s="21" t="s">
        <v>79</v>
      </c>
    </row>
    <row r="449" spans="1:65" s="12" customFormat="1" ht="25.9" customHeight="1">
      <c r="B449" s="166"/>
      <c r="C449" s="167"/>
      <c r="D449" s="168" t="s">
        <v>71</v>
      </c>
      <c r="E449" s="169" t="s">
        <v>3360</v>
      </c>
      <c r="F449" s="169" t="s">
        <v>3361</v>
      </c>
      <c r="G449" s="167"/>
      <c r="H449" s="167"/>
      <c r="I449" s="170"/>
      <c r="J449" s="171">
        <f>BK449</f>
        <v>0</v>
      </c>
      <c r="K449" s="167"/>
      <c r="L449" s="172"/>
      <c r="M449" s="173"/>
      <c r="N449" s="174"/>
      <c r="O449" s="174"/>
      <c r="P449" s="175">
        <f>SUM(P450:P451)</f>
        <v>0</v>
      </c>
      <c r="Q449" s="174"/>
      <c r="R449" s="175">
        <f>SUM(R450:R451)</f>
        <v>0</v>
      </c>
      <c r="S449" s="174"/>
      <c r="T449" s="176">
        <f>SUM(T450:T451)</f>
        <v>0</v>
      </c>
      <c r="AR449" s="177" t="s">
        <v>79</v>
      </c>
      <c r="AT449" s="178" t="s">
        <v>71</v>
      </c>
      <c r="AU449" s="178" t="s">
        <v>72</v>
      </c>
      <c r="AY449" s="177" t="s">
        <v>168</v>
      </c>
      <c r="BK449" s="179">
        <f>SUM(BK450:BK451)</f>
        <v>0</v>
      </c>
    </row>
    <row r="450" spans="1:65" s="2" customFormat="1" ht="24.2" customHeight="1">
      <c r="A450" s="38"/>
      <c r="B450" s="39"/>
      <c r="C450" s="182" t="s">
        <v>1189</v>
      </c>
      <c r="D450" s="182" t="s">
        <v>171</v>
      </c>
      <c r="E450" s="183" t="s">
        <v>3362</v>
      </c>
      <c r="F450" s="184" t="s">
        <v>3363</v>
      </c>
      <c r="G450" s="185" t="s">
        <v>1309</v>
      </c>
      <c r="H450" s="186">
        <v>15</v>
      </c>
      <c r="I450" s="187"/>
      <c r="J450" s="188">
        <f>ROUND(I450*H450,2)</f>
        <v>0</v>
      </c>
      <c r="K450" s="184" t="s">
        <v>1480</v>
      </c>
      <c r="L450" s="43"/>
      <c r="M450" s="189" t="s">
        <v>19</v>
      </c>
      <c r="N450" s="190" t="s">
        <v>43</v>
      </c>
      <c r="O450" s="68"/>
      <c r="P450" s="191">
        <f>O450*H450</f>
        <v>0</v>
      </c>
      <c r="Q450" s="191">
        <v>0</v>
      </c>
      <c r="R450" s="191">
        <f>Q450*H450</f>
        <v>0</v>
      </c>
      <c r="S450" s="191">
        <v>0</v>
      </c>
      <c r="T450" s="192">
        <f>S450*H450</f>
        <v>0</v>
      </c>
      <c r="U450" s="38"/>
      <c r="V450" s="38"/>
      <c r="W450" s="38"/>
      <c r="X450" s="38"/>
      <c r="Y450" s="38"/>
      <c r="Z450" s="38"/>
      <c r="AA450" s="38"/>
      <c r="AB450" s="38"/>
      <c r="AC450" s="38"/>
      <c r="AD450" s="38"/>
      <c r="AE450" s="38"/>
      <c r="AR450" s="193" t="s">
        <v>176</v>
      </c>
      <c r="AT450" s="193" t="s">
        <v>171</v>
      </c>
      <c r="AU450" s="193" t="s">
        <v>79</v>
      </c>
      <c r="AY450" s="21" t="s">
        <v>168</v>
      </c>
      <c r="BE450" s="194">
        <f>IF(N450="základní",J450,0)</f>
        <v>0</v>
      </c>
      <c r="BF450" s="194">
        <f>IF(N450="snížená",J450,0)</f>
        <v>0</v>
      </c>
      <c r="BG450" s="194">
        <f>IF(N450="zákl. přenesená",J450,0)</f>
        <v>0</v>
      </c>
      <c r="BH450" s="194">
        <f>IF(N450="sníž. přenesená",J450,0)</f>
        <v>0</v>
      </c>
      <c r="BI450" s="194">
        <f>IF(N450="nulová",J450,0)</f>
        <v>0</v>
      </c>
      <c r="BJ450" s="21" t="s">
        <v>79</v>
      </c>
      <c r="BK450" s="194">
        <f>ROUND(I450*H450,2)</f>
        <v>0</v>
      </c>
      <c r="BL450" s="21" t="s">
        <v>176</v>
      </c>
      <c r="BM450" s="193" t="s">
        <v>3364</v>
      </c>
    </row>
    <row r="451" spans="1:65" s="2" customFormat="1" ht="11.25">
      <c r="A451" s="38"/>
      <c r="B451" s="39"/>
      <c r="C451" s="40"/>
      <c r="D451" s="195" t="s">
        <v>178</v>
      </c>
      <c r="E451" s="40"/>
      <c r="F451" s="196" t="s">
        <v>3363</v>
      </c>
      <c r="G451" s="40"/>
      <c r="H451" s="40"/>
      <c r="I451" s="197"/>
      <c r="J451" s="40"/>
      <c r="K451" s="40"/>
      <c r="L451" s="43"/>
      <c r="M451" s="198"/>
      <c r="N451" s="199"/>
      <c r="O451" s="68"/>
      <c r="P451" s="68"/>
      <c r="Q451" s="68"/>
      <c r="R451" s="68"/>
      <c r="S451" s="68"/>
      <c r="T451" s="69"/>
      <c r="U451" s="38"/>
      <c r="V451" s="38"/>
      <c r="W451" s="38"/>
      <c r="X451" s="38"/>
      <c r="Y451" s="38"/>
      <c r="Z451" s="38"/>
      <c r="AA451" s="38"/>
      <c r="AB451" s="38"/>
      <c r="AC451" s="38"/>
      <c r="AD451" s="38"/>
      <c r="AE451" s="38"/>
      <c r="AT451" s="21" t="s">
        <v>178</v>
      </c>
      <c r="AU451" s="21" t="s">
        <v>79</v>
      </c>
    </row>
    <row r="452" spans="1:65" s="12" customFormat="1" ht="25.9" customHeight="1">
      <c r="B452" s="166"/>
      <c r="C452" s="167"/>
      <c r="D452" s="168" t="s">
        <v>71</v>
      </c>
      <c r="E452" s="169" t="s">
        <v>166</v>
      </c>
      <c r="F452" s="169" t="s">
        <v>167</v>
      </c>
      <c r="G452" s="167"/>
      <c r="H452" s="167"/>
      <c r="I452" s="170"/>
      <c r="J452" s="171">
        <f>BK452</f>
        <v>0</v>
      </c>
      <c r="K452" s="167"/>
      <c r="L452" s="172"/>
      <c r="M452" s="173"/>
      <c r="N452" s="174"/>
      <c r="O452" s="174"/>
      <c r="P452" s="175">
        <f>P453+P457</f>
        <v>0</v>
      </c>
      <c r="Q452" s="174"/>
      <c r="R452" s="175">
        <f>R453+R457</f>
        <v>18.2</v>
      </c>
      <c r="S452" s="174"/>
      <c r="T452" s="176">
        <f>T453+T457</f>
        <v>0</v>
      </c>
      <c r="AR452" s="177" t="s">
        <v>79</v>
      </c>
      <c r="AT452" s="178" t="s">
        <v>71</v>
      </c>
      <c r="AU452" s="178" t="s">
        <v>72</v>
      </c>
      <c r="AY452" s="177" t="s">
        <v>168</v>
      </c>
      <c r="BK452" s="179">
        <f>BK453+BK457</f>
        <v>0</v>
      </c>
    </row>
    <row r="453" spans="1:65" s="12" customFormat="1" ht="22.9" customHeight="1">
      <c r="B453" s="166"/>
      <c r="C453" s="167"/>
      <c r="D453" s="168" t="s">
        <v>71</v>
      </c>
      <c r="E453" s="180" t="s">
        <v>176</v>
      </c>
      <c r="F453" s="180" t="s">
        <v>286</v>
      </c>
      <c r="G453" s="167"/>
      <c r="H453" s="167"/>
      <c r="I453" s="170"/>
      <c r="J453" s="181">
        <f>BK453</f>
        <v>0</v>
      </c>
      <c r="K453" s="167"/>
      <c r="L453" s="172"/>
      <c r="M453" s="173"/>
      <c r="N453" s="174"/>
      <c r="O453" s="174"/>
      <c r="P453" s="175">
        <f>SUM(P454:P456)</f>
        <v>0</v>
      </c>
      <c r="Q453" s="174"/>
      <c r="R453" s="175">
        <f>SUM(R454:R456)</f>
        <v>0</v>
      </c>
      <c r="S453" s="174"/>
      <c r="T453" s="176">
        <f>SUM(T454:T456)</f>
        <v>0</v>
      </c>
      <c r="AR453" s="177" t="s">
        <v>79</v>
      </c>
      <c r="AT453" s="178" t="s">
        <v>71</v>
      </c>
      <c r="AU453" s="178" t="s">
        <v>79</v>
      </c>
      <c r="AY453" s="177" t="s">
        <v>168</v>
      </c>
      <c r="BK453" s="179">
        <f>SUM(BK454:BK456)</f>
        <v>0</v>
      </c>
    </row>
    <row r="454" spans="1:65" s="2" customFormat="1" ht="16.5" customHeight="1">
      <c r="A454" s="38"/>
      <c r="B454" s="39"/>
      <c r="C454" s="182" t="s">
        <v>337</v>
      </c>
      <c r="D454" s="182" t="s">
        <v>171</v>
      </c>
      <c r="E454" s="183" t="s">
        <v>3365</v>
      </c>
      <c r="F454" s="184" t="s">
        <v>3366</v>
      </c>
      <c r="G454" s="185" t="s">
        <v>174</v>
      </c>
      <c r="H454" s="186">
        <v>4.5999999999999996</v>
      </c>
      <c r="I454" s="187"/>
      <c r="J454" s="188">
        <f>ROUND(I454*H454,2)</f>
        <v>0</v>
      </c>
      <c r="K454" s="184" t="s">
        <v>175</v>
      </c>
      <c r="L454" s="43"/>
      <c r="M454" s="189" t="s">
        <v>19</v>
      </c>
      <c r="N454" s="190" t="s">
        <v>43</v>
      </c>
      <c r="O454" s="68"/>
      <c r="P454" s="191">
        <f>O454*H454</f>
        <v>0</v>
      </c>
      <c r="Q454" s="191">
        <v>0</v>
      </c>
      <c r="R454" s="191">
        <f>Q454*H454</f>
        <v>0</v>
      </c>
      <c r="S454" s="191">
        <v>0</v>
      </c>
      <c r="T454" s="192">
        <f>S454*H454</f>
        <v>0</v>
      </c>
      <c r="U454" s="38"/>
      <c r="V454" s="38"/>
      <c r="W454" s="38"/>
      <c r="X454" s="38"/>
      <c r="Y454" s="38"/>
      <c r="Z454" s="38"/>
      <c r="AA454" s="38"/>
      <c r="AB454" s="38"/>
      <c r="AC454" s="38"/>
      <c r="AD454" s="38"/>
      <c r="AE454" s="38"/>
      <c r="AR454" s="193" t="s">
        <v>176</v>
      </c>
      <c r="AT454" s="193" t="s">
        <v>171</v>
      </c>
      <c r="AU454" s="193" t="s">
        <v>81</v>
      </c>
      <c r="AY454" s="21" t="s">
        <v>168</v>
      </c>
      <c r="BE454" s="194">
        <f>IF(N454="základní",J454,0)</f>
        <v>0</v>
      </c>
      <c r="BF454" s="194">
        <f>IF(N454="snížená",J454,0)</f>
        <v>0</v>
      </c>
      <c r="BG454" s="194">
        <f>IF(N454="zákl. přenesená",J454,0)</f>
        <v>0</v>
      </c>
      <c r="BH454" s="194">
        <f>IF(N454="sníž. přenesená",J454,0)</f>
        <v>0</v>
      </c>
      <c r="BI454" s="194">
        <f>IF(N454="nulová",J454,0)</f>
        <v>0</v>
      </c>
      <c r="BJ454" s="21" t="s">
        <v>79</v>
      </c>
      <c r="BK454" s="194">
        <f>ROUND(I454*H454,2)</f>
        <v>0</v>
      </c>
      <c r="BL454" s="21" t="s">
        <v>176</v>
      </c>
      <c r="BM454" s="193" t="s">
        <v>3367</v>
      </c>
    </row>
    <row r="455" spans="1:65" s="2" customFormat="1" ht="19.5">
      <c r="A455" s="38"/>
      <c r="B455" s="39"/>
      <c r="C455" s="40"/>
      <c r="D455" s="195" t="s">
        <v>178</v>
      </c>
      <c r="E455" s="40"/>
      <c r="F455" s="196" t="s">
        <v>3368</v>
      </c>
      <c r="G455" s="40"/>
      <c r="H455" s="40"/>
      <c r="I455" s="197"/>
      <c r="J455" s="40"/>
      <c r="K455" s="40"/>
      <c r="L455" s="43"/>
      <c r="M455" s="198"/>
      <c r="N455" s="199"/>
      <c r="O455" s="68"/>
      <c r="P455" s="68"/>
      <c r="Q455" s="68"/>
      <c r="R455" s="68"/>
      <c r="S455" s="68"/>
      <c r="T455" s="69"/>
      <c r="U455" s="38"/>
      <c r="V455" s="38"/>
      <c r="W455" s="38"/>
      <c r="X455" s="38"/>
      <c r="Y455" s="38"/>
      <c r="Z455" s="38"/>
      <c r="AA455" s="38"/>
      <c r="AB455" s="38"/>
      <c r="AC455" s="38"/>
      <c r="AD455" s="38"/>
      <c r="AE455" s="38"/>
      <c r="AT455" s="21" t="s">
        <v>178</v>
      </c>
      <c r="AU455" s="21" t="s">
        <v>81</v>
      </c>
    </row>
    <row r="456" spans="1:65" s="2" customFormat="1" ht="11.25">
      <c r="A456" s="38"/>
      <c r="B456" s="39"/>
      <c r="C456" s="40"/>
      <c r="D456" s="200" t="s">
        <v>180</v>
      </c>
      <c r="E456" s="40"/>
      <c r="F456" s="201" t="s">
        <v>3369</v>
      </c>
      <c r="G456" s="40"/>
      <c r="H456" s="40"/>
      <c r="I456" s="197"/>
      <c r="J456" s="40"/>
      <c r="K456" s="40"/>
      <c r="L456" s="43"/>
      <c r="M456" s="198"/>
      <c r="N456" s="199"/>
      <c r="O456" s="68"/>
      <c r="P456" s="68"/>
      <c r="Q456" s="68"/>
      <c r="R456" s="68"/>
      <c r="S456" s="68"/>
      <c r="T456" s="69"/>
      <c r="U456" s="38"/>
      <c r="V456" s="38"/>
      <c r="W456" s="38"/>
      <c r="X456" s="38"/>
      <c r="Y456" s="38"/>
      <c r="Z456" s="38"/>
      <c r="AA456" s="38"/>
      <c r="AB456" s="38"/>
      <c r="AC456" s="38"/>
      <c r="AD456" s="38"/>
      <c r="AE456" s="38"/>
      <c r="AT456" s="21" t="s">
        <v>180</v>
      </c>
      <c r="AU456" s="21" t="s">
        <v>81</v>
      </c>
    </row>
    <row r="457" spans="1:65" s="12" customFormat="1" ht="22.9" customHeight="1">
      <c r="B457" s="166"/>
      <c r="C457" s="167"/>
      <c r="D457" s="168" t="s">
        <v>71</v>
      </c>
      <c r="E457" s="180" t="s">
        <v>79</v>
      </c>
      <c r="F457" s="180" t="s">
        <v>169</v>
      </c>
      <c r="G457" s="167"/>
      <c r="H457" s="167"/>
      <c r="I457" s="170"/>
      <c r="J457" s="181">
        <f>BK457</f>
        <v>0</v>
      </c>
      <c r="K457" s="167"/>
      <c r="L457" s="172"/>
      <c r="M457" s="173"/>
      <c r="N457" s="174"/>
      <c r="O457" s="174"/>
      <c r="P457" s="175">
        <f>SUM(P458:P482)</f>
        <v>0</v>
      </c>
      <c r="Q457" s="174"/>
      <c r="R457" s="175">
        <f>SUM(R458:R482)</f>
        <v>18.2</v>
      </c>
      <c r="S457" s="174"/>
      <c r="T457" s="176">
        <f>SUM(T458:T482)</f>
        <v>0</v>
      </c>
      <c r="AR457" s="177" t="s">
        <v>79</v>
      </c>
      <c r="AT457" s="178" t="s">
        <v>71</v>
      </c>
      <c r="AU457" s="178" t="s">
        <v>79</v>
      </c>
      <c r="AY457" s="177" t="s">
        <v>168</v>
      </c>
      <c r="BK457" s="179">
        <f>SUM(BK458:BK482)</f>
        <v>0</v>
      </c>
    </row>
    <row r="458" spans="1:65" s="2" customFormat="1" ht="33" customHeight="1">
      <c r="A458" s="38"/>
      <c r="B458" s="39"/>
      <c r="C458" s="182" t="s">
        <v>320</v>
      </c>
      <c r="D458" s="182" t="s">
        <v>171</v>
      </c>
      <c r="E458" s="183" t="s">
        <v>2630</v>
      </c>
      <c r="F458" s="184" t="s">
        <v>2631</v>
      </c>
      <c r="G458" s="185" t="s">
        <v>174</v>
      </c>
      <c r="H458" s="186">
        <v>4</v>
      </c>
      <c r="I458" s="187"/>
      <c r="J458" s="188">
        <f>ROUND(I458*H458,2)</f>
        <v>0</v>
      </c>
      <c r="K458" s="184" t="s">
        <v>175</v>
      </c>
      <c r="L458" s="43"/>
      <c r="M458" s="189" t="s">
        <v>19</v>
      </c>
      <c r="N458" s="190" t="s">
        <v>43</v>
      </c>
      <c r="O458" s="68"/>
      <c r="P458" s="191">
        <f>O458*H458</f>
        <v>0</v>
      </c>
      <c r="Q458" s="191">
        <v>0</v>
      </c>
      <c r="R458" s="191">
        <f>Q458*H458</f>
        <v>0</v>
      </c>
      <c r="S458" s="191">
        <v>0</v>
      </c>
      <c r="T458" s="192">
        <f>S458*H458</f>
        <v>0</v>
      </c>
      <c r="U458" s="38"/>
      <c r="V458" s="38"/>
      <c r="W458" s="38"/>
      <c r="X458" s="38"/>
      <c r="Y458" s="38"/>
      <c r="Z458" s="38"/>
      <c r="AA458" s="38"/>
      <c r="AB458" s="38"/>
      <c r="AC458" s="38"/>
      <c r="AD458" s="38"/>
      <c r="AE458" s="38"/>
      <c r="AR458" s="193" t="s">
        <v>176</v>
      </c>
      <c r="AT458" s="193" t="s">
        <v>171</v>
      </c>
      <c r="AU458" s="193" t="s">
        <v>81</v>
      </c>
      <c r="AY458" s="21" t="s">
        <v>168</v>
      </c>
      <c r="BE458" s="194">
        <f>IF(N458="základní",J458,0)</f>
        <v>0</v>
      </c>
      <c r="BF458" s="194">
        <f>IF(N458="snížená",J458,0)</f>
        <v>0</v>
      </c>
      <c r="BG458" s="194">
        <f>IF(N458="zákl. přenesená",J458,0)</f>
        <v>0</v>
      </c>
      <c r="BH458" s="194">
        <f>IF(N458="sníž. přenesená",J458,0)</f>
        <v>0</v>
      </c>
      <c r="BI458" s="194">
        <f>IF(N458="nulová",J458,0)</f>
        <v>0</v>
      </c>
      <c r="BJ458" s="21" t="s">
        <v>79</v>
      </c>
      <c r="BK458" s="194">
        <f>ROUND(I458*H458,2)</f>
        <v>0</v>
      </c>
      <c r="BL458" s="21" t="s">
        <v>176</v>
      </c>
      <c r="BM458" s="193" t="s">
        <v>3370</v>
      </c>
    </row>
    <row r="459" spans="1:65" s="2" customFormat="1" ht="29.25">
      <c r="A459" s="38"/>
      <c r="B459" s="39"/>
      <c r="C459" s="40"/>
      <c r="D459" s="195" t="s">
        <v>178</v>
      </c>
      <c r="E459" s="40"/>
      <c r="F459" s="196" t="s">
        <v>2633</v>
      </c>
      <c r="G459" s="40"/>
      <c r="H459" s="40"/>
      <c r="I459" s="197"/>
      <c r="J459" s="40"/>
      <c r="K459" s="40"/>
      <c r="L459" s="43"/>
      <c r="M459" s="198"/>
      <c r="N459" s="199"/>
      <c r="O459" s="68"/>
      <c r="P459" s="68"/>
      <c r="Q459" s="68"/>
      <c r="R459" s="68"/>
      <c r="S459" s="68"/>
      <c r="T459" s="69"/>
      <c r="U459" s="38"/>
      <c r="V459" s="38"/>
      <c r="W459" s="38"/>
      <c r="X459" s="38"/>
      <c r="Y459" s="38"/>
      <c r="Z459" s="38"/>
      <c r="AA459" s="38"/>
      <c r="AB459" s="38"/>
      <c r="AC459" s="38"/>
      <c r="AD459" s="38"/>
      <c r="AE459" s="38"/>
      <c r="AT459" s="21" t="s">
        <v>178</v>
      </c>
      <c r="AU459" s="21" t="s">
        <v>81</v>
      </c>
    </row>
    <row r="460" spans="1:65" s="2" customFormat="1" ht="11.25">
      <c r="A460" s="38"/>
      <c r="B460" s="39"/>
      <c r="C460" s="40"/>
      <c r="D460" s="200" t="s">
        <v>180</v>
      </c>
      <c r="E460" s="40"/>
      <c r="F460" s="201" t="s">
        <v>2634</v>
      </c>
      <c r="G460" s="40"/>
      <c r="H460" s="40"/>
      <c r="I460" s="197"/>
      <c r="J460" s="40"/>
      <c r="K460" s="40"/>
      <c r="L460" s="43"/>
      <c r="M460" s="198"/>
      <c r="N460" s="199"/>
      <c r="O460" s="68"/>
      <c r="P460" s="68"/>
      <c r="Q460" s="68"/>
      <c r="R460" s="68"/>
      <c r="S460" s="68"/>
      <c r="T460" s="69"/>
      <c r="U460" s="38"/>
      <c r="V460" s="38"/>
      <c r="W460" s="38"/>
      <c r="X460" s="38"/>
      <c r="Y460" s="38"/>
      <c r="Z460" s="38"/>
      <c r="AA460" s="38"/>
      <c r="AB460" s="38"/>
      <c r="AC460" s="38"/>
      <c r="AD460" s="38"/>
      <c r="AE460" s="38"/>
      <c r="AT460" s="21" t="s">
        <v>180</v>
      </c>
      <c r="AU460" s="21" t="s">
        <v>81</v>
      </c>
    </row>
    <row r="461" spans="1:65" s="2" customFormat="1" ht="19.5">
      <c r="A461" s="38"/>
      <c r="B461" s="39"/>
      <c r="C461" s="40"/>
      <c r="D461" s="195" t="s">
        <v>206</v>
      </c>
      <c r="E461" s="40"/>
      <c r="F461" s="224" t="s">
        <v>3371</v>
      </c>
      <c r="G461" s="40"/>
      <c r="H461" s="40"/>
      <c r="I461" s="197"/>
      <c r="J461" s="40"/>
      <c r="K461" s="40"/>
      <c r="L461" s="43"/>
      <c r="M461" s="198"/>
      <c r="N461" s="199"/>
      <c r="O461" s="68"/>
      <c r="P461" s="68"/>
      <c r="Q461" s="68"/>
      <c r="R461" s="68"/>
      <c r="S461" s="68"/>
      <c r="T461" s="69"/>
      <c r="U461" s="38"/>
      <c r="V461" s="38"/>
      <c r="W461" s="38"/>
      <c r="X461" s="38"/>
      <c r="Y461" s="38"/>
      <c r="Z461" s="38"/>
      <c r="AA461" s="38"/>
      <c r="AB461" s="38"/>
      <c r="AC461" s="38"/>
      <c r="AD461" s="38"/>
      <c r="AE461" s="38"/>
      <c r="AT461" s="21" t="s">
        <v>206</v>
      </c>
      <c r="AU461" s="21" t="s">
        <v>81</v>
      </c>
    </row>
    <row r="462" spans="1:65" s="2" customFormat="1" ht="33" customHeight="1">
      <c r="A462" s="38"/>
      <c r="B462" s="39"/>
      <c r="C462" s="182" t="s">
        <v>331</v>
      </c>
      <c r="D462" s="182" t="s">
        <v>171</v>
      </c>
      <c r="E462" s="183" t="s">
        <v>2636</v>
      </c>
      <c r="F462" s="184" t="s">
        <v>2637</v>
      </c>
      <c r="G462" s="185" t="s">
        <v>174</v>
      </c>
      <c r="H462" s="186">
        <v>13.6</v>
      </c>
      <c r="I462" s="187"/>
      <c r="J462" s="188">
        <f>ROUND(I462*H462,2)</f>
        <v>0</v>
      </c>
      <c r="K462" s="184" t="s">
        <v>175</v>
      </c>
      <c r="L462" s="43"/>
      <c r="M462" s="189" t="s">
        <v>19</v>
      </c>
      <c r="N462" s="190" t="s">
        <v>43</v>
      </c>
      <c r="O462" s="68"/>
      <c r="P462" s="191">
        <f>O462*H462</f>
        <v>0</v>
      </c>
      <c r="Q462" s="191">
        <v>0</v>
      </c>
      <c r="R462" s="191">
        <f>Q462*H462</f>
        <v>0</v>
      </c>
      <c r="S462" s="191">
        <v>0</v>
      </c>
      <c r="T462" s="192">
        <f>S462*H462</f>
        <v>0</v>
      </c>
      <c r="U462" s="38"/>
      <c r="V462" s="38"/>
      <c r="W462" s="38"/>
      <c r="X462" s="38"/>
      <c r="Y462" s="38"/>
      <c r="Z462" s="38"/>
      <c r="AA462" s="38"/>
      <c r="AB462" s="38"/>
      <c r="AC462" s="38"/>
      <c r="AD462" s="38"/>
      <c r="AE462" s="38"/>
      <c r="AR462" s="193" t="s">
        <v>176</v>
      </c>
      <c r="AT462" s="193" t="s">
        <v>171</v>
      </c>
      <c r="AU462" s="193" t="s">
        <v>81</v>
      </c>
      <c r="AY462" s="21" t="s">
        <v>168</v>
      </c>
      <c r="BE462" s="194">
        <f>IF(N462="základní",J462,0)</f>
        <v>0</v>
      </c>
      <c r="BF462" s="194">
        <f>IF(N462="snížená",J462,0)</f>
        <v>0</v>
      </c>
      <c r="BG462" s="194">
        <f>IF(N462="zákl. přenesená",J462,0)</f>
        <v>0</v>
      </c>
      <c r="BH462" s="194">
        <f>IF(N462="sníž. přenesená",J462,0)</f>
        <v>0</v>
      </c>
      <c r="BI462" s="194">
        <f>IF(N462="nulová",J462,0)</f>
        <v>0</v>
      </c>
      <c r="BJ462" s="21" t="s">
        <v>79</v>
      </c>
      <c r="BK462" s="194">
        <f>ROUND(I462*H462,2)</f>
        <v>0</v>
      </c>
      <c r="BL462" s="21" t="s">
        <v>176</v>
      </c>
      <c r="BM462" s="193" t="s">
        <v>3372</v>
      </c>
    </row>
    <row r="463" spans="1:65" s="2" customFormat="1" ht="29.25">
      <c r="A463" s="38"/>
      <c r="B463" s="39"/>
      <c r="C463" s="40"/>
      <c r="D463" s="195" t="s">
        <v>178</v>
      </c>
      <c r="E463" s="40"/>
      <c r="F463" s="196" t="s">
        <v>2639</v>
      </c>
      <c r="G463" s="40"/>
      <c r="H463" s="40"/>
      <c r="I463" s="197"/>
      <c r="J463" s="40"/>
      <c r="K463" s="40"/>
      <c r="L463" s="43"/>
      <c r="M463" s="198"/>
      <c r="N463" s="199"/>
      <c r="O463" s="68"/>
      <c r="P463" s="68"/>
      <c r="Q463" s="68"/>
      <c r="R463" s="68"/>
      <c r="S463" s="68"/>
      <c r="T463" s="69"/>
      <c r="U463" s="38"/>
      <c r="V463" s="38"/>
      <c r="W463" s="38"/>
      <c r="X463" s="38"/>
      <c r="Y463" s="38"/>
      <c r="Z463" s="38"/>
      <c r="AA463" s="38"/>
      <c r="AB463" s="38"/>
      <c r="AC463" s="38"/>
      <c r="AD463" s="38"/>
      <c r="AE463" s="38"/>
      <c r="AT463" s="21" t="s">
        <v>178</v>
      </c>
      <c r="AU463" s="21" t="s">
        <v>81</v>
      </c>
    </row>
    <row r="464" spans="1:65" s="2" customFormat="1" ht="11.25">
      <c r="A464" s="38"/>
      <c r="B464" s="39"/>
      <c r="C464" s="40"/>
      <c r="D464" s="200" t="s">
        <v>180</v>
      </c>
      <c r="E464" s="40"/>
      <c r="F464" s="201" t="s">
        <v>2640</v>
      </c>
      <c r="G464" s="40"/>
      <c r="H464" s="40"/>
      <c r="I464" s="197"/>
      <c r="J464" s="40"/>
      <c r="K464" s="40"/>
      <c r="L464" s="43"/>
      <c r="M464" s="198"/>
      <c r="N464" s="199"/>
      <c r="O464" s="68"/>
      <c r="P464" s="68"/>
      <c r="Q464" s="68"/>
      <c r="R464" s="68"/>
      <c r="S464" s="68"/>
      <c r="T464" s="69"/>
      <c r="U464" s="38"/>
      <c r="V464" s="38"/>
      <c r="W464" s="38"/>
      <c r="X464" s="38"/>
      <c r="Y464" s="38"/>
      <c r="Z464" s="38"/>
      <c r="AA464" s="38"/>
      <c r="AB464" s="38"/>
      <c r="AC464" s="38"/>
      <c r="AD464" s="38"/>
      <c r="AE464" s="38"/>
      <c r="AT464" s="21" t="s">
        <v>180</v>
      </c>
      <c r="AU464" s="21" t="s">
        <v>81</v>
      </c>
    </row>
    <row r="465" spans="1:65" s="2" customFormat="1" ht="24.2" customHeight="1">
      <c r="A465" s="38"/>
      <c r="B465" s="39"/>
      <c r="C465" s="182" t="s">
        <v>369</v>
      </c>
      <c r="D465" s="182" t="s">
        <v>171</v>
      </c>
      <c r="E465" s="183" t="s">
        <v>193</v>
      </c>
      <c r="F465" s="184" t="s">
        <v>194</v>
      </c>
      <c r="G465" s="185" t="s">
        <v>174</v>
      </c>
      <c r="H465" s="186">
        <v>3.9</v>
      </c>
      <c r="I465" s="187"/>
      <c r="J465" s="188">
        <f>ROUND(I465*H465,2)</f>
        <v>0</v>
      </c>
      <c r="K465" s="184" t="s">
        <v>175</v>
      </c>
      <c r="L465" s="43"/>
      <c r="M465" s="189" t="s">
        <v>19</v>
      </c>
      <c r="N465" s="190" t="s">
        <v>43</v>
      </c>
      <c r="O465" s="68"/>
      <c r="P465" s="191">
        <f>O465*H465</f>
        <v>0</v>
      </c>
      <c r="Q465" s="191">
        <v>0</v>
      </c>
      <c r="R465" s="191">
        <f>Q465*H465</f>
        <v>0</v>
      </c>
      <c r="S465" s="191">
        <v>0</v>
      </c>
      <c r="T465" s="192">
        <f>S465*H465</f>
        <v>0</v>
      </c>
      <c r="U465" s="38"/>
      <c r="V465" s="38"/>
      <c r="W465" s="38"/>
      <c r="X465" s="38"/>
      <c r="Y465" s="38"/>
      <c r="Z465" s="38"/>
      <c r="AA465" s="38"/>
      <c r="AB465" s="38"/>
      <c r="AC465" s="38"/>
      <c r="AD465" s="38"/>
      <c r="AE465" s="38"/>
      <c r="AR465" s="193" t="s">
        <v>176</v>
      </c>
      <c r="AT465" s="193" t="s">
        <v>171</v>
      </c>
      <c r="AU465" s="193" t="s">
        <v>81</v>
      </c>
      <c r="AY465" s="21" t="s">
        <v>168</v>
      </c>
      <c r="BE465" s="194">
        <f>IF(N465="základní",J465,0)</f>
        <v>0</v>
      </c>
      <c r="BF465" s="194">
        <f>IF(N465="snížená",J465,0)</f>
        <v>0</v>
      </c>
      <c r="BG465" s="194">
        <f>IF(N465="zákl. přenesená",J465,0)</f>
        <v>0</v>
      </c>
      <c r="BH465" s="194">
        <f>IF(N465="sníž. přenesená",J465,0)</f>
        <v>0</v>
      </c>
      <c r="BI465" s="194">
        <f>IF(N465="nulová",J465,0)</f>
        <v>0</v>
      </c>
      <c r="BJ465" s="21" t="s">
        <v>79</v>
      </c>
      <c r="BK465" s="194">
        <f>ROUND(I465*H465,2)</f>
        <v>0</v>
      </c>
      <c r="BL465" s="21" t="s">
        <v>176</v>
      </c>
      <c r="BM465" s="193" t="s">
        <v>3373</v>
      </c>
    </row>
    <row r="466" spans="1:65" s="2" customFormat="1" ht="29.25">
      <c r="A466" s="38"/>
      <c r="B466" s="39"/>
      <c r="C466" s="40"/>
      <c r="D466" s="195" t="s">
        <v>178</v>
      </c>
      <c r="E466" s="40"/>
      <c r="F466" s="196" t="s">
        <v>196</v>
      </c>
      <c r="G466" s="40"/>
      <c r="H466" s="40"/>
      <c r="I466" s="197"/>
      <c r="J466" s="40"/>
      <c r="K466" s="40"/>
      <c r="L466" s="43"/>
      <c r="M466" s="198"/>
      <c r="N466" s="199"/>
      <c r="O466" s="68"/>
      <c r="P466" s="68"/>
      <c r="Q466" s="68"/>
      <c r="R466" s="68"/>
      <c r="S466" s="68"/>
      <c r="T466" s="69"/>
      <c r="U466" s="38"/>
      <c r="V466" s="38"/>
      <c r="W466" s="38"/>
      <c r="X466" s="38"/>
      <c r="Y466" s="38"/>
      <c r="Z466" s="38"/>
      <c r="AA466" s="38"/>
      <c r="AB466" s="38"/>
      <c r="AC466" s="38"/>
      <c r="AD466" s="38"/>
      <c r="AE466" s="38"/>
      <c r="AT466" s="21" t="s">
        <v>178</v>
      </c>
      <c r="AU466" s="21" t="s">
        <v>81</v>
      </c>
    </row>
    <row r="467" spans="1:65" s="2" customFormat="1" ht="11.25">
      <c r="A467" s="38"/>
      <c r="B467" s="39"/>
      <c r="C467" s="40"/>
      <c r="D467" s="200" t="s">
        <v>180</v>
      </c>
      <c r="E467" s="40"/>
      <c r="F467" s="201" t="s">
        <v>197</v>
      </c>
      <c r="G467" s="40"/>
      <c r="H467" s="40"/>
      <c r="I467" s="197"/>
      <c r="J467" s="40"/>
      <c r="K467" s="40"/>
      <c r="L467" s="43"/>
      <c r="M467" s="198"/>
      <c r="N467" s="199"/>
      <c r="O467" s="68"/>
      <c r="P467" s="68"/>
      <c r="Q467" s="68"/>
      <c r="R467" s="68"/>
      <c r="S467" s="68"/>
      <c r="T467" s="69"/>
      <c r="U467" s="38"/>
      <c r="V467" s="38"/>
      <c r="W467" s="38"/>
      <c r="X467" s="38"/>
      <c r="Y467" s="38"/>
      <c r="Z467" s="38"/>
      <c r="AA467" s="38"/>
      <c r="AB467" s="38"/>
      <c r="AC467" s="38"/>
      <c r="AD467" s="38"/>
      <c r="AE467" s="38"/>
      <c r="AT467" s="21" t="s">
        <v>180</v>
      </c>
      <c r="AU467" s="21" t="s">
        <v>81</v>
      </c>
    </row>
    <row r="468" spans="1:65" s="2" customFormat="1" ht="24.2" customHeight="1">
      <c r="A468" s="38"/>
      <c r="B468" s="39"/>
      <c r="C468" s="182" t="s">
        <v>344</v>
      </c>
      <c r="D468" s="182" t="s">
        <v>171</v>
      </c>
      <c r="E468" s="183" t="s">
        <v>3374</v>
      </c>
      <c r="F468" s="184" t="s">
        <v>3375</v>
      </c>
      <c r="G468" s="185" t="s">
        <v>174</v>
      </c>
      <c r="H468" s="186">
        <v>9.1</v>
      </c>
      <c r="I468" s="187"/>
      <c r="J468" s="188">
        <f>ROUND(I468*H468,2)</f>
        <v>0</v>
      </c>
      <c r="K468" s="184" t="s">
        <v>175</v>
      </c>
      <c r="L468" s="43"/>
      <c r="M468" s="189" t="s">
        <v>19</v>
      </c>
      <c r="N468" s="190" t="s">
        <v>43</v>
      </c>
      <c r="O468" s="68"/>
      <c r="P468" s="191">
        <f>O468*H468</f>
        <v>0</v>
      </c>
      <c r="Q468" s="191">
        <v>0</v>
      </c>
      <c r="R468" s="191">
        <f>Q468*H468</f>
        <v>0</v>
      </c>
      <c r="S468" s="191">
        <v>0</v>
      </c>
      <c r="T468" s="192">
        <f>S468*H468</f>
        <v>0</v>
      </c>
      <c r="U468" s="38"/>
      <c r="V468" s="38"/>
      <c r="W468" s="38"/>
      <c r="X468" s="38"/>
      <c r="Y468" s="38"/>
      <c r="Z468" s="38"/>
      <c r="AA468" s="38"/>
      <c r="AB468" s="38"/>
      <c r="AC468" s="38"/>
      <c r="AD468" s="38"/>
      <c r="AE468" s="38"/>
      <c r="AR468" s="193" t="s">
        <v>176</v>
      </c>
      <c r="AT468" s="193" t="s">
        <v>171</v>
      </c>
      <c r="AU468" s="193" t="s">
        <v>81</v>
      </c>
      <c r="AY468" s="21" t="s">
        <v>168</v>
      </c>
      <c r="BE468" s="194">
        <f>IF(N468="základní",J468,0)</f>
        <v>0</v>
      </c>
      <c r="BF468" s="194">
        <f>IF(N468="snížená",J468,0)</f>
        <v>0</v>
      </c>
      <c r="BG468" s="194">
        <f>IF(N468="zákl. přenesená",J468,0)</f>
        <v>0</v>
      </c>
      <c r="BH468" s="194">
        <f>IF(N468="sníž. přenesená",J468,0)</f>
        <v>0</v>
      </c>
      <c r="BI468" s="194">
        <f>IF(N468="nulová",J468,0)</f>
        <v>0</v>
      </c>
      <c r="BJ468" s="21" t="s">
        <v>79</v>
      </c>
      <c r="BK468" s="194">
        <f>ROUND(I468*H468,2)</f>
        <v>0</v>
      </c>
      <c r="BL468" s="21" t="s">
        <v>176</v>
      </c>
      <c r="BM468" s="193" t="s">
        <v>3376</v>
      </c>
    </row>
    <row r="469" spans="1:65" s="2" customFormat="1" ht="39">
      <c r="A469" s="38"/>
      <c r="B469" s="39"/>
      <c r="C469" s="40"/>
      <c r="D469" s="195" t="s">
        <v>178</v>
      </c>
      <c r="E469" s="40"/>
      <c r="F469" s="196" t="s">
        <v>3377</v>
      </c>
      <c r="G469" s="40"/>
      <c r="H469" s="40"/>
      <c r="I469" s="197"/>
      <c r="J469" s="40"/>
      <c r="K469" s="40"/>
      <c r="L469" s="43"/>
      <c r="M469" s="198"/>
      <c r="N469" s="199"/>
      <c r="O469" s="68"/>
      <c r="P469" s="68"/>
      <c r="Q469" s="68"/>
      <c r="R469" s="68"/>
      <c r="S469" s="68"/>
      <c r="T469" s="69"/>
      <c r="U469" s="38"/>
      <c r="V469" s="38"/>
      <c r="W469" s="38"/>
      <c r="X469" s="38"/>
      <c r="Y469" s="38"/>
      <c r="Z469" s="38"/>
      <c r="AA469" s="38"/>
      <c r="AB469" s="38"/>
      <c r="AC469" s="38"/>
      <c r="AD469" s="38"/>
      <c r="AE469" s="38"/>
      <c r="AT469" s="21" t="s">
        <v>178</v>
      </c>
      <c r="AU469" s="21" t="s">
        <v>81</v>
      </c>
    </row>
    <row r="470" spans="1:65" s="2" customFormat="1" ht="11.25">
      <c r="A470" s="38"/>
      <c r="B470" s="39"/>
      <c r="C470" s="40"/>
      <c r="D470" s="200" t="s">
        <v>180</v>
      </c>
      <c r="E470" s="40"/>
      <c r="F470" s="201" t="s">
        <v>3378</v>
      </c>
      <c r="G470" s="40"/>
      <c r="H470" s="40"/>
      <c r="I470" s="197"/>
      <c r="J470" s="40"/>
      <c r="K470" s="40"/>
      <c r="L470" s="43"/>
      <c r="M470" s="198"/>
      <c r="N470" s="199"/>
      <c r="O470" s="68"/>
      <c r="P470" s="68"/>
      <c r="Q470" s="68"/>
      <c r="R470" s="68"/>
      <c r="S470" s="68"/>
      <c r="T470" s="69"/>
      <c r="U470" s="38"/>
      <c r="V470" s="38"/>
      <c r="W470" s="38"/>
      <c r="X470" s="38"/>
      <c r="Y470" s="38"/>
      <c r="Z470" s="38"/>
      <c r="AA470" s="38"/>
      <c r="AB470" s="38"/>
      <c r="AC470" s="38"/>
      <c r="AD470" s="38"/>
      <c r="AE470" s="38"/>
      <c r="AT470" s="21" t="s">
        <v>180</v>
      </c>
      <c r="AU470" s="21" t="s">
        <v>81</v>
      </c>
    </row>
    <row r="471" spans="1:65" s="2" customFormat="1" ht="16.5" customHeight="1">
      <c r="A471" s="38"/>
      <c r="B471" s="39"/>
      <c r="C471" s="225" t="s">
        <v>362</v>
      </c>
      <c r="D471" s="225" t="s">
        <v>234</v>
      </c>
      <c r="E471" s="226" t="s">
        <v>3379</v>
      </c>
      <c r="F471" s="227" t="s">
        <v>3380</v>
      </c>
      <c r="G471" s="228" t="s">
        <v>220</v>
      </c>
      <c r="H471" s="229">
        <v>18.2</v>
      </c>
      <c r="I471" s="230"/>
      <c r="J471" s="231">
        <f>ROUND(I471*H471,2)</f>
        <v>0</v>
      </c>
      <c r="K471" s="227" t="s">
        <v>175</v>
      </c>
      <c r="L471" s="232"/>
      <c r="M471" s="233" t="s">
        <v>19</v>
      </c>
      <c r="N471" s="234" t="s">
        <v>43</v>
      </c>
      <c r="O471" s="68"/>
      <c r="P471" s="191">
        <f>O471*H471</f>
        <v>0</v>
      </c>
      <c r="Q471" s="191">
        <v>1</v>
      </c>
      <c r="R471" s="191">
        <f>Q471*H471</f>
        <v>18.2</v>
      </c>
      <c r="S471" s="191">
        <v>0</v>
      </c>
      <c r="T471" s="192">
        <f>S471*H471</f>
        <v>0</v>
      </c>
      <c r="U471" s="38"/>
      <c r="V471" s="38"/>
      <c r="W471" s="38"/>
      <c r="X471" s="38"/>
      <c r="Y471" s="38"/>
      <c r="Z471" s="38"/>
      <c r="AA471" s="38"/>
      <c r="AB471" s="38"/>
      <c r="AC471" s="38"/>
      <c r="AD471" s="38"/>
      <c r="AE471" s="38"/>
      <c r="AR471" s="193" t="s">
        <v>238</v>
      </c>
      <c r="AT471" s="193" t="s">
        <v>234</v>
      </c>
      <c r="AU471" s="193" t="s">
        <v>81</v>
      </c>
      <c r="AY471" s="21" t="s">
        <v>168</v>
      </c>
      <c r="BE471" s="194">
        <f>IF(N471="základní",J471,0)</f>
        <v>0</v>
      </c>
      <c r="BF471" s="194">
        <f>IF(N471="snížená",J471,0)</f>
        <v>0</v>
      </c>
      <c r="BG471" s="194">
        <f>IF(N471="zákl. přenesená",J471,0)</f>
        <v>0</v>
      </c>
      <c r="BH471" s="194">
        <f>IF(N471="sníž. přenesená",J471,0)</f>
        <v>0</v>
      </c>
      <c r="BI471" s="194">
        <f>IF(N471="nulová",J471,0)</f>
        <v>0</v>
      </c>
      <c r="BJ471" s="21" t="s">
        <v>79</v>
      </c>
      <c r="BK471" s="194">
        <f>ROUND(I471*H471,2)</f>
        <v>0</v>
      </c>
      <c r="BL471" s="21" t="s">
        <v>176</v>
      </c>
      <c r="BM471" s="193" t="s">
        <v>3381</v>
      </c>
    </row>
    <row r="472" spans="1:65" s="2" customFormat="1" ht="11.25">
      <c r="A472" s="38"/>
      <c r="B472" s="39"/>
      <c r="C472" s="40"/>
      <c r="D472" s="195" t="s">
        <v>178</v>
      </c>
      <c r="E472" s="40"/>
      <c r="F472" s="196" t="s">
        <v>3380</v>
      </c>
      <c r="G472" s="40"/>
      <c r="H472" s="40"/>
      <c r="I472" s="197"/>
      <c r="J472" s="40"/>
      <c r="K472" s="40"/>
      <c r="L472" s="43"/>
      <c r="M472" s="198"/>
      <c r="N472" s="199"/>
      <c r="O472" s="68"/>
      <c r="P472" s="68"/>
      <c r="Q472" s="68"/>
      <c r="R472" s="68"/>
      <c r="S472" s="68"/>
      <c r="T472" s="69"/>
      <c r="U472" s="38"/>
      <c r="V472" s="38"/>
      <c r="W472" s="38"/>
      <c r="X472" s="38"/>
      <c r="Y472" s="38"/>
      <c r="Z472" s="38"/>
      <c r="AA472" s="38"/>
      <c r="AB472" s="38"/>
      <c r="AC472" s="38"/>
      <c r="AD472" s="38"/>
      <c r="AE472" s="38"/>
      <c r="AT472" s="21" t="s">
        <v>178</v>
      </c>
      <c r="AU472" s="21" t="s">
        <v>81</v>
      </c>
    </row>
    <row r="473" spans="1:65" s="13" customFormat="1" ht="11.25">
      <c r="B473" s="202"/>
      <c r="C473" s="203"/>
      <c r="D473" s="195" t="s">
        <v>182</v>
      </c>
      <c r="E473" s="203"/>
      <c r="F473" s="205" t="s">
        <v>3382</v>
      </c>
      <c r="G473" s="203"/>
      <c r="H473" s="206">
        <v>18.2</v>
      </c>
      <c r="I473" s="207"/>
      <c r="J473" s="203"/>
      <c r="K473" s="203"/>
      <c r="L473" s="208"/>
      <c r="M473" s="209"/>
      <c r="N473" s="210"/>
      <c r="O473" s="210"/>
      <c r="P473" s="210"/>
      <c r="Q473" s="210"/>
      <c r="R473" s="210"/>
      <c r="S473" s="210"/>
      <c r="T473" s="211"/>
      <c r="AT473" s="212" t="s">
        <v>182</v>
      </c>
      <c r="AU473" s="212" t="s">
        <v>81</v>
      </c>
      <c r="AV473" s="13" t="s">
        <v>81</v>
      </c>
      <c r="AW473" s="13" t="s">
        <v>4</v>
      </c>
      <c r="AX473" s="13" t="s">
        <v>79</v>
      </c>
      <c r="AY473" s="212" t="s">
        <v>168</v>
      </c>
    </row>
    <row r="474" spans="1:65" s="2" customFormat="1" ht="37.9" customHeight="1">
      <c r="A474" s="38"/>
      <c r="B474" s="39"/>
      <c r="C474" s="182" t="s">
        <v>377</v>
      </c>
      <c r="D474" s="182" t="s">
        <v>171</v>
      </c>
      <c r="E474" s="183" t="s">
        <v>2654</v>
      </c>
      <c r="F474" s="184" t="s">
        <v>2655</v>
      </c>
      <c r="G474" s="185" t="s">
        <v>174</v>
      </c>
      <c r="H474" s="186">
        <v>13.7</v>
      </c>
      <c r="I474" s="187"/>
      <c r="J474" s="188">
        <f>ROUND(I474*H474,2)</f>
        <v>0</v>
      </c>
      <c r="K474" s="184" t="s">
        <v>175</v>
      </c>
      <c r="L474" s="43"/>
      <c r="M474" s="189" t="s">
        <v>19</v>
      </c>
      <c r="N474" s="190" t="s">
        <v>43</v>
      </c>
      <c r="O474" s="68"/>
      <c r="P474" s="191">
        <f>O474*H474</f>
        <v>0</v>
      </c>
      <c r="Q474" s="191">
        <v>0</v>
      </c>
      <c r="R474" s="191">
        <f>Q474*H474</f>
        <v>0</v>
      </c>
      <c r="S474" s="191">
        <v>0</v>
      </c>
      <c r="T474" s="192">
        <f>S474*H474</f>
        <v>0</v>
      </c>
      <c r="U474" s="38"/>
      <c r="V474" s="38"/>
      <c r="W474" s="38"/>
      <c r="X474" s="38"/>
      <c r="Y474" s="38"/>
      <c r="Z474" s="38"/>
      <c r="AA474" s="38"/>
      <c r="AB474" s="38"/>
      <c r="AC474" s="38"/>
      <c r="AD474" s="38"/>
      <c r="AE474" s="38"/>
      <c r="AR474" s="193" t="s">
        <v>176</v>
      </c>
      <c r="AT474" s="193" t="s">
        <v>171</v>
      </c>
      <c r="AU474" s="193" t="s">
        <v>81</v>
      </c>
      <c r="AY474" s="21" t="s">
        <v>168</v>
      </c>
      <c r="BE474" s="194">
        <f>IF(N474="základní",J474,0)</f>
        <v>0</v>
      </c>
      <c r="BF474" s="194">
        <f>IF(N474="snížená",J474,0)</f>
        <v>0</v>
      </c>
      <c r="BG474" s="194">
        <f>IF(N474="zákl. přenesená",J474,0)</f>
        <v>0</v>
      </c>
      <c r="BH474" s="194">
        <f>IF(N474="sníž. přenesená",J474,0)</f>
        <v>0</v>
      </c>
      <c r="BI474" s="194">
        <f>IF(N474="nulová",J474,0)</f>
        <v>0</v>
      </c>
      <c r="BJ474" s="21" t="s">
        <v>79</v>
      </c>
      <c r="BK474" s="194">
        <f>ROUND(I474*H474,2)</f>
        <v>0</v>
      </c>
      <c r="BL474" s="21" t="s">
        <v>176</v>
      </c>
      <c r="BM474" s="193" t="s">
        <v>3383</v>
      </c>
    </row>
    <row r="475" spans="1:65" s="2" customFormat="1" ht="39">
      <c r="A475" s="38"/>
      <c r="B475" s="39"/>
      <c r="C475" s="40"/>
      <c r="D475" s="195" t="s">
        <v>178</v>
      </c>
      <c r="E475" s="40"/>
      <c r="F475" s="196" t="s">
        <v>2657</v>
      </c>
      <c r="G475" s="40"/>
      <c r="H475" s="40"/>
      <c r="I475" s="197"/>
      <c r="J475" s="40"/>
      <c r="K475" s="40"/>
      <c r="L475" s="43"/>
      <c r="M475" s="198"/>
      <c r="N475" s="199"/>
      <c r="O475" s="68"/>
      <c r="P475" s="68"/>
      <c r="Q475" s="68"/>
      <c r="R475" s="68"/>
      <c r="S475" s="68"/>
      <c r="T475" s="69"/>
      <c r="U475" s="38"/>
      <c r="V475" s="38"/>
      <c r="W475" s="38"/>
      <c r="X475" s="38"/>
      <c r="Y475" s="38"/>
      <c r="Z475" s="38"/>
      <c r="AA475" s="38"/>
      <c r="AB475" s="38"/>
      <c r="AC475" s="38"/>
      <c r="AD475" s="38"/>
      <c r="AE475" s="38"/>
      <c r="AT475" s="21" t="s">
        <v>178</v>
      </c>
      <c r="AU475" s="21" t="s">
        <v>81</v>
      </c>
    </row>
    <row r="476" spans="1:65" s="2" customFormat="1" ht="11.25">
      <c r="A476" s="38"/>
      <c r="B476" s="39"/>
      <c r="C476" s="40"/>
      <c r="D476" s="200" t="s">
        <v>180</v>
      </c>
      <c r="E476" s="40"/>
      <c r="F476" s="201" t="s">
        <v>2658</v>
      </c>
      <c r="G476" s="40"/>
      <c r="H476" s="40"/>
      <c r="I476" s="197"/>
      <c r="J476" s="40"/>
      <c r="K476" s="40"/>
      <c r="L476" s="43"/>
      <c r="M476" s="198"/>
      <c r="N476" s="199"/>
      <c r="O476" s="68"/>
      <c r="P476" s="68"/>
      <c r="Q476" s="68"/>
      <c r="R476" s="68"/>
      <c r="S476" s="68"/>
      <c r="T476" s="69"/>
      <c r="U476" s="38"/>
      <c r="V476" s="38"/>
      <c r="W476" s="38"/>
      <c r="X476" s="38"/>
      <c r="Y476" s="38"/>
      <c r="Z476" s="38"/>
      <c r="AA476" s="38"/>
      <c r="AB476" s="38"/>
      <c r="AC476" s="38"/>
      <c r="AD476" s="38"/>
      <c r="AE476" s="38"/>
      <c r="AT476" s="21" t="s">
        <v>180</v>
      </c>
      <c r="AU476" s="21" t="s">
        <v>81</v>
      </c>
    </row>
    <row r="477" spans="1:65" s="2" customFormat="1" ht="16.5" customHeight="1">
      <c r="A477" s="38"/>
      <c r="B477" s="39"/>
      <c r="C477" s="182" t="s">
        <v>1617</v>
      </c>
      <c r="D477" s="182" t="s">
        <v>171</v>
      </c>
      <c r="E477" s="183" t="s">
        <v>3384</v>
      </c>
      <c r="F477" s="184" t="s">
        <v>3385</v>
      </c>
      <c r="G477" s="185" t="s">
        <v>174</v>
      </c>
      <c r="H477" s="186">
        <v>13.7</v>
      </c>
      <c r="I477" s="187"/>
      <c r="J477" s="188">
        <f>ROUND(I477*H477,2)</f>
        <v>0</v>
      </c>
      <c r="K477" s="184" t="s">
        <v>175</v>
      </c>
      <c r="L477" s="43"/>
      <c r="M477" s="189" t="s">
        <v>19</v>
      </c>
      <c r="N477" s="190" t="s">
        <v>43</v>
      </c>
      <c r="O477" s="68"/>
      <c r="P477" s="191">
        <f>O477*H477</f>
        <v>0</v>
      </c>
      <c r="Q477" s="191">
        <v>0</v>
      </c>
      <c r="R477" s="191">
        <f>Q477*H477</f>
        <v>0</v>
      </c>
      <c r="S477" s="191">
        <v>0</v>
      </c>
      <c r="T477" s="192">
        <f>S477*H477</f>
        <v>0</v>
      </c>
      <c r="U477" s="38"/>
      <c r="V477" s="38"/>
      <c r="W477" s="38"/>
      <c r="X477" s="38"/>
      <c r="Y477" s="38"/>
      <c r="Z477" s="38"/>
      <c r="AA477" s="38"/>
      <c r="AB477" s="38"/>
      <c r="AC477" s="38"/>
      <c r="AD477" s="38"/>
      <c r="AE477" s="38"/>
      <c r="AR477" s="193" t="s">
        <v>176</v>
      </c>
      <c r="AT477" s="193" t="s">
        <v>171</v>
      </c>
      <c r="AU477" s="193" t="s">
        <v>81</v>
      </c>
      <c r="AY477" s="21" t="s">
        <v>168</v>
      </c>
      <c r="BE477" s="194">
        <f>IF(N477="základní",J477,0)</f>
        <v>0</v>
      </c>
      <c r="BF477" s="194">
        <f>IF(N477="snížená",J477,0)</f>
        <v>0</v>
      </c>
      <c r="BG477" s="194">
        <f>IF(N477="zákl. přenesená",J477,0)</f>
        <v>0</v>
      </c>
      <c r="BH477" s="194">
        <f>IF(N477="sníž. přenesená",J477,0)</f>
        <v>0</v>
      </c>
      <c r="BI477" s="194">
        <f>IF(N477="nulová",J477,0)</f>
        <v>0</v>
      </c>
      <c r="BJ477" s="21" t="s">
        <v>79</v>
      </c>
      <c r="BK477" s="194">
        <f>ROUND(I477*H477,2)</f>
        <v>0</v>
      </c>
      <c r="BL477" s="21" t="s">
        <v>176</v>
      </c>
      <c r="BM477" s="193" t="s">
        <v>3386</v>
      </c>
    </row>
    <row r="478" spans="1:65" s="2" customFormat="1" ht="19.5">
      <c r="A478" s="38"/>
      <c r="B478" s="39"/>
      <c r="C478" s="40"/>
      <c r="D478" s="195" t="s">
        <v>178</v>
      </c>
      <c r="E478" s="40"/>
      <c r="F478" s="196" t="s">
        <v>3387</v>
      </c>
      <c r="G478" s="40"/>
      <c r="H478" s="40"/>
      <c r="I478" s="197"/>
      <c r="J478" s="40"/>
      <c r="K478" s="40"/>
      <c r="L478" s="43"/>
      <c r="M478" s="198"/>
      <c r="N478" s="199"/>
      <c r="O478" s="68"/>
      <c r="P478" s="68"/>
      <c r="Q478" s="68"/>
      <c r="R478" s="68"/>
      <c r="S478" s="68"/>
      <c r="T478" s="69"/>
      <c r="U478" s="38"/>
      <c r="V478" s="38"/>
      <c r="W478" s="38"/>
      <c r="X478" s="38"/>
      <c r="Y478" s="38"/>
      <c r="Z478" s="38"/>
      <c r="AA478" s="38"/>
      <c r="AB478" s="38"/>
      <c r="AC478" s="38"/>
      <c r="AD478" s="38"/>
      <c r="AE478" s="38"/>
      <c r="AT478" s="21" t="s">
        <v>178</v>
      </c>
      <c r="AU478" s="21" t="s">
        <v>81</v>
      </c>
    </row>
    <row r="479" spans="1:65" s="2" customFormat="1" ht="11.25">
      <c r="A479" s="38"/>
      <c r="B479" s="39"/>
      <c r="C479" s="40"/>
      <c r="D479" s="200" t="s">
        <v>180</v>
      </c>
      <c r="E479" s="40"/>
      <c r="F479" s="201" t="s">
        <v>3388</v>
      </c>
      <c r="G479" s="40"/>
      <c r="H479" s="40"/>
      <c r="I479" s="197"/>
      <c r="J479" s="40"/>
      <c r="K479" s="40"/>
      <c r="L479" s="43"/>
      <c r="M479" s="198"/>
      <c r="N479" s="199"/>
      <c r="O479" s="68"/>
      <c r="P479" s="68"/>
      <c r="Q479" s="68"/>
      <c r="R479" s="68"/>
      <c r="S479" s="68"/>
      <c r="T479" s="69"/>
      <c r="U479" s="38"/>
      <c r="V479" s="38"/>
      <c r="W479" s="38"/>
      <c r="X479" s="38"/>
      <c r="Y479" s="38"/>
      <c r="Z479" s="38"/>
      <c r="AA479" s="38"/>
      <c r="AB479" s="38"/>
      <c r="AC479" s="38"/>
      <c r="AD479" s="38"/>
      <c r="AE479" s="38"/>
      <c r="AT479" s="21" t="s">
        <v>180</v>
      </c>
      <c r="AU479" s="21" t="s">
        <v>81</v>
      </c>
    </row>
    <row r="480" spans="1:65" s="2" customFormat="1" ht="24.2" customHeight="1">
      <c r="A480" s="38"/>
      <c r="B480" s="39"/>
      <c r="C480" s="182" t="s">
        <v>1625</v>
      </c>
      <c r="D480" s="182" t="s">
        <v>171</v>
      </c>
      <c r="E480" s="183" t="s">
        <v>2666</v>
      </c>
      <c r="F480" s="184" t="s">
        <v>2667</v>
      </c>
      <c r="G480" s="185" t="s">
        <v>220</v>
      </c>
      <c r="H480" s="186">
        <v>13.7</v>
      </c>
      <c r="I480" s="187"/>
      <c r="J480" s="188">
        <f>ROUND(I480*H480,2)</f>
        <v>0</v>
      </c>
      <c r="K480" s="184" t="s">
        <v>175</v>
      </c>
      <c r="L480" s="43"/>
      <c r="M480" s="189" t="s">
        <v>19</v>
      </c>
      <c r="N480" s="190" t="s">
        <v>43</v>
      </c>
      <c r="O480" s="68"/>
      <c r="P480" s="191">
        <f>O480*H480</f>
        <v>0</v>
      </c>
      <c r="Q480" s="191">
        <v>0</v>
      </c>
      <c r="R480" s="191">
        <f>Q480*H480</f>
        <v>0</v>
      </c>
      <c r="S480" s="191">
        <v>0</v>
      </c>
      <c r="T480" s="192">
        <f>S480*H480</f>
        <v>0</v>
      </c>
      <c r="U480" s="38"/>
      <c r="V480" s="38"/>
      <c r="W480" s="38"/>
      <c r="X480" s="38"/>
      <c r="Y480" s="38"/>
      <c r="Z480" s="38"/>
      <c r="AA480" s="38"/>
      <c r="AB480" s="38"/>
      <c r="AC480" s="38"/>
      <c r="AD480" s="38"/>
      <c r="AE480" s="38"/>
      <c r="AR480" s="193" t="s">
        <v>176</v>
      </c>
      <c r="AT480" s="193" t="s">
        <v>171</v>
      </c>
      <c r="AU480" s="193" t="s">
        <v>81</v>
      </c>
      <c r="AY480" s="21" t="s">
        <v>168</v>
      </c>
      <c r="BE480" s="194">
        <f>IF(N480="základní",J480,0)</f>
        <v>0</v>
      </c>
      <c r="BF480" s="194">
        <f>IF(N480="snížená",J480,0)</f>
        <v>0</v>
      </c>
      <c r="BG480" s="194">
        <f>IF(N480="zákl. přenesená",J480,0)</f>
        <v>0</v>
      </c>
      <c r="BH480" s="194">
        <f>IF(N480="sníž. přenesená",J480,0)</f>
        <v>0</v>
      </c>
      <c r="BI480" s="194">
        <f>IF(N480="nulová",J480,0)</f>
        <v>0</v>
      </c>
      <c r="BJ480" s="21" t="s">
        <v>79</v>
      </c>
      <c r="BK480" s="194">
        <f>ROUND(I480*H480,2)</f>
        <v>0</v>
      </c>
      <c r="BL480" s="21" t="s">
        <v>176</v>
      </c>
      <c r="BM480" s="193" t="s">
        <v>3389</v>
      </c>
    </row>
    <row r="481" spans="1:47" s="2" customFormat="1" ht="29.25">
      <c r="A481" s="38"/>
      <c r="B481" s="39"/>
      <c r="C481" s="40"/>
      <c r="D481" s="195" t="s">
        <v>178</v>
      </c>
      <c r="E481" s="40"/>
      <c r="F481" s="196" t="s">
        <v>2669</v>
      </c>
      <c r="G481" s="40"/>
      <c r="H481" s="40"/>
      <c r="I481" s="197"/>
      <c r="J481" s="40"/>
      <c r="K481" s="40"/>
      <c r="L481" s="43"/>
      <c r="M481" s="198"/>
      <c r="N481" s="199"/>
      <c r="O481" s="68"/>
      <c r="P481" s="68"/>
      <c r="Q481" s="68"/>
      <c r="R481" s="68"/>
      <c r="S481" s="68"/>
      <c r="T481" s="69"/>
      <c r="U481" s="38"/>
      <c r="V481" s="38"/>
      <c r="W481" s="38"/>
      <c r="X481" s="38"/>
      <c r="Y481" s="38"/>
      <c r="Z481" s="38"/>
      <c r="AA481" s="38"/>
      <c r="AB481" s="38"/>
      <c r="AC481" s="38"/>
      <c r="AD481" s="38"/>
      <c r="AE481" s="38"/>
      <c r="AT481" s="21" t="s">
        <v>178</v>
      </c>
      <c r="AU481" s="21" t="s">
        <v>81</v>
      </c>
    </row>
    <row r="482" spans="1:47" s="2" customFormat="1" ht="11.25">
      <c r="A482" s="38"/>
      <c r="B482" s="39"/>
      <c r="C482" s="40"/>
      <c r="D482" s="200" t="s">
        <v>180</v>
      </c>
      <c r="E482" s="40"/>
      <c r="F482" s="201" t="s">
        <v>2670</v>
      </c>
      <c r="G482" s="40"/>
      <c r="H482" s="40"/>
      <c r="I482" s="197"/>
      <c r="J482" s="40"/>
      <c r="K482" s="40"/>
      <c r="L482" s="43"/>
      <c r="M482" s="257"/>
      <c r="N482" s="258"/>
      <c r="O482" s="259"/>
      <c r="P482" s="259"/>
      <c r="Q482" s="259"/>
      <c r="R482" s="259"/>
      <c r="S482" s="259"/>
      <c r="T482" s="260"/>
      <c r="U482" s="38"/>
      <c r="V482" s="38"/>
      <c r="W482" s="38"/>
      <c r="X482" s="38"/>
      <c r="Y482" s="38"/>
      <c r="Z482" s="38"/>
      <c r="AA482" s="38"/>
      <c r="AB482" s="38"/>
      <c r="AC482" s="38"/>
      <c r="AD482" s="38"/>
      <c r="AE482" s="38"/>
      <c r="AT482" s="21" t="s">
        <v>180</v>
      </c>
      <c r="AU482" s="21" t="s">
        <v>81</v>
      </c>
    </row>
    <row r="483" spans="1:47" s="2" customFormat="1" ht="6.95" customHeight="1">
      <c r="A483" s="38"/>
      <c r="B483" s="51"/>
      <c r="C483" s="52"/>
      <c r="D483" s="52"/>
      <c r="E483" s="52"/>
      <c r="F483" s="52"/>
      <c r="G483" s="52"/>
      <c r="H483" s="52"/>
      <c r="I483" s="52"/>
      <c r="J483" s="52"/>
      <c r="K483" s="52"/>
      <c r="L483" s="43"/>
      <c r="M483" s="38"/>
      <c r="O483" s="38"/>
      <c r="P483" s="38"/>
      <c r="Q483" s="38"/>
      <c r="R483" s="38"/>
      <c r="S483" s="38"/>
      <c r="T483" s="38"/>
      <c r="U483" s="38"/>
      <c r="V483" s="38"/>
      <c r="W483" s="38"/>
      <c r="X483" s="38"/>
      <c r="Y483" s="38"/>
      <c r="Z483" s="38"/>
      <c r="AA483" s="38"/>
      <c r="AB483" s="38"/>
      <c r="AC483" s="38"/>
      <c r="AD483" s="38"/>
      <c r="AE483" s="38"/>
    </row>
  </sheetData>
  <sheetProtection algorithmName="SHA-512" hashValue="q4G2ZtcvdGcjm3itGrRyUT/ydAlnwGrGjKZpcGGvwqI8VfUsyZM5vioimg8nbZYTQzT6u8+gn+Pd4wL6hRnC9g==" saltValue="qKwNPjuYSUZDOZSnR14TwG44brWiujwVO2oLGnzg3drNFoXRpb79DR0rxf9F4avQ6y+kV5h5UOG/PE13A9hD9A==" spinCount="100000" sheet="1" objects="1" scenarios="1" formatColumns="0" formatRows="0" autoFilter="0"/>
  <autoFilter ref="C88:K482" xr:uid="{00000000-0009-0000-0000-000006000000}"/>
  <mergeCells count="9">
    <mergeCell ref="E50:H50"/>
    <mergeCell ref="E79:H79"/>
    <mergeCell ref="E81:H81"/>
    <mergeCell ref="L2:V2"/>
    <mergeCell ref="E7:H7"/>
    <mergeCell ref="E9:H9"/>
    <mergeCell ref="E18:H18"/>
    <mergeCell ref="E27:H27"/>
    <mergeCell ref="E48:H48"/>
  </mergeCells>
  <hyperlinks>
    <hyperlink ref="F106" r:id="rId1" xr:uid="{00000000-0004-0000-0600-000000000000}"/>
    <hyperlink ref="F111" r:id="rId2" xr:uid="{00000000-0004-0000-0600-000001000000}"/>
    <hyperlink ref="F114" r:id="rId3" xr:uid="{00000000-0004-0000-0600-000002000000}"/>
    <hyperlink ref="F125" r:id="rId4" xr:uid="{00000000-0004-0000-0600-000003000000}"/>
    <hyperlink ref="F137" r:id="rId5" xr:uid="{00000000-0004-0000-0600-000004000000}"/>
    <hyperlink ref="F171" r:id="rId6" xr:uid="{00000000-0004-0000-0600-000005000000}"/>
    <hyperlink ref="F174" r:id="rId7" xr:uid="{00000000-0004-0000-0600-000006000000}"/>
    <hyperlink ref="F177" r:id="rId8" xr:uid="{00000000-0004-0000-0600-000007000000}"/>
    <hyperlink ref="F180" r:id="rId9" xr:uid="{00000000-0004-0000-0600-000008000000}"/>
    <hyperlink ref="F192" r:id="rId10" xr:uid="{00000000-0004-0000-0600-000009000000}"/>
    <hyperlink ref="F195" r:id="rId11" xr:uid="{00000000-0004-0000-0600-00000A000000}"/>
    <hyperlink ref="F198" r:id="rId12" xr:uid="{00000000-0004-0000-0600-00000B000000}"/>
    <hyperlink ref="F213" r:id="rId13" xr:uid="{00000000-0004-0000-0600-00000C000000}"/>
    <hyperlink ref="F216" r:id="rId14" xr:uid="{00000000-0004-0000-0600-00000D000000}"/>
    <hyperlink ref="F219" r:id="rId15" xr:uid="{00000000-0004-0000-0600-00000E000000}"/>
    <hyperlink ref="F228" r:id="rId16" xr:uid="{00000000-0004-0000-0600-00000F000000}"/>
    <hyperlink ref="F231" r:id="rId17" xr:uid="{00000000-0004-0000-0600-000010000000}"/>
    <hyperlink ref="F239" r:id="rId18" xr:uid="{00000000-0004-0000-0600-000011000000}"/>
    <hyperlink ref="F242" r:id="rId19" xr:uid="{00000000-0004-0000-0600-000012000000}"/>
    <hyperlink ref="F261" r:id="rId20" xr:uid="{00000000-0004-0000-0600-000013000000}"/>
    <hyperlink ref="F286" r:id="rId21" xr:uid="{00000000-0004-0000-0600-000014000000}"/>
    <hyperlink ref="F307" r:id="rId22" xr:uid="{00000000-0004-0000-0600-000015000000}"/>
    <hyperlink ref="F346" r:id="rId23" xr:uid="{00000000-0004-0000-0600-000016000000}"/>
    <hyperlink ref="F366" r:id="rId24" xr:uid="{00000000-0004-0000-0600-000017000000}"/>
    <hyperlink ref="F382" r:id="rId25" xr:uid="{00000000-0004-0000-0600-000018000000}"/>
    <hyperlink ref="F398" r:id="rId26" xr:uid="{00000000-0004-0000-0600-000019000000}"/>
    <hyperlink ref="F417" r:id="rId27" xr:uid="{00000000-0004-0000-0600-00001A000000}"/>
    <hyperlink ref="F426" r:id="rId28" xr:uid="{00000000-0004-0000-0600-00001B000000}"/>
    <hyperlink ref="F448" r:id="rId29" xr:uid="{00000000-0004-0000-0600-00001C000000}"/>
    <hyperlink ref="F456" r:id="rId30" xr:uid="{00000000-0004-0000-0600-00001D000000}"/>
    <hyperlink ref="F460" r:id="rId31" xr:uid="{00000000-0004-0000-0600-00001E000000}"/>
    <hyperlink ref="F464" r:id="rId32" xr:uid="{00000000-0004-0000-0600-00001F000000}"/>
    <hyperlink ref="F467" r:id="rId33" xr:uid="{00000000-0004-0000-0600-000020000000}"/>
    <hyperlink ref="F470" r:id="rId34" xr:uid="{00000000-0004-0000-0600-000021000000}"/>
    <hyperlink ref="F476" r:id="rId35" xr:uid="{00000000-0004-0000-0600-000022000000}"/>
    <hyperlink ref="F479" r:id="rId36" xr:uid="{00000000-0004-0000-0600-000023000000}"/>
    <hyperlink ref="F482" r:id="rId37" xr:uid="{00000000-0004-0000-0600-00002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99</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3390</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ROUND(J81,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ROUND((SUM(BE81:BE144)),  2)</f>
        <v>0</v>
      </c>
      <c r="G33" s="38"/>
      <c r="H33" s="38"/>
      <c r="I33" s="128">
        <v>0.21</v>
      </c>
      <c r="J33" s="127">
        <f>ROUND(((SUM(BE81:BE144))*I33),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ROUND((SUM(BF81:BF144)),  2)</f>
        <v>0</v>
      </c>
      <c r="G34" s="38"/>
      <c r="H34" s="38"/>
      <c r="I34" s="128">
        <v>0.15</v>
      </c>
      <c r="J34" s="127">
        <f>ROUND(((SUM(BF81:BF144))*I34),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ROUND((SUM(BG81:BG144)),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ROUND((SUM(BH81:BH144)),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ROUND((SUM(BI81:BI144)),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D.1.4.2 - Vzduchotechnika</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J81</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3391</v>
      </c>
      <c r="E60" s="147"/>
      <c r="F60" s="147"/>
      <c r="G60" s="147"/>
      <c r="H60" s="147"/>
      <c r="I60" s="147"/>
      <c r="J60" s="148">
        <f>J82</f>
        <v>0</v>
      </c>
      <c r="K60" s="145"/>
      <c r="L60" s="149"/>
    </row>
    <row r="61" spans="1:47" s="9" customFormat="1" ht="24.95" customHeight="1">
      <c r="B61" s="144"/>
      <c r="C61" s="145"/>
      <c r="D61" s="146" t="s">
        <v>3392</v>
      </c>
      <c r="E61" s="147"/>
      <c r="F61" s="147"/>
      <c r="G61" s="147"/>
      <c r="H61" s="147"/>
      <c r="I61" s="147"/>
      <c r="J61" s="148">
        <f>J140</f>
        <v>0</v>
      </c>
      <c r="K61" s="145"/>
      <c r="L61" s="149"/>
    </row>
    <row r="62" spans="1:47" s="2" customFormat="1" ht="21.75" customHeight="1">
      <c r="A62" s="38"/>
      <c r="B62" s="39"/>
      <c r="C62" s="40"/>
      <c r="D62" s="40"/>
      <c r="E62" s="40"/>
      <c r="F62" s="40"/>
      <c r="G62" s="40"/>
      <c r="H62" s="40"/>
      <c r="I62" s="40"/>
      <c r="J62" s="40"/>
      <c r="K62" s="40"/>
      <c r="L62" s="117"/>
      <c r="S62" s="38"/>
      <c r="T62" s="38"/>
      <c r="U62" s="38"/>
      <c r="V62" s="38"/>
      <c r="W62" s="38"/>
      <c r="X62" s="38"/>
      <c r="Y62" s="38"/>
      <c r="Z62" s="38"/>
      <c r="AA62" s="38"/>
      <c r="AB62" s="38"/>
      <c r="AC62" s="38"/>
      <c r="AD62" s="38"/>
      <c r="AE62" s="38"/>
    </row>
    <row r="63" spans="1:47" s="2" customFormat="1" ht="6.95" customHeight="1">
      <c r="A63" s="38"/>
      <c r="B63" s="51"/>
      <c r="C63" s="52"/>
      <c r="D63" s="52"/>
      <c r="E63" s="52"/>
      <c r="F63" s="52"/>
      <c r="G63" s="52"/>
      <c r="H63" s="52"/>
      <c r="I63" s="52"/>
      <c r="J63" s="52"/>
      <c r="K63" s="52"/>
      <c r="L63" s="117"/>
      <c r="S63" s="38"/>
      <c r="T63" s="38"/>
      <c r="U63" s="38"/>
      <c r="V63" s="38"/>
      <c r="W63" s="38"/>
      <c r="X63" s="38"/>
      <c r="Y63" s="38"/>
      <c r="Z63" s="38"/>
      <c r="AA63" s="38"/>
      <c r="AB63" s="38"/>
      <c r="AC63" s="38"/>
      <c r="AD63" s="38"/>
      <c r="AE63" s="38"/>
    </row>
    <row r="67" spans="1:31" s="2" customFormat="1" ht="6.95" customHeight="1">
      <c r="A67" s="38"/>
      <c r="B67" s="53"/>
      <c r="C67" s="54"/>
      <c r="D67" s="54"/>
      <c r="E67" s="54"/>
      <c r="F67" s="54"/>
      <c r="G67" s="54"/>
      <c r="H67" s="54"/>
      <c r="I67" s="54"/>
      <c r="J67" s="54"/>
      <c r="K67" s="54"/>
      <c r="L67" s="117"/>
      <c r="S67" s="38"/>
      <c r="T67" s="38"/>
      <c r="U67" s="38"/>
      <c r="V67" s="38"/>
      <c r="W67" s="38"/>
      <c r="X67" s="38"/>
      <c r="Y67" s="38"/>
      <c r="Z67" s="38"/>
      <c r="AA67" s="38"/>
      <c r="AB67" s="38"/>
      <c r="AC67" s="38"/>
      <c r="AD67" s="38"/>
      <c r="AE67" s="38"/>
    </row>
    <row r="68" spans="1:31" s="2" customFormat="1" ht="24.95" customHeight="1">
      <c r="A68" s="38"/>
      <c r="B68" s="39"/>
      <c r="C68" s="27" t="s">
        <v>153</v>
      </c>
      <c r="D68" s="40"/>
      <c r="E68" s="40"/>
      <c r="F68" s="40"/>
      <c r="G68" s="40"/>
      <c r="H68" s="40"/>
      <c r="I68" s="40"/>
      <c r="J68" s="40"/>
      <c r="K68" s="40"/>
      <c r="L68" s="117"/>
      <c r="S68" s="38"/>
      <c r="T68" s="38"/>
      <c r="U68" s="38"/>
      <c r="V68" s="38"/>
      <c r="W68" s="38"/>
      <c r="X68" s="38"/>
      <c r="Y68" s="38"/>
      <c r="Z68" s="38"/>
      <c r="AA68" s="38"/>
      <c r="AB68" s="38"/>
      <c r="AC68" s="38"/>
      <c r="AD68" s="38"/>
      <c r="AE68" s="38"/>
    </row>
    <row r="69" spans="1:31" s="2" customFormat="1" ht="6.95" customHeight="1">
      <c r="A69" s="38"/>
      <c r="B69" s="39"/>
      <c r="C69" s="40"/>
      <c r="D69" s="40"/>
      <c r="E69" s="40"/>
      <c r="F69" s="40"/>
      <c r="G69" s="40"/>
      <c r="H69" s="40"/>
      <c r="I69" s="40"/>
      <c r="J69" s="40"/>
      <c r="K69" s="40"/>
      <c r="L69" s="117"/>
      <c r="S69" s="38"/>
      <c r="T69" s="38"/>
      <c r="U69" s="38"/>
      <c r="V69" s="38"/>
      <c r="W69" s="38"/>
      <c r="X69" s="38"/>
      <c r="Y69" s="38"/>
      <c r="Z69" s="38"/>
      <c r="AA69" s="38"/>
      <c r="AB69" s="38"/>
      <c r="AC69" s="38"/>
      <c r="AD69" s="38"/>
      <c r="AE69" s="38"/>
    </row>
    <row r="70" spans="1:31" s="2" customFormat="1" ht="12" customHeight="1">
      <c r="A70" s="38"/>
      <c r="B70" s="39"/>
      <c r="C70" s="33" t="s">
        <v>16</v>
      </c>
      <c r="D70" s="40"/>
      <c r="E70" s="40"/>
      <c r="F70" s="40"/>
      <c r="G70" s="40"/>
      <c r="H70" s="40"/>
      <c r="I70" s="40"/>
      <c r="J70" s="40"/>
      <c r="K70" s="40"/>
      <c r="L70" s="117"/>
      <c r="S70" s="38"/>
      <c r="T70" s="38"/>
      <c r="U70" s="38"/>
      <c r="V70" s="38"/>
      <c r="W70" s="38"/>
      <c r="X70" s="38"/>
      <c r="Y70" s="38"/>
      <c r="Z70" s="38"/>
      <c r="AA70" s="38"/>
      <c r="AB70" s="38"/>
      <c r="AC70" s="38"/>
      <c r="AD70" s="38"/>
      <c r="AE70" s="38"/>
    </row>
    <row r="71" spans="1:31" s="2" customFormat="1" ht="16.5" customHeight="1">
      <c r="A71" s="38"/>
      <c r="B71" s="39"/>
      <c r="C71" s="40"/>
      <c r="D71" s="40"/>
      <c r="E71" s="415" t="str">
        <f>E7</f>
        <v>Zelená učebna s celoročním provozem</v>
      </c>
      <c r="F71" s="416"/>
      <c r="G71" s="416"/>
      <c r="H71" s="416"/>
      <c r="I71" s="40"/>
      <c r="J71" s="40"/>
      <c r="K71" s="40"/>
      <c r="L71" s="117"/>
      <c r="S71" s="38"/>
      <c r="T71" s="38"/>
      <c r="U71" s="38"/>
      <c r="V71" s="38"/>
      <c r="W71" s="38"/>
      <c r="X71" s="38"/>
      <c r="Y71" s="38"/>
      <c r="Z71" s="38"/>
      <c r="AA71" s="38"/>
      <c r="AB71" s="38"/>
      <c r="AC71" s="38"/>
      <c r="AD71" s="38"/>
      <c r="AE71" s="38"/>
    </row>
    <row r="72" spans="1:31" s="2" customFormat="1" ht="12" customHeight="1">
      <c r="A72" s="38"/>
      <c r="B72" s="39"/>
      <c r="C72" s="33" t="s">
        <v>118</v>
      </c>
      <c r="D72" s="40"/>
      <c r="E72" s="40"/>
      <c r="F72" s="40"/>
      <c r="G72" s="40"/>
      <c r="H72" s="40"/>
      <c r="I72" s="40"/>
      <c r="J72" s="40"/>
      <c r="K72" s="40"/>
      <c r="L72" s="117"/>
      <c r="S72" s="38"/>
      <c r="T72" s="38"/>
      <c r="U72" s="38"/>
      <c r="V72" s="38"/>
      <c r="W72" s="38"/>
      <c r="X72" s="38"/>
      <c r="Y72" s="38"/>
      <c r="Z72" s="38"/>
      <c r="AA72" s="38"/>
      <c r="AB72" s="38"/>
      <c r="AC72" s="38"/>
      <c r="AD72" s="38"/>
      <c r="AE72" s="38"/>
    </row>
    <row r="73" spans="1:31" s="2" customFormat="1" ht="16.5" customHeight="1">
      <c r="A73" s="38"/>
      <c r="B73" s="39"/>
      <c r="C73" s="40"/>
      <c r="D73" s="40"/>
      <c r="E73" s="369" t="str">
        <f>E9</f>
        <v>D.1.4.2 - Vzduchotechnika</v>
      </c>
      <c r="F73" s="417"/>
      <c r="G73" s="417"/>
      <c r="H73" s="417"/>
      <c r="I73" s="40"/>
      <c r="J73" s="40"/>
      <c r="K73" s="40"/>
      <c r="L73" s="117"/>
      <c r="S73" s="38"/>
      <c r="T73" s="38"/>
      <c r="U73" s="38"/>
      <c r="V73" s="38"/>
      <c r="W73" s="38"/>
      <c r="X73" s="38"/>
      <c r="Y73" s="38"/>
      <c r="Z73" s="38"/>
      <c r="AA73" s="38"/>
      <c r="AB73" s="38"/>
      <c r="AC73" s="38"/>
      <c r="AD73" s="38"/>
      <c r="AE73" s="38"/>
    </row>
    <row r="74" spans="1:31" s="2" customFormat="1" ht="6.95" customHeight="1">
      <c r="A74" s="38"/>
      <c r="B74" s="39"/>
      <c r="C74" s="40"/>
      <c r="D74" s="40"/>
      <c r="E74" s="40"/>
      <c r="F74" s="40"/>
      <c r="G74" s="40"/>
      <c r="H74" s="40"/>
      <c r="I74" s="40"/>
      <c r="J74" s="40"/>
      <c r="K74" s="40"/>
      <c r="L74" s="117"/>
      <c r="S74" s="38"/>
      <c r="T74" s="38"/>
      <c r="U74" s="38"/>
      <c r="V74" s="38"/>
      <c r="W74" s="38"/>
      <c r="X74" s="38"/>
      <c r="Y74" s="38"/>
      <c r="Z74" s="38"/>
      <c r="AA74" s="38"/>
      <c r="AB74" s="38"/>
      <c r="AC74" s="38"/>
      <c r="AD74" s="38"/>
      <c r="AE74" s="38"/>
    </row>
    <row r="75" spans="1:31" s="2" customFormat="1" ht="12" customHeight="1">
      <c r="A75" s="38"/>
      <c r="B75" s="39"/>
      <c r="C75" s="33" t="s">
        <v>21</v>
      </c>
      <c r="D75" s="40"/>
      <c r="E75" s="40"/>
      <c r="F75" s="31" t="str">
        <f>F12</f>
        <v>Střední lesnická škola Žlutice</v>
      </c>
      <c r="G75" s="40"/>
      <c r="H75" s="40"/>
      <c r="I75" s="33" t="s">
        <v>23</v>
      </c>
      <c r="J75" s="63" t="str">
        <f>IF(J12="","",J12)</f>
        <v>26. 11. 2024</v>
      </c>
      <c r="K75" s="40"/>
      <c r="L75" s="117"/>
      <c r="S75" s="38"/>
      <c r="T75" s="38"/>
      <c r="U75" s="38"/>
      <c r="V75" s="38"/>
      <c r="W75" s="38"/>
      <c r="X75" s="38"/>
      <c r="Y75" s="38"/>
      <c r="Z75" s="38"/>
      <c r="AA75" s="38"/>
      <c r="AB75" s="38"/>
      <c r="AC75" s="38"/>
      <c r="AD75" s="38"/>
      <c r="AE75" s="38"/>
    </row>
    <row r="76" spans="1:31" s="2" customFormat="1" ht="6.95" customHeight="1">
      <c r="A76" s="38"/>
      <c r="B76" s="39"/>
      <c r="C76" s="40"/>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25.7" customHeight="1">
      <c r="A77" s="38"/>
      <c r="B77" s="39"/>
      <c r="C77" s="33" t="s">
        <v>25</v>
      </c>
      <c r="D77" s="40"/>
      <c r="E77" s="40"/>
      <c r="F77" s="31" t="str">
        <f>E15</f>
        <v>CZECHOTEC Engineering spol. s.r.o.</v>
      </c>
      <c r="G77" s="40"/>
      <c r="H77" s="40"/>
      <c r="I77" s="33" t="s">
        <v>31</v>
      </c>
      <c r="J77" s="36" t="str">
        <f>E21</f>
        <v>Ing.arch. Tereza Petříková</v>
      </c>
      <c r="K77" s="40"/>
      <c r="L77" s="117"/>
      <c r="S77" s="38"/>
      <c r="T77" s="38"/>
      <c r="U77" s="38"/>
      <c r="V77" s="38"/>
      <c r="W77" s="38"/>
      <c r="X77" s="38"/>
      <c r="Y77" s="38"/>
      <c r="Z77" s="38"/>
      <c r="AA77" s="38"/>
      <c r="AB77" s="38"/>
      <c r="AC77" s="38"/>
      <c r="AD77" s="38"/>
      <c r="AE77" s="38"/>
    </row>
    <row r="78" spans="1:31" s="2" customFormat="1" ht="15.2" customHeight="1">
      <c r="A78" s="38"/>
      <c r="B78" s="39"/>
      <c r="C78" s="33" t="s">
        <v>29</v>
      </c>
      <c r="D78" s="40"/>
      <c r="E78" s="40"/>
      <c r="F78" s="31" t="str">
        <f>IF(E18="","",E18)</f>
        <v>Vyplň údaj</v>
      </c>
      <c r="G78" s="40"/>
      <c r="H78" s="40"/>
      <c r="I78" s="33" t="s">
        <v>34</v>
      </c>
      <c r="J78" s="36" t="str">
        <f>E24</f>
        <v>Miroslav Dostál</v>
      </c>
      <c r="K78" s="40"/>
      <c r="L78" s="117"/>
      <c r="S78" s="38"/>
      <c r="T78" s="38"/>
      <c r="U78" s="38"/>
      <c r="V78" s="38"/>
      <c r="W78" s="38"/>
      <c r="X78" s="38"/>
      <c r="Y78" s="38"/>
      <c r="Z78" s="38"/>
      <c r="AA78" s="38"/>
      <c r="AB78" s="38"/>
      <c r="AC78" s="38"/>
      <c r="AD78" s="38"/>
      <c r="AE78" s="38"/>
    </row>
    <row r="79" spans="1:31" s="2" customFormat="1" ht="10.35" customHeight="1">
      <c r="A79" s="38"/>
      <c r="B79" s="39"/>
      <c r="C79" s="40"/>
      <c r="D79" s="40"/>
      <c r="E79" s="40"/>
      <c r="F79" s="40"/>
      <c r="G79" s="40"/>
      <c r="H79" s="40"/>
      <c r="I79" s="40"/>
      <c r="J79" s="40"/>
      <c r="K79" s="40"/>
      <c r="L79" s="117"/>
      <c r="S79" s="38"/>
      <c r="T79" s="38"/>
      <c r="U79" s="38"/>
      <c r="V79" s="38"/>
      <c r="W79" s="38"/>
      <c r="X79" s="38"/>
      <c r="Y79" s="38"/>
      <c r="Z79" s="38"/>
      <c r="AA79" s="38"/>
      <c r="AB79" s="38"/>
      <c r="AC79" s="38"/>
      <c r="AD79" s="38"/>
      <c r="AE79" s="38"/>
    </row>
    <row r="80" spans="1:31" s="11" customFormat="1" ht="29.25" customHeight="1">
      <c r="A80" s="155"/>
      <c r="B80" s="156"/>
      <c r="C80" s="157" t="s">
        <v>154</v>
      </c>
      <c r="D80" s="158" t="s">
        <v>57</v>
      </c>
      <c r="E80" s="158" t="s">
        <v>53</v>
      </c>
      <c r="F80" s="158" t="s">
        <v>54</v>
      </c>
      <c r="G80" s="158" t="s">
        <v>155</v>
      </c>
      <c r="H80" s="158" t="s">
        <v>156</v>
      </c>
      <c r="I80" s="158" t="s">
        <v>157</v>
      </c>
      <c r="J80" s="158" t="s">
        <v>122</v>
      </c>
      <c r="K80" s="159" t="s">
        <v>158</v>
      </c>
      <c r="L80" s="160"/>
      <c r="M80" s="72" t="s">
        <v>19</v>
      </c>
      <c r="N80" s="73" t="s">
        <v>42</v>
      </c>
      <c r="O80" s="73" t="s">
        <v>159</v>
      </c>
      <c r="P80" s="73" t="s">
        <v>160</v>
      </c>
      <c r="Q80" s="73" t="s">
        <v>161</v>
      </c>
      <c r="R80" s="73" t="s">
        <v>162</v>
      </c>
      <c r="S80" s="73" t="s">
        <v>163</v>
      </c>
      <c r="T80" s="74" t="s">
        <v>164</v>
      </c>
      <c r="U80" s="155"/>
      <c r="V80" s="155"/>
      <c r="W80" s="155"/>
      <c r="X80" s="155"/>
      <c r="Y80" s="155"/>
      <c r="Z80" s="155"/>
      <c r="AA80" s="155"/>
      <c r="AB80" s="155"/>
      <c r="AC80" s="155"/>
      <c r="AD80" s="155"/>
      <c r="AE80" s="155"/>
    </row>
    <row r="81" spans="1:65" s="2" customFormat="1" ht="22.9" customHeight="1">
      <c r="A81" s="38"/>
      <c r="B81" s="39"/>
      <c r="C81" s="79" t="s">
        <v>165</v>
      </c>
      <c r="D81" s="40"/>
      <c r="E81" s="40"/>
      <c r="F81" s="40"/>
      <c r="G81" s="40"/>
      <c r="H81" s="40"/>
      <c r="I81" s="40"/>
      <c r="J81" s="161">
        <f>BK81</f>
        <v>0</v>
      </c>
      <c r="K81" s="40"/>
      <c r="L81" s="43"/>
      <c r="M81" s="75"/>
      <c r="N81" s="162"/>
      <c r="O81" s="76"/>
      <c r="P81" s="163">
        <f>P82+P140</f>
        <v>0</v>
      </c>
      <c r="Q81" s="76"/>
      <c r="R81" s="163">
        <f>R82+R140</f>
        <v>0</v>
      </c>
      <c r="S81" s="76"/>
      <c r="T81" s="164">
        <f>T82+T140</f>
        <v>0</v>
      </c>
      <c r="U81" s="38"/>
      <c r="V81" s="38"/>
      <c r="W81" s="38"/>
      <c r="X81" s="38"/>
      <c r="Y81" s="38"/>
      <c r="Z81" s="38"/>
      <c r="AA81" s="38"/>
      <c r="AB81" s="38"/>
      <c r="AC81" s="38"/>
      <c r="AD81" s="38"/>
      <c r="AE81" s="38"/>
      <c r="AT81" s="21" t="s">
        <v>71</v>
      </c>
      <c r="AU81" s="21" t="s">
        <v>123</v>
      </c>
      <c r="BK81" s="165">
        <f>BK82+BK140</f>
        <v>0</v>
      </c>
    </row>
    <row r="82" spans="1:65" s="12" customFormat="1" ht="25.9" customHeight="1">
      <c r="B82" s="166"/>
      <c r="C82" s="167"/>
      <c r="D82" s="168" t="s">
        <v>71</v>
      </c>
      <c r="E82" s="169" t="s">
        <v>3393</v>
      </c>
      <c r="F82" s="169" t="s">
        <v>3394</v>
      </c>
      <c r="G82" s="167"/>
      <c r="H82" s="167"/>
      <c r="I82" s="170"/>
      <c r="J82" s="171">
        <f>BK82</f>
        <v>0</v>
      </c>
      <c r="K82" s="167"/>
      <c r="L82" s="172"/>
      <c r="M82" s="173"/>
      <c r="N82" s="174"/>
      <c r="O82" s="174"/>
      <c r="P82" s="175">
        <f>SUM(P83:P139)</f>
        <v>0</v>
      </c>
      <c r="Q82" s="174"/>
      <c r="R82" s="175">
        <f>SUM(R83:R139)</f>
        <v>0</v>
      </c>
      <c r="S82" s="174"/>
      <c r="T82" s="176">
        <f>SUM(T83:T139)</f>
        <v>0</v>
      </c>
      <c r="AR82" s="177" t="s">
        <v>79</v>
      </c>
      <c r="AT82" s="178" t="s">
        <v>71</v>
      </c>
      <c r="AU82" s="178" t="s">
        <v>72</v>
      </c>
      <c r="AY82" s="177" t="s">
        <v>168</v>
      </c>
      <c r="BK82" s="179">
        <f>SUM(BK83:BK139)</f>
        <v>0</v>
      </c>
    </row>
    <row r="83" spans="1:65" s="2" customFormat="1" ht="49.15" customHeight="1">
      <c r="A83" s="38"/>
      <c r="B83" s="39"/>
      <c r="C83" s="225" t="s">
        <v>79</v>
      </c>
      <c r="D83" s="225" t="s">
        <v>234</v>
      </c>
      <c r="E83" s="226" t="s">
        <v>3395</v>
      </c>
      <c r="F83" s="227" t="s">
        <v>3396</v>
      </c>
      <c r="G83" s="228" t="s">
        <v>1675</v>
      </c>
      <c r="H83" s="229">
        <v>1</v>
      </c>
      <c r="I83" s="230"/>
      <c r="J83" s="231">
        <f>ROUND(I83*H83,2)</f>
        <v>0</v>
      </c>
      <c r="K83" s="227" t="s">
        <v>1480</v>
      </c>
      <c r="L83" s="232"/>
      <c r="M83" s="233" t="s">
        <v>19</v>
      </c>
      <c r="N83" s="234" t="s">
        <v>43</v>
      </c>
      <c r="O83" s="68"/>
      <c r="P83" s="191">
        <f>O83*H83</f>
        <v>0</v>
      </c>
      <c r="Q83" s="191">
        <v>0</v>
      </c>
      <c r="R83" s="191">
        <f>Q83*H83</f>
        <v>0</v>
      </c>
      <c r="S83" s="191">
        <v>0</v>
      </c>
      <c r="T83" s="192">
        <f>S83*H83</f>
        <v>0</v>
      </c>
      <c r="U83" s="38"/>
      <c r="V83" s="38"/>
      <c r="W83" s="38"/>
      <c r="X83" s="38"/>
      <c r="Y83" s="38"/>
      <c r="Z83" s="38"/>
      <c r="AA83" s="38"/>
      <c r="AB83" s="38"/>
      <c r="AC83" s="38"/>
      <c r="AD83" s="38"/>
      <c r="AE83" s="38"/>
      <c r="AR83" s="193" t="s">
        <v>238</v>
      </c>
      <c r="AT83" s="193" t="s">
        <v>234</v>
      </c>
      <c r="AU83" s="193" t="s">
        <v>79</v>
      </c>
      <c r="AY83" s="21" t="s">
        <v>168</v>
      </c>
      <c r="BE83" s="194">
        <f>IF(N83="základní",J83,0)</f>
        <v>0</v>
      </c>
      <c r="BF83" s="194">
        <f>IF(N83="snížená",J83,0)</f>
        <v>0</v>
      </c>
      <c r="BG83" s="194">
        <f>IF(N83="zákl. přenesená",J83,0)</f>
        <v>0</v>
      </c>
      <c r="BH83" s="194">
        <f>IF(N83="sníž. přenesená",J83,0)</f>
        <v>0</v>
      </c>
      <c r="BI83" s="194">
        <f>IF(N83="nulová",J83,0)</f>
        <v>0</v>
      </c>
      <c r="BJ83" s="21" t="s">
        <v>79</v>
      </c>
      <c r="BK83" s="194">
        <f>ROUND(I83*H83,2)</f>
        <v>0</v>
      </c>
      <c r="BL83" s="21" t="s">
        <v>176</v>
      </c>
      <c r="BM83" s="193" t="s">
        <v>3397</v>
      </c>
    </row>
    <row r="84" spans="1:65" s="2" customFormat="1" ht="29.25">
      <c r="A84" s="38"/>
      <c r="B84" s="39"/>
      <c r="C84" s="40"/>
      <c r="D84" s="195" t="s">
        <v>178</v>
      </c>
      <c r="E84" s="40"/>
      <c r="F84" s="196" t="s">
        <v>3396</v>
      </c>
      <c r="G84" s="40"/>
      <c r="H84" s="40"/>
      <c r="I84" s="197"/>
      <c r="J84" s="40"/>
      <c r="K84" s="40"/>
      <c r="L84" s="43"/>
      <c r="M84" s="198"/>
      <c r="N84" s="199"/>
      <c r="O84" s="68"/>
      <c r="P84" s="68"/>
      <c r="Q84" s="68"/>
      <c r="R84" s="68"/>
      <c r="S84" s="68"/>
      <c r="T84" s="69"/>
      <c r="U84" s="38"/>
      <c r="V84" s="38"/>
      <c r="W84" s="38"/>
      <c r="X84" s="38"/>
      <c r="Y84" s="38"/>
      <c r="Z84" s="38"/>
      <c r="AA84" s="38"/>
      <c r="AB84" s="38"/>
      <c r="AC84" s="38"/>
      <c r="AD84" s="38"/>
      <c r="AE84" s="38"/>
      <c r="AT84" s="21" t="s">
        <v>178</v>
      </c>
      <c r="AU84" s="21" t="s">
        <v>79</v>
      </c>
    </row>
    <row r="85" spans="1:65" s="2" customFormat="1" ht="24.2" customHeight="1">
      <c r="A85" s="38"/>
      <c r="B85" s="39"/>
      <c r="C85" s="225" t="s">
        <v>81</v>
      </c>
      <c r="D85" s="225" t="s">
        <v>234</v>
      </c>
      <c r="E85" s="226" t="s">
        <v>3398</v>
      </c>
      <c r="F85" s="227" t="s">
        <v>3399</v>
      </c>
      <c r="G85" s="228" t="s">
        <v>999</v>
      </c>
      <c r="H85" s="229">
        <v>1</v>
      </c>
      <c r="I85" s="230"/>
      <c r="J85" s="231">
        <f>ROUND(I85*H85,2)</f>
        <v>0</v>
      </c>
      <c r="K85" s="227" t="s">
        <v>1480</v>
      </c>
      <c r="L85" s="232"/>
      <c r="M85" s="233" t="s">
        <v>19</v>
      </c>
      <c r="N85" s="234" t="s">
        <v>43</v>
      </c>
      <c r="O85" s="68"/>
      <c r="P85" s="191">
        <f>O85*H85</f>
        <v>0</v>
      </c>
      <c r="Q85" s="191">
        <v>0</v>
      </c>
      <c r="R85" s="191">
        <f>Q85*H85</f>
        <v>0</v>
      </c>
      <c r="S85" s="191">
        <v>0</v>
      </c>
      <c r="T85" s="192">
        <f>S85*H85</f>
        <v>0</v>
      </c>
      <c r="U85" s="38"/>
      <c r="V85" s="38"/>
      <c r="W85" s="38"/>
      <c r="X85" s="38"/>
      <c r="Y85" s="38"/>
      <c r="Z85" s="38"/>
      <c r="AA85" s="38"/>
      <c r="AB85" s="38"/>
      <c r="AC85" s="38"/>
      <c r="AD85" s="38"/>
      <c r="AE85" s="38"/>
      <c r="AR85" s="193" t="s">
        <v>238</v>
      </c>
      <c r="AT85" s="193" t="s">
        <v>234</v>
      </c>
      <c r="AU85" s="193" t="s">
        <v>79</v>
      </c>
      <c r="AY85" s="21" t="s">
        <v>168</v>
      </c>
      <c r="BE85" s="194">
        <f>IF(N85="základní",J85,0)</f>
        <v>0</v>
      </c>
      <c r="BF85" s="194">
        <f>IF(N85="snížená",J85,0)</f>
        <v>0</v>
      </c>
      <c r="BG85" s="194">
        <f>IF(N85="zákl. přenesená",J85,0)</f>
        <v>0</v>
      </c>
      <c r="BH85" s="194">
        <f>IF(N85="sníž. přenesená",J85,0)</f>
        <v>0</v>
      </c>
      <c r="BI85" s="194">
        <f>IF(N85="nulová",J85,0)</f>
        <v>0</v>
      </c>
      <c r="BJ85" s="21" t="s">
        <v>79</v>
      </c>
      <c r="BK85" s="194">
        <f>ROUND(I85*H85,2)</f>
        <v>0</v>
      </c>
      <c r="BL85" s="21" t="s">
        <v>176</v>
      </c>
      <c r="BM85" s="193" t="s">
        <v>3400</v>
      </c>
    </row>
    <row r="86" spans="1:65" s="2" customFormat="1" ht="11.25">
      <c r="A86" s="38"/>
      <c r="B86" s="39"/>
      <c r="C86" s="40"/>
      <c r="D86" s="195" t="s">
        <v>178</v>
      </c>
      <c r="E86" s="40"/>
      <c r="F86" s="196" t="s">
        <v>3399</v>
      </c>
      <c r="G86" s="40"/>
      <c r="H86" s="40"/>
      <c r="I86" s="197"/>
      <c r="J86" s="40"/>
      <c r="K86" s="40"/>
      <c r="L86" s="43"/>
      <c r="M86" s="198"/>
      <c r="N86" s="199"/>
      <c r="O86" s="68"/>
      <c r="P86" s="68"/>
      <c r="Q86" s="68"/>
      <c r="R86" s="68"/>
      <c r="S86" s="68"/>
      <c r="T86" s="69"/>
      <c r="U86" s="38"/>
      <c r="V86" s="38"/>
      <c r="W86" s="38"/>
      <c r="X86" s="38"/>
      <c r="Y86" s="38"/>
      <c r="Z86" s="38"/>
      <c r="AA86" s="38"/>
      <c r="AB86" s="38"/>
      <c r="AC86" s="38"/>
      <c r="AD86" s="38"/>
      <c r="AE86" s="38"/>
      <c r="AT86" s="21" t="s">
        <v>178</v>
      </c>
      <c r="AU86" s="21" t="s">
        <v>79</v>
      </c>
    </row>
    <row r="87" spans="1:65" s="2" customFormat="1" ht="16.5" customHeight="1">
      <c r="A87" s="38"/>
      <c r="B87" s="39"/>
      <c r="C87" s="225" t="s">
        <v>268</v>
      </c>
      <c r="D87" s="225" t="s">
        <v>234</v>
      </c>
      <c r="E87" s="226" t="s">
        <v>3401</v>
      </c>
      <c r="F87" s="227" t="s">
        <v>3402</v>
      </c>
      <c r="G87" s="228" t="s">
        <v>999</v>
      </c>
      <c r="H87" s="229">
        <v>1</v>
      </c>
      <c r="I87" s="230"/>
      <c r="J87" s="231">
        <f>ROUND(I87*H87,2)</f>
        <v>0</v>
      </c>
      <c r="K87" s="227" t="s">
        <v>1480</v>
      </c>
      <c r="L87" s="232"/>
      <c r="M87" s="233" t="s">
        <v>19</v>
      </c>
      <c r="N87" s="234" t="s">
        <v>43</v>
      </c>
      <c r="O87" s="68"/>
      <c r="P87" s="191">
        <f>O87*H87</f>
        <v>0</v>
      </c>
      <c r="Q87" s="191">
        <v>0</v>
      </c>
      <c r="R87" s="191">
        <f>Q87*H87</f>
        <v>0</v>
      </c>
      <c r="S87" s="191">
        <v>0</v>
      </c>
      <c r="T87" s="192">
        <f>S87*H87</f>
        <v>0</v>
      </c>
      <c r="U87" s="38"/>
      <c r="V87" s="38"/>
      <c r="W87" s="38"/>
      <c r="X87" s="38"/>
      <c r="Y87" s="38"/>
      <c r="Z87" s="38"/>
      <c r="AA87" s="38"/>
      <c r="AB87" s="38"/>
      <c r="AC87" s="38"/>
      <c r="AD87" s="38"/>
      <c r="AE87" s="38"/>
      <c r="AR87" s="193" t="s">
        <v>238</v>
      </c>
      <c r="AT87" s="193" t="s">
        <v>234</v>
      </c>
      <c r="AU87" s="193" t="s">
        <v>79</v>
      </c>
      <c r="AY87" s="21" t="s">
        <v>168</v>
      </c>
      <c r="BE87" s="194">
        <f>IF(N87="základní",J87,0)</f>
        <v>0</v>
      </c>
      <c r="BF87" s="194">
        <f>IF(N87="snížená",J87,0)</f>
        <v>0</v>
      </c>
      <c r="BG87" s="194">
        <f>IF(N87="zákl. přenesená",J87,0)</f>
        <v>0</v>
      </c>
      <c r="BH87" s="194">
        <f>IF(N87="sníž. přenesená",J87,0)</f>
        <v>0</v>
      </c>
      <c r="BI87" s="194">
        <f>IF(N87="nulová",J87,0)</f>
        <v>0</v>
      </c>
      <c r="BJ87" s="21" t="s">
        <v>79</v>
      </c>
      <c r="BK87" s="194">
        <f>ROUND(I87*H87,2)</f>
        <v>0</v>
      </c>
      <c r="BL87" s="21" t="s">
        <v>176</v>
      </c>
      <c r="BM87" s="193" t="s">
        <v>3403</v>
      </c>
    </row>
    <row r="88" spans="1:65" s="2" customFormat="1" ht="11.25">
      <c r="A88" s="38"/>
      <c r="B88" s="39"/>
      <c r="C88" s="40"/>
      <c r="D88" s="195" t="s">
        <v>178</v>
      </c>
      <c r="E88" s="40"/>
      <c r="F88" s="196" t="s">
        <v>3402</v>
      </c>
      <c r="G88" s="40"/>
      <c r="H88" s="40"/>
      <c r="I88" s="197"/>
      <c r="J88" s="40"/>
      <c r="K88" s="40"/>
      <c r="L88" s="43"/>
      <c r="M88" s="198"/>
      <c r="N88" s="199"/>
      <c r="O88" s="68"/>
      <c r="P88" s="68"/>
      <c r="Q88" s="68"/>
      <c r="R88" s="68"/>
      <c r="S88" s="68"/>
      <c r="T88" s="69"/>
      <c r="U88" s="38"/>
      <c r="V88" s="38"/>
      <c r="W88" s="38"/>
      <c r="X88" s="38"/>
      <c r="Y88" s="38"/>
      <c r="Z88" s="38"/>
      <c r="AA88" s="38"/>
      <c r="AB88" s="38"/>
      <c r="AC88" s="38"/>
      <c r="AD88" s="38"/>
      <c r="AE88" s="38"/>
      <c r="AT88" s="21" t="s">
        <v>178</v>
      </c>
      <c r="AU88" s="21" t="s">
        <v>79</v>
      </c>
    </row>
    <row r="89" spans="1:65" s="2" customFormat="1" ht="16.5" customHeight="1">
      <c r="A89" s="38"/>
      <c r="B89" s="39"/>
      <c r="C89" s="225" t="s">
        <v>176</v>
      </c>
      <c r="D89" s="225" t="s">
        <v>234</v>
      </c>
      <c r="E89" s="226" t="s">
        <v>3404</v>
      </c>
      <c r="F89" s="227" t="s">
        <v>3405</v>
      </c>
      <c r="G89" s="228" t="s">
        <v>999</v>
      </c>
      <c r="H89" s="229">
        <v>4</v>
      </c>
      <c r="I89" s="230"/>
      <c r="J89" s="231">
        <f>ROUND(I89*H89,2)</f>
        <v>0</v>
      </c>
      <c r="K89" s="227" t="s">
        <v>1480</v>
      </c>
      <c r="L89" s="232"/>
      <c r="M89" s="233" t="s">
        <v>19</v>
      </c>
      <c r="N89" s="234" t="s">
        <v>43</v>
      </c>
      <c r="O89" s="68"/>
      <c r="P89" s="191">
        <f>O89*H89</f>
        <v>0</v>
      </c>
      <c r="Q89" s="191">
        <v>0</v>
      </c>
      <c r="R89" s="191">
        <f>Q89*H89</f>
        <v>0</v>
      </c>
      <c r="S89" s="191">
        <v>0</v>
      </c>
      <c r="T89" s="192">
        <f>S89*H89</f>
        <v>0</v>
      </c>
      <c r="U89" s="38"/>
      <c r="V89" s="38"/>
      <c r="W89" s="38"/>
      <c r="X89" s="38"/>
      <c r="Y89" s="38"/>
      <c r="Z89" s="38"/>
      <c r="AA89" s="38"/>
      <c r="AB89" s="38"/>
      <c r="AC89" s="38"/>
      <c r="AD89" s="38"/>
      <c r="AE89" s="38"/>
      <c r="AR89" s="193" t="s">
        <v>238</v>
      </c>
      <c r="AT89" s="193" t="s">
        <v>234</v>
      </c>
      <c r="AU89" s="193" t="s">
        <v>79</v>
      </c>
      <c r="AY89" s="21" t="s">
        <v>168</v>
      </c>
      <c r="BE89" s="194">
        <f>IF(N89="základní",J89,0)</f>
        <v>0</v>
      </c>
      <c r="BF89" s="194">
        <f>IF(N89="snížená",J89,0)</f>
        <v>0</v>
      </c>
      <c r="BG89" s="194">
        <f>IF(N89="zákl. přenesená",J89,0)</f>
        <v>0</v>
      </c>
      <c r="BH89" s="194">
        <f>IF(N89="sníž. přenesená",J89,0)</f>
        <v>0</v>
      </c>
      <c r="BI89" s="194">
        <f>IF(N89="nulová",J89,0)</f>
        <v>0</v>
      </c>
      <c r="BJ89" s="21" t="s">
        <v>79</v>
      </c>
      <c r="BK89" s="194">
        <f>ROUND(I89*H89,2)</f>
        <v>0</v>
      </c>
      <c r="BL89" s="21" t="s">
        <v>176</v>
      </c>
      <c r="BM89" s="193" t="s">
        <v>3406</v>
      </c>
    </row>
    <row r="90" spans="1:65" s="2" customFormat="1" ht="11.25">
      <c r="A90" s="38"/>
      <c r="B90" s="39"/>
      <c r="C90" s="40"/>
      <c r="D90" s="195" t="s">
        <v>178</v>
      </c>
      <c r="E90" s="40"/>
      <c r="F90" s="196" t="s">
        <v>3405</v>
      </c>
      <c r="G90" s="40"/>
      <c r="H90" s="40"/>
      <c r="I90" s="197"/>
      <c r="J90" s="40"/>
      <c r="K90" s="40"/>
      <c r="L90" s="43"/>
      <c r="M90" s="198"/>
      <c r="N90" s="199"/>
      <c r="O90" s="68"/>
      <c r="P90" s="68"/>
      <c r="Q90" s="68"/>
      <c r="R90" s="68"/>
      <c r="S90" s="68"/>
      <c r="T90" s="69"/>
      <c r="U90" s="38"/>
      <c r="V90" s="38"/>
      <c r="W90" s="38"/>
      <c r="X90" s="38"/>
      <c r="Y90" s="38"/>
      <c r="Z90" s="38"/>
      <c r="AA90" s="38"/>
      <c r="AB90" s="38"/>
      <c r="AC90" s="38"/>
      <c r="AD90" s="38"/>
      <c r="AE90" s="38"/>
      <c r="AT90" s="21" t="s">
        <v>178</v>
      </c>
      <c r="AU90" s="21" t="s">
        <v>79</v>
      </c>
    </row>
    <row r="91" spans="1:65" s="2" customFormat="1" ht="16.5" customHeight="1">
      <c r="A91" s="38"/>
      <c r="B91" s="39"/>
      <c r="C91" s="225" t="s">
        <v>635</v>
      </c>
      <c r="D91" s="225" t="s">
        <v>234</v>
      </c>
      <c r="E91" s="226" t="s">
        <v>3407</v>
      </c>
      <c r="F91" s="227" t="s">
        <v>3408</v>
      </c>
      <c r="G91" s="228" t="s">
        <v>999</v>
      </c>
      <c r="H91" s="229">
        <v>1</v>
      </c>
      <c r="I91" s="230"/>
      <c r="J91" s="231">
        <f>ROUND(I91*H91,2)</f>
        <v>0</v>
      </c>
      <c r="K91" s="227" t="s">
        <v>1480</v>
      </c>
      <c r="L91" s="232"/>
      <c r="M91" s="233" t="s">
        <v>19</v>
      </c>
      <c r="N91" s="234" t="s">
        <v>43</v>
      </c>
      <c r="O91" s="68"/>
      <c r="P91" s="191">
        <f>O91*H91</f>
        <v>0</v>
      </c>
      <c r="Q91" s="191">
        <v>0</v>
      </c>
      <c r="R91" s="191">
        <f>Q91*H91</f>
        <v>0</v>
      </c>
      <c r="S91" s="191">
        <v>0</v>
      </c>
      <c r="T91" s="192">
        <f>S91*H91</f>
        <v>0</v>
      </c>
      <c r="U91" s="38"/>
      <c r="V91" s="38"/>
      <c r="W91" s="38"/>
      <c r="X91" s="38"/>
      <c r="Y91" s="38"/>
      <c r="Z91" s="38"/>
      <c r="AA91" s="38"/>
      <c r="AB91" s="38"/>
      <c r="AC91" s="38"/>
      <c r="AD91" s="38"/>
      <c r="AE91" s="38"/>
      <c r="AR91" s="193" t="s">
        <v>238</v>
      </c>
      <c r="AT91" s="193" t="s">
        <v>234</v>
      </c>
      <c r="AU91" s="193" t="s">
        <v>79</v>
      </c>
      <c r="AY91" s="21" t="s">
        <v>168</v>
      </c>
      <c r="BE91" s="194">
        <f>IF(N91="základní",J91,0)</f>
        <v>0</v>
      </c>
      <c r="BF91" s="194">
        <f>IF(N91="snížená",J91,0)</f>
        <v>0</v>
      </c>
      <c r="BG91" s="194">
        <f>IF(N91="zákl. přenesená",J91,0)</f>
        <v>0</v>
      </c>
      <c r="BH91" s="194">
        <f>IF(N91="sníž. přenesená",J91,0)</f>
        <v>0</v>
      </c>
      <c r="BI91" s="194">
        <f>IF(N91="nulová",J91,0)</f>
        <v>0</v>
      </c>
      <c r="BJ91" s="21" t="s">
        <v>79</v>
      </c>
      <c r="BK91" s="194">
        <f>ROUND(I91*H91,2)</f>
        <v>0</v>
      </c>
      <c r="BL91" s="21" t="s">
        <v>176</v>
      </c>
      <c r="BM91" s="193" t="s">
        <v>3409</v>
      </c>
    </row>
    <row r="92" spans="1:65" s="2" customFormat="1" ht="11.25">
      <c r="A92" s="38"/>
      <c r="B92" s="39"/>
      <c r="C92" s="40"/>
      <c r="D92" s="195" t="s">
        <v>178</v>
      </c>
      <c r="E92" s="40"/>
      <c r="F92" s="196" t="s">
        <v>3408</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1" t="s">
        <v>178</v>
      </c>
      <c r="AU92" s="21" t="s">
        <v>79</v>
      </c>
    </row>
    <row r="93" spans="1:65" s="2" customFormat="1" ht="37.9" customHeight="1">
      <c r="A93" s="38"/>
      <c r="B93" s="39"/>
      <c r="C93" s="225" t="s">
        <v>318</v>
      </c>
      <c r="D93" s="225" t="s">
        <v>234</v>
      </c>
      <c r="E93" s="226" t="s">
        <v>3410</v>
      </c>
      <c r="F93" s="227" t="s">
        <v>3411</v>
      </c>
      <c r="G93" s="228" t="s">
        <v>999</v>
      </c>
      <c r="H93" s="229">
        <v>2</v>
      </c>
      <c r="I93" s="230"/>
      <c r="J93" s="231">
        <f>ROUND(I93*H93,2)</f>
        <v>0</v>
      </c>
      <c r="K93" s="227" t="s">
        <v>1480</v>
      </c>
      <c r="L93" s="232"/>
      <c r="M93" s="233" t="s">
        <v>19</v>
      </c>
      <c r="N93" s="234" t="s">
        <v>43</v>
      </c>
      <c r="O93" s="68"/>
      <c r="P93" s="191">
        <f>O93*H93</f>
        <v>0</v>
      </c>
      <c r="Q93" s="191">
        <v>0</v>
      </c>
      <c r="R93" s="191">
        <f>Q93*H93</f>
        <v>0</v>
      </c>
      <c r="S93" s="191">
        <v>0</v>
      </c>
      <c r="T93" s="192">
        <f>S93*H93</f>
        <v>0</v>
      </c>
      <c r="U93" s="38"/>
      <c r="V93" s="38"/>
      <c r="W93" s="38"/>
      <c r="X93" s="38"/>
      <c r="Y93" s="38"/>
      <c r="Z93" s="38"/>
      <c r="AA93" s="38"/>
      <c r="AB93" s="38"/>
      <c r="AC93" s="38"/>
      <c r="AD93" s="38"/>
      <c r="AE93" s="38"/>
      <c r="AR93" s="193" t="s">
        <v>238</v>
      </c>
      <c r="AT93" s="193" t="s">
        <v>234</v>
      </c>
      <c r="AU93" s="193" t="s">
        <v>79</v>
      </c>
      <c r="AY93" s="21" t="s">
        <v>168</v>
      </c>
      <c r="BE93" s="194">
        <f>IF(N93="základní",J93,0)</f>
        <v>0</v>
      </c>
      <c r="BF93" s="194">
        <f>IF(N93="snížená",J93,0)</f>
        <v>0</v>
      </c>
      <c r="BG93" s="194">
        <f>IF(N93="zákl. přenesená",J93,0)</f>
        <v>0</v>
      </c>
      <c r="BH93" s="194">
        <f>IF(N93="sníž. přenesená",J93,0)</f>
        <v>0</v>
      </c>
      <c r="BI93" s="194">
        <f>IF(N93="nulová",J93,0)</f>
        <v>0</v>
      </c>
      <c r="BJ93" s="21" t="s">
        <v>79</v>
      </c>
      <c r="BK93" s="194">
        <f>ROUND(I93*H93,2)</f>
        <v>0</v>
      </c>
      <c r="BL93" s="21" t="s">
        <v>176</v>
      </c>
      <c r="BM93" s="193" t="s">
        <v>3412</v>
      </c>
    </row>
    <row r="94" spans="1:65" s="2" customFormat="1" ht="19.5">
      <c r="A94" s="38"/>
      <c r="B94" s="39"/>
      <c r="C94" s="40"/>
      <c r="D94" s="195" t="s">
        <v>178</v>
      </c>
      <c r="E94" s="40"/>
      <c r="F94" s="196" t="s">
        <v>3411</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1" t="s">
        <v>178</v>
      </c>
      <c r="AU94" s="21" t="s">
        <v>79</v>
      </c>
    </row>
    <row r="95" spans="1:65" s="2" customFormat="1" ht="24.2" customHeight="1">
      <c r="A95" s="38"/>
      <c r="B95" s="39"/>
      <c r="C95" s="225" t="s">
        <v>192</v>
      </c>
      <c r="D95" s="225" t="s">
        <v>234</v>
      </c>
      <c r="E95" s="226" t="s">
        <v>3413</v>
      </c>
      <c r="F95" s="227" t="s">
        <v>3414</v>
      </c>
      <c r="G95" s="228" t="s">
        <v>999</v>
      </c>
      <c r="H95" s="229">
        <v>3</v>
      </c>
      <c r="I95" s="230"/>
      <c r="J95" s="231">
        <f>ROUND(I95*H95,2)</f>
        <v>0</v>
      </c>
      <c r="K95" s="227" t="s">
        <v>1480</v>
      </c>
      <c r="L95" s="232"/>
      <c r="M95" s="233" t="s">
        <v>19</v>
      </c>
      <c r="N95" s="234" t="s">
        <v>43</v>
      </c>
      <c r="O95" s="68"/>
      <c r="P95" s="191">
        <f>O95*H95</f>
        <v>0</v>
      </c>
      <c r="Q95" s="191">
        <v>0</v>
      </c>
      <c r="R95" s="191">
        <f>Q95*H95</f>
        <v>0</v>
      </c>
      <c r="S95" s="191">
        <v>0</v>
      </c>
      <c r="T95" s="192">
        <f>S95*H95</f>
        <v>0</v>
      </c>
      <c r="U95" s="38"/>
      <c r="V95" s="38"/>
      <c r="W95" s="38"/>
      <c r="X95" s="38"/>
      <c r="Y95" s="38"/>
      <c r="Z95" s="38"/>
      <c r="AA95" s="38"/>
      <c r="AB95" s="38"/>
      <c r="AC95" s="38"/>
      <c r="AD95" s="38"/>
      <c r="AE95" s="38"/>
      <c r="AR95" s="193" t="s">
        <v>238</v>
      </c>
      <c r="AT95" s="193" t="s">
        <v>234</v>
      </c>
      <c r="AU95" s="193" t="s">
        <v>79</v>
      </c>
      <c r="AY95" s="21" t="s">
        <v>168</v>
      </c>
      <c r="BE95" s="194">
        <f>IF(N95="základní",J95,0)</f>
        <v>0</v>
      </c>
      <c r="BF95" s="194">
        <f>IF(N95="snížená",J95,0)</f>
        <v>0</v>
      </c>
      <c r="BG95" s="194">
        <f>IF(N95="zákl. přenesená",J95,0)</f>
        <v>0</v>
      </c>
      <c r="BH95" s="194">
        <f>IF(N95="sníž. přenesená",J95,0)</f>
        <v>0</v>
      </c>
      <c r="BI95" s="194">
        <f>IF(N95="nulová",J95,0)</f>
        <v>0</v>
      </c>
      <c r="BJ95" s="21" t="s">
        <v>79</v>
      </c>
      <c r="BK95" s="194">
        <f>ROUND(I95*H95,2)</f>
        <v>0</v>
      </c>
      <c r="BL95" s="21" t="s">
        <v>176</v>
      </c>
      <c r="BM95" s="193" t="s">
        <v>3415</v>
      </c>
    </row>
    <row r="96" spans="1:65" s="2" customFormat="1" ht="19.5">
      <c r="A96" s="38"/>
      <c r="B96" s="39"/>
      <c r="C96" s="40"/>
      <c r="D96" s="195" t="s">
        <v>178</v>
      </c>
      <c r="E96" s="40"/>
      <c r="F96" s="196" t="s">
        <v>3414</v>
      </c>
      <c r="G96" s="40"/>
      <c r="H96" s="40"/>
      <c r="I96" s="197"/>
      <c r="J96" s="40"/>
      <c r="K96" s="40"/>
      <c r="L96" s="43"/>
      <c r="M96" s="198"/>
      <c r="N96" s="199"/>
      <c r="O96" s="68"/>
      <c r="P96" s="68"/>
      <c r="Q96" s="68"/>
      <c r="R96" s="68"/>
      <c r="S96" s="68"/>
      <c r="T96" s="69"/>
      <c r="U96" s="38"/>
      <c r="V96" s="38"/>
      <c r="W96" s="38"/>
      <c r="X96" s="38"/>
      <c r="Y96" s="38"/>
      <c r="Z96" s="38"/>
      <c r="AA96" s="38"/>
      <c r="AB96" s="38"/>
      <c r="AC96" s="38"/>
      <c r="AD96" s="38"/>
      <c r="AE96" s="38"/>
      <c r="AT96" s="21" t="s">
        <v>178</v>
      </c>
      <c r="AU96" s="21" t="s">
        <v>79</v>
      </c>
    </row>
    <row r="97" spans="1:65" s="2" customFormat="1" ht="16.5" customHeight="1">
      <c r="A97" s="38"/>
      <c r="B97" s="39"/>
      <c r="C97" s="225" t="s">
        <v>238</v>
      </c>
      <c r="D97" s="225" t="s">
        <v>234</v>
      </c>
      <c r="E97" s="226" t="s">
        <v>3416</v>
      </c>
      <c r="F97" s="227" t="s">
        <v>3417</v>
      </c>
      <c r="G97" s="228" t="s">
        <v>999</v>
      </c>
      <c r="H97" s="229">
        <v>1</v>
      </c>
      <c r="I97" s="230"/>
      <c r="J97" s="231">
        <f>ROUND(I97*H97,2)</f>
        <v>0</v>
      </c>
      <c r="K97" s="227" t="s">
        <v>1480</v>
      </c>
      <c r="L97" s="232"/>
      <c r="M97" s="233" t="s">
        <v>19</v>
      </c>
      <c r="N97" s="234" t="s">
        <v>43</v>
      </c>
      <c r="O97" s="68"/>
      <c r="P97" s="191">
        <f>O97*H97</f>
        <v>0</v>
      </c>
      <c r="Q97" s="191">
        <v>0</v>
      </c>
      <c r="R97" s="191">
        <f>Q97*H97</f>
        <v>0</v>
      </c>
      <c r="S97" s="191">
        <v>0</v>
      </c>
      <c r="T97" s="192">
        <f>S97*H97</f>
        <v>0</v>
      </c>
      <c r="U97" s="38"/>
      <c r="V97" s="38"/>
      <c r="W97" s="38"/>
      <c r="X97" s="38"/>
      <c r="Y97" s="38"/>
      <c r="Z97" s="38"/>
      <c r="AA97" s="38"/>
      <c r="AB97" s="38"/>
      <c r="AC97" s="38"/>
      <c r="AD97" s="38"/>
      <c r="AE97" s="38"/>
      <c r="AR97" s="193" t="s">
        <v>238</v>
      </c>
      <c r="AT97" s="193" t="s">
        <v>234</v>
      </c>
      <c r="AU97" s="193" t="s">
        <v>79</v>
      </c>
      <c r="AY97" s="21" t="s">
        <v>168</v>
      </c>
      <c r="BE97" s="194">
        <f>IF(N97="základní",J97,0)</f>
        <v>0</v>
      </c>
      <c r="BF97" s="194">
        <f>IF(N97="snížená",J97,0)</f>
        <v>0</v>
      </c>
      <c r="BG97" s="194">
        <f>IF(N97="zákl. přenesená",J97,0)</f>
        <v>0</v>
      </c>
      <c r="BH97" s="194">
        <f>IF(N97="sníž. přenesená",J97,0)</f>
        <v>0</v>
      </c>
      <c r="BI97" s="194">
        <f>IF(N97="nulová",J97,0)</f>
        <v>0</v>
      </c>
      <c r="BJ97" s="21" t="s">
        <v>79</v>
      </c>
      <c r="BK97" s="194">
        <f>ROUND(I97*H97,2)</f>
        <v>0</v>
      </c>
      <c r="BL97" s="21" t="s">
        <v>176</v>
      </c>
      <c r="BM97" s="193" t="s">
        <v>3418</v>
      </c>
    </row>
    <row r="98" spans="1:65" s="2" customFormat="1" ht="11.25">
      <c r="A98" s="38"/>
      <c r="B98" s="39"/>
      <c r="C98" s="40"/>
      <c r="D98" s="195" t="s">
        <v>178</v>
      </c>
      <c r="E98" s="40"/>
      <c r="F98" s="196" t="s">
        <v>3417</v>
      </c>
      <c r="G98" s="40"/>
      <c r="H98" s="40"/>
      <c r="I98" s="197"/>
      <c r="J98" s="40"/>
      <c r="K98" s="40"/>
      <c r="L98" s="43"/>
      <c r="M98" s="198"/>
      <c r="N98" s="199"/>
      <c r="O98" s="68"/>
      <c r="P98" s="68"/>
      <c r="Q98" s="68"/>
      <c r="R98" s="68"/>
      <c r="S98" s="68"/>
      <c r="T98" s="69"/>
      <c r="U98" s="38"/>
      <c r="V98" s="38"/>
      <c r="W98" s="38"/>
      <c r="X98" s="38"/>
      <c r="Y98" s="38"/>
      <c r="Z98" s="38"/>
      <c r="AA98" s="38"/>
      <c r="AB98" s="38"/>
      <c r="AC98" s="38"/>
      <c r="AD98" s="38"/>
      <c r="AE98" s="38"/>
      <c r="AT98" s="21" t="s">
        <v>178</v>
      </c>
      <c r="AU98" s="21" t="s">
        <v>79</v>
      </c>
    </row>
    <row r="99" spans="1:65" s="2" customFormat="1" ht="16.5" customHeight="1">
      <c r="A99" s="38"/>
      <c r="B99" s="39"/>
      <c r="C99" s="225" t="s">
        <v>547</v>
      </c>
      <c r="D99" s="225" t="s">
        <v>234</v>
      </c>
      <c r="E99" s="226" t="s">
        <v>3419</v>
      </c>
      <c r="F99" s="227" t="s">
        <v>3420</v>
      </c>
      <c r="G99" s="228" t="s">
        <v>999</v>
      </c>
      <c r="H99" s="229">
        <v>1</v>
      </c>
      <c r="I99" s="230"/>
      <c r="J99" s="231">
        <f>ROUND(I99*H99,2)</f>
        <v>0</v>
      </c>
      <c r="K99" s="227" t="s">
        <v>1480</v>
      </c>
      <c r="L99" s="232"/>
      <c r="M99" s="233" t="s">
        <v>19</v>
      </c>
      <c r="N99" s="234" t="s">
        <v>43</v>
      </c>
      <c r="O99" s="68"/>
      <c r="P99" s="191">
        <f>O99*H99</f>
        <v>0</v>
      </c>
      <c r="Q99" s="191">
        <v>0</v>
      </c>
      <c r="R99" s="191">
        <f>Q99*H99</f>
        <v>0</v>
      </c>
      <c r="S99" s="191">
        <v>0</v>
      </c>
      <c r="T99" s="192">
        <f>S99*H99</f>
        <v>0</v>
      </c>
      <c r="U99" s="38"/>
      <c r="V99" s="38"/>
      <c r="W99" s="38"/>
      <c r="X99" s="38"/>
      <c r="Y99" s="38"/>
      <c r="Z99" s="38"/>
      <c r="AA99" s="38"/>
      <c r="AB99" s="38"/>
      <c r="AC99" s="38"/>
      <c r="AD99" s="38"/>
      <c r="AE99" s="38"/>
      <c r="AR99" s="193" t="s">
        <v>238</v>
      </c>
      <c r="AT99" s="193" t="s">
        <v>234</v>
      </c>
      <c r="AU99" s="193" t="s">
        <v>79</v>
      </c>
      <c r="AY99" s="21" t="s">
        <v>168</v>
      </c>
      <c r="BE99" s="194">
        <f>IF(N99="základní",J99,0)</f>
        <v>0</v>
      </c>
      <c r="BF99" s="194">
        <f>IF(N99="snížená",J99,0)</f>
        <v>0</v>
      </c>
      <c r="BG99" s="194">
        <f>IF(N99="zákl. přenesená",J99,0)</f>
        <v>0</v>
      </c>
      <c r="BH99" s="194">
        <f>IF(N99="sníž. přenesená",J99,0)</f>
        <v>0</v>
      </c>
      <c r="BI99" s="194">
        <f>IF(N99="nulová",J99,0)</f>
        <v>0</v>
      </c>
      <c r="BJ99" s="21" t="s">
        <v>79</v>
      </c>
      <c r="BK99" s="194">
        <f>ROUND(I99*H99,2)</f>
        <v>0</v>
      </c>
      <c r="BL99" s="21" t="s">
        <v>176</v>
      </c>
      <c r="BM99" s="193" t="s">
        <v>3421</v>
      </c>
    </row>
    <row r="100" spans="1:65" s="2" customFormat="1" ht="11.25">
      <c r="A100" s="38"/>
      <c r="B100" s="39"/>
      <c r="C100" s="40"/>
      <c r="D100" s="195" t="s">
        <v>178</v>
      </c>
      <c r="E100" s="40"/>
      <c r="F100" s="196" t="s">
        <v>3420</v>
      </c>
      <c r="G100" s="40"/>
      <c r="H100" s="40"/>
      <c r="I100" s="197"/>
      <c r="J100" s="40"/>
      <c r="K100" s="40"/>
      <c r="L100" s="43"/>
      <c r="M100" s="198"/>
      <c r="N100" s="199"/>
      <c r="O100" s="68"/>
      <c r="P100" s="68"/>
      <c r="Q100" s="68"/>
      <c r="R100" s="68"/>
      <c r="S100" s="68"/>
      <c r="T100" s="69"/>
      <c r="U100" s="38"/>
      <c r="V100" s="38"/>
      <c r="W100" s="38"/>
      <c r="X100" s="38"/>
      <c r="Y100" s="38"/>
      <c r="Z100" s="38"/>
      <c r="AA100" s="38"/>
      <c r="AB100" s="38"/>
      <c r="AC100" s="38"/>
      <c r="AD100" s="38"/>
      <c r="AE100" s="38"/>
      <c r="AT100" s="21" t="s">
        <v>178</v>
      </c>
      <c r="AU100" s="21" t="s">
        <v>79</v>
      </c>
    </row>
    <row r="101" spans="1:65" s="2" customFormat="1" ht="24.2" customHeight="1">
      <c r="A101" s="38"/>
      <c r="B101" s="39"/>
      <c r="C101" s="225" t="s">
        <v>1418</v>
      </c>
      <c r="D101" s="225" t="s">
        <v>234</v>
      </c>
      <c r="E101" s="226" t="s">
        <v>3422</v>
      </c>
      <c r="F101" s="227" t="s">
        <v>3423</v>
      </c>
      <c r="G101" s="228" t="s">
        <v>3325</v>
      </c>
      <c r="H101" s="229">
        <v>2</v>
      </c>
      <c r="I101" s="230"/>
      <c r="J101" s="231">
        <f>ROUND(I101*H101,2)</f>
        <v>0</v>
      </c>
      <c r="K101" s="227" t="s">
        <v>1480</v>
      </c>
      <c r="L101" s="232"/>
      <c r="M101" s="233" t="s">
        <v>19</v>
      </c>
      <c r="N101" s="234" t="s">
        <v>43</v>
      </c>
      <c r="O101" s="68"/>
      <c r="P101" s="191">
        <f>O101*H101</f>
        <v>0</v>
      </c>
      <c r="Q101" s="191">
        <v>0</v>
      </c>
      <c r="R101" s="191">
        <f>Q101*H101</f>
        <v>0</v>
      </c>
      <c r="S101" s="191">
        <v>0</v>
      </c>
      <c r="T101" s="192">
        <f>S101*H101</f>
        <v>0</v>
      </c>
      <c r="U101" s="38"/>
      <c r="V101" s="38"/>
      <c r="W101" s="38"/>
      <c r="X101" s="38"/>
      <c r="Y101" s="38"/>
      <c r="Z101" s="38"/>
      <c r="AA101" s="38"/>
      <c r="AB101" s="38"/>
      <c r="AC101" s="38"/>
      <c r="AD101" s="38"/>
      <c r="AE101" s="38"/>
      <c r="AR101" s="193" t="s">
        <v>238</v>
      </c>
      <c r="AT101" s="193" t="s">
        <v>234</v>
      </c>
      <c r="AU101" s="193" t="s">
        <v>79</v>
      </c>
      <c r="AY101" s="21" t="s">
        <v>168</v>
      </c>
      <c r="BE101" s="194">
        <f>IF(N101="základní",J101,0)</f>
        <v>0</v>
      </c>
      <c r="BF101" s="194">
        <f>IF(N101="snížená",J101,0)</f>
        <v>0</v>
      </c>
      <c r="BG101" s="194">
        <f>IF(N101="zákl. přenesená",J101,0)</f>
        <v>0</v>
      </c>
      <c r="BH101" s="194">
        <f>IF(N101="sníž. přenesená",J101,0)</f>
        <v>0</v>
      </c>
      <c r="BI101" s="194">
        <f>IF(N101="nulová",J101,0)</f>
        <v>0</v>
      </c>
      <c r="BJ101" s="21" t="s">
        <v>79</v>
      </c>
      <c r="BK101" s="194">
        <f>ROUND(I101*H101,2)</f>
        <v>0</v>
      </c>
      <c r="BL101" s="21" t="s">
        <v>176</v>
      </c>
      <c r="BM101" s="193" t="s">
        <v>3424</v>
      </c>
    </row>
    <row r="102" spans="1:65" s="2" customFormat="1" ht="19.5">
      <c r="A102" s="38"/>
      <c r="B102" s="39"/>
      <c r="C102" s="40"/>
      <c r="D102" s="195" t="s">
        <v>178</v>
      </c>
      <c r="E102" s="40"/>
      <c r="F102" s="196" t="s">
        <v>3423</v>
      </c>
      <c r="G102" s="40"/>
      <c r="H102" s="40"/>
      <c r="I102" s="197"/>
      <c r="J102" s="40"/>
      <c r="K102" s="40"/>
      <c r="L102" s="43"/>
      <c r="M102" s="198"/>
      <c r="N102" s="199"/>
      <c r="O102" s="68"/>
      <c r="P102" s="68"/>
      <c r="Q102" s="68"/>
      <c r="R102" s="68"/>
      <c r="S102" s="68"/>
      <c r="T102" s="69"/>
      <c r="U102" s="38"/>
      <c r="V102" s="38"/>
      <c r="W102" s="38"/>
      <c r="X102" s="38"/>
      <c r="Y102" s="38"/>
      <c r="Z102" s="38"/>
      <c r="AA102" s="38"/>
      <c r="AB102" s="38"/>
      <c r="AC102" s="38"/>
      <c r="AD102" s="38"/>
      <c r="AE102" s="38"/>
      <c r="AT102" s="21" t="s">
        <v>178</v>
      </c>
      <c r="AU102" s="21" t="s">
        <v>79</v>
      </c>
    </row>
    <row r="103" spans="1:65" s="2" customFormat="1" ht="24.2" customHeight="1">
      <c r="A103" s="38"/>
      <c r="B103" s="39"/>
      <c r="C103" s="225" t="s">
        <v>1815</v>
      </c>
      <c r="D103" s="225" t="s">
        <v>234</v>
      </c>
      <c r="E103" s="226" t="s">
        <v>3425</v>
      </c>
      <c r="F103" s="227" t="s">
        <v>3426</v>
      </c>
      <c r="G103" s="228" t="s">
        <v>3325</v>
      </c>
      <c r="H103" s="229">
        <v>3</v>
      </c>
      <c r="I103" s="230"/>
      <c r="J103" s="231">
        <f>ROUND(I103*H103,2)</f>
        <v>0</v>
      </c>
      <c r="K103" s="227" t="s">
        <v>1480</v>
      </c>
      <c r="L103" s="232"/>
      <c r="M103" s="233" t="s">
        <v>19</v>
      </c>
      <c r="N103" s="234" t="s">
        <v>43</v>
      </c>
      <c r="O103" s="68"/>
      <c r="P103" s="191">
        <f>O103*H103</f>
        <v>0</v>
      </c>
      <c r="Q103" s="191">
        <v>0</v>
      </c>
      <c r="R103" s="191">
        <f>Q103*H103</f>
        <v>0</v>
      </c>
      <c r="S103" s="191">
        <v>0</v>
      </c>
      <c r="T103" s="192">
        <f>S103*H103</f>
        <v>0</v>
      </c>
      <c r="U103" s="38"/>
      <c r="V103" s="38"/>
      <c r="W103" s="38"/>
      <c r="X103" s="38"/>
      <c r="Y103" s="38"/>
      <c r="Z103" s="38"/>
      <c r="AA103" s="38"/>
      <c r="AB103" s="38"/>
      <c r="AC103" s="38"/>
      <c r="AD103" s="38"/>
      <c r="AE103" s="38"/>
      <c r="AR103" s="193" t="s">
        <v>238</v>
      </c>
      <c r="AT103" s="193" t="s">
        <v>234</v>
      </c>
      <c r="AU103" s="193" t="s">
        <v>79</v>
      </c>
      <c r="AY103" s="21" t="s">
        <v>168</v>
      </c>
      <c r="BE103" s="194">
        <f>IF(N103="základní",J103,0)</f>
        <v>0</v>
      </c>
      <c r="BF103" s="194">
        <f>IF(N103="snížená",J103,0)</f>
        <v>0</v>
      </c>
      <c r="BG103" s="194">
        <f>IF(N103="zákl. přenesená",J103,0)</f>
        <v>0</v>
      </c>
      <c r="BH103" s="194">
        <f>IF(N103="sníž. přenesená",J103,0)</f>
        <v>0</v>
      </c>
      <c r="BI103" s="194">
        <f>IF(N103="nulová",J103,0)</f>
        <v>0</v>
      </c>
      <c r="BJ103" s="21" t="s">
        <v>79</v>
      </c>
      <c r="BK103" s="194">
        <f>ROUND(I103*H103,2)</f>
        <v>0</v>
      </c>
      <c r="BL103" s="21" t="s">
        <v>176</v>
      </c>
      <c r="BM103" s="193" t="s">
        <v>3427</v>
      </c>
    </row>
    <row r="104" spans="1:65" s="2" customFormat="1" ht="19.5">
      <c r="A104" s="38"/>
      <c r="B104" s="39"/>
      <c r="C104" s="40"/>
      <c r="D104" s="195" t="s">
        <v>178</v>
      </c>
      <c r="E104" s="40"/>
      <c r="F104" s="196" t="s">
        <v>3426</v>
      </c>
      <c r="G104" s="40"/>
      <c r="H104" s="40"/>
      <c r="I104" s="197"/>
      <c r="J104" s="40"/>
      <c r="K104" s="40"/>
      <c r="L104" s="43"/>
      <c r="M104" s="198"/>
      <c r="N104" s="199"/>
      <c r="O104" s="68"/>
      <c r="P104" s="68"/>
      <c r="Q104" s="68"/>
      <c r="R104" s="68"/>
      <c r="S104" s="68"/>
      <c r="T104" s="69"/>
      <c r="U104" s="38"/>
      <c r="V104" s="38"/>
      <c r="W104" s="38"/>
      <c r="X104" s="38"/>
      <c r="Y104" s="38"/>
      <c r="Z104" s="38"/>
      <c r="AA104" s="38"/>
      <c r="AB104" s="38"/>
      <c r="AC104" s="38"/>
      <c r="AD104" s="38"/>
      <c r="AE104" s="38"/>
      <c r="AT104" s="21" t="s">
        <v>178</v>
      </c>
      <c r="AU104" s="21" t="s">
        <v>79</v>
      </c>
    </row>
    <row r="105" spans="1:65" s="2" customFormat="1" ht="24.2" customHeight="1">
      <c r="A105" s="38"/>
      <c r="B105" s="39"/>
      <c r="C105" s="225" t="s">
        <v>616</v>
      </c>
      <c r="D105" s="225" t="s">
        <v>234</v>
      </c>
      <c r="E105" s="226" t="s">
        <v>3428</v>
      </c>
      <c r="F105" s="227" t="s">
        <v>3429</v>
      </c>
      <c r="G105" s="228" t="s">
        <v>3325</v>
      </c>
      <c r="H105" s="229">
        <v>1</v>
      </c>
      <c r="I105" s="230"/>
      <c r="J105" s="231">
        <f>ROUND(I105*H105,2)</f>
        <v>0</v>
      </c>
      <c r="K105" s="227" t="s">
        <v>1480</v>
      </c>
      <c r="L105" s="232"/>
      <c r="M105" s="233" t="s">
        <v>19</v>
      </c>
      <c r="N105" s="234" t="s">
        <v>43</v>
      </c>
      <c r="O105" s="68"/>
      <c r="P105" s="191">
        <f>O105*H105</f>
        <v>0</v>
      </c>
      <c r="Q105" s="191">
        <v>0</v>
      </c>
      <c r="R105" s="191">
        <f>Q105*H105</f>
        <v>0</v>
      </c>
      <c r="S105" s="191">
        <v>0</v>
      </c>
      <c r="T105" s="192">
        <f>S105*H105</f>
        <v>0</v>
      </c>
      <c r="U105" s="38"/>
      <c r="V105" s="38"/>
      <c r="W105" s="38"/>
      <c r="X105" s="38"/>
      <c r="Y105" s="38"/>
      <c r="Z105" s="38"/>
      <c r="AA105" s="38"/>
      <c r="AB105" s="38"/>
      <c r="AC105" s="38"/>
      <c r="AD105" s="38"/>
      <c r="AE105" s="38"/>
      <c r="AR105" s="193" t="s">
        <v>238</v>
      </c>
      <c r="AT105" s="193" t="s">
        <v>234</v>
      </c>
      <c r="AU105" s="193" t="s">
        <v>79</v>
      </c>
      <c r="AY105" s="21" t="s">
        <v>168</v>
      </c>
      <c r="BE105" s="194">
        <f>IF(N105="základní",J105,0)</f>
        <v>0</v>
      </c>
      <c r="BF105" s="194">
        <f>IF(N105="snížená",J105,0)</f>
        <v>0</v>
      </c>
      <c r="BG105" s="194">
        <f>IF(N105="zákl. přenesená",J105,0)</f>
        <v>0</v>
      </c>
      <c r="BH105" s="194">
        <f>IF(N105="sníž. přenesená",J105,0)</f>
        <v>0</v>
      </c>
      <c r="BI105" s="194">
        <f>IF(N105="nulová",J105,0)</f>
        <v>0</v>
      </c>
      <c r="BJ105" s="21" t="s">
        <v>79</v>
      </c>
      <c r="BK105" s="194">
        <f>ROUND(I105*H105,2)</f>
        <v>0</v>
      </c>
      <c r="BL105" s="21" t="s">
        <v>176</v>
      </c>
      <c r="BM105" s="193" t="s">
        <v>3430</v>
      </c>
    </row>
    <row r="106" spans="1:65" s="2" customFormat="1" ht="19.5">
      <c r="A106" s="38"/>
      <c r="B106" s="39"/>
      <c r="C106" s="40"/>
      <c r="D106" s="195" t="s">
        <v>178</v>
      </c>
      <c r="E106" s="40"/>
      <c r="F106" s="196" t="s">
        <v>3429</v>
      </c>
      <c r="G106" s="40"/>
      <c r="H106" s="40"/>
      <c r="I106" s="197"/>
      <c r="J106" s="40"/>
      <c r="K106" s="40"/>
      <c r="L106" s="43"/>
      <c r="M106" s="198"/>
      <c r="N106" s="199"/>
      <c r="O106" s="68"/>
      <c r="P106" s="68"/>
      <c r="Q106" s="68"/>
      <c r="R106" s="68"/>
      <c r="S106" s="68"/>
      <c r="T106" s="69"/>
      <c r="U106" s="38"/>
      <c r="V106" s="38"/>
      <c r="W106" s="38"/>
      <c r="X106" s="38"/>
      <c r="Y106" s="38"/>
      <c r="Z106" s="38"/>
      <c r="AA106" s="38"/>
      <c r="AB106" s="38"/>
      <c r="AC106" s="38"/>
      <c r="AD106" s="38"/>
      <c r="AE106" s="38"/>
      <c r="AT106" s="21" t="s">
        <v>178</v>
      </c>
      <c r="AU106" s="21" t="s">
        <v>79</v>
      </c>
    </row>
    <row r="107" spans="1:65" s="2" customFormat="1" ht="24.2" customHeight="1">
      <c r="A107" s="38"/>
      <c r="B107" s="39"/>
      <c r="C107" s="225" t="s">
        <v>687</v>
      </c>
      <c r="D107" s="225" t="s">
        <v>234</v>
      </c>
      <c r="E107" s="226" t="s">
        <v>3431</v>
      </c>
      <c r="F107" s="227" t="s">
        <v>3432</v>
      </c>
      <c r="G107" s="228" t="s">
        <v>3325</v>
      </c>
      <c r="H107" s="229">
        <v>37</v>
      </c>
      <c r="I107" s="230"/>
      <c r="J107" s="231">
        <f>ROUND(I107*H107,2)</f>
        <v>0</v>
      </c>
      <c r="K107" s="227" t="s">
        <v>1480</v>
      </c>
      <c r="L107" s="232"/>
      <c r="M107" s="233" t="s">
        <v>19</v>
      </c>
      <c r="N107" s="234" t="s">
        <v>43</v>
      </c>
      <c r="O107" s="68"/>
      <c r="P107" s="191">
        <f>O107*H107</f>
        <v>0</v>
      </c>
      <c r="Q107" s="191">
        <v>0</v>
      </c>
      <c r="R107" s="191">
        <f>Q107*H107</f>
        <v>0</v>
      </c>
      <c r="S107" s="191">
        <v>0</v>
      </c>
      <c r="T107" s="192">
        <f>S107*H107</f>
        <v>0</v>
      </c>
      <c r="U107" s="38"/>
      <c r="V107" s="38"/>
      <c r="W107" s="38"/>
      <c r="X107" s="38"/>
      <c r="Y107" s="38"/>
      <c r="Z107" s="38"/>
      <c r="AA107" s="38"/>
      <c r="AB107" s="38"/>
      <c r="AC107" s="38"/>
      <c r="AD107" s="38"/>
      <c r="AE107" s="38"/>
      <c r="AR107" s="193" t="s">
        <v>238</v>
      </c>
      <c r="AT107" s="193" t="s">
        <v>234</v>
      </c>
      <c r="AU107" s="193" t="s">
        <v>79</v>
      </c>
      <c r="AY107" s="21" t="s">
        <v>168</v>
      </c>
      <c r="BE107" s="194">
        <f>IF(N107="základní",J107,0)</f>
        <v>0</v>
      </c>
      <c r="BF107" s="194">
        <f>IF(N107="snížená",J107,0)</f>
        <v>0</v>
      </c>
      <c r="BG107" s="194">
        <f>IF(N107="zákl. přenesená",J107,0)</f>
        <v>0</v>
      </c>
      <c r="BH107" s="194">
        <f>IF(N107="sníž. přenesená",J107,0)</f>
        <v>0</v>
      </c>
      <c r="BI107" s="194">
        <f>IF(N107="nulová",J107,0)</f>
        <v>0</v>
      </c>
      <c r="BJ107" s="21" t="s">
        <v>79</v>
      </c>
      <c r="BK107" s="194">
        <f>ROUND(I107*H107,2)</f>
        <v>0</v>
      </c>
      <c r="BL107" s="21" t="s">
        <v>176</v>
      </c>
      <c r="BM107" s="193" t="s">
        <v>3433</v>
      </c>
    </row>
    <row r="108" spans="1:65" s="2" customFormat="1" ht="19.5">
      <c r="A108" s="38"/>
      <c r="B108" s="39"/>
      <c r="C108" s="40"/>
      <c r="D108" s="195" t="s">
        <v>178</v>
      </c>
      <c r="E108" s="40"/>
      <c r="F108" s="196" t="s">
        <v>3432</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1" t="s">
        <v>178</v>
      </c>
      <c r="AU108" s="21" t="s">
        <v>79</v>
      </c>
    </row>
    <row r="109" spans="1:65" s="2" customFormat="1" ht="24.2" customHeight="1">
      <c r="A109" s="38"/>
      <c r="B109" s="39"/>
      <c r="C109" s="225" t="s">
        <v>654</v>
      </c>
      <c r="D109" s="225" t="s">
        <v>234</v>
      </c>
      <c r="E109" s="226" t="s">
        <v>3434</v>
      </c>
      <c r="F109" s="227" t="s">
        <v>3435</v>
      </c>
      <c r="G109" s="228" t="s">
        <v>3325</v>
      </c>
      <c r="H109" s="229">
        <v>2</v>
      </c>
      <c r="I109" s="230"/>
      <c r="J109" s="231">
        <f>ROUND(I109*H109,2)</f>
        <v>0</v>
      </c>
      <c r="K109" s="227" t="s">
        <v>1480</v>
      </c>
      <c r="L109" s="232"/>
      <c r="M109" s="233" t="s">
        <v>19</v>
      </c>
      <c r="N109" s="234" t="s">
        <v>43</v>
      </c>
      <c r="O109" s="68"/>
      <c r="P109" s="191">
        <f>O109*H109</f>
        <v>0</v>
      </c>
      <c r="Q109" s="191">
        <v>0</v>
      </c>
      <c r="R109" s="191">
        <f>Q109*H109</f>
        <v>0</v>
      </c>
      <c r="S109" s="191">
        <v>0</v>
      </c>
      <c r="T109" s="192">
        <f>S109*H109</f>
        <v>0</v>
      </c>
      <c r="U109" s="38"/>
      <c r="V109" s="38"/>
      <c r="W109" s="38"/>
      <c r="X109" s="38"/>
      <c r="Y109" s="38"/>
      <c r="Z109" s="38"/>
      <c r="AA109" s="38"/>
      <c r="AB109" s="38"/>
      <c r="AC109" s="38"/>
      <c r="AD109" s="38"/>
      <c r="AE109" s="38"/>
      <c r="AR109" s="193" t="s">
        <v>238</v>
      </c>
      <c r="AT109" s="193" t="s">
        <v>234</v>
      </c>
      <c r="AU109" s="193" t="s">
        <v>79</v>
      </c>
      <c r="AY109" s="21" t="s">
        <v>168</v>
      </c>
      <c r="BE109" s="194">
        <f>IF(N109="základní",J109,0)</f>
        <v>0</v>
      </c>
      <c r="BF109" s="194">
        <f>IF(N109="snížená",J109,0)</f>
        <v>0</v>
      </c>
      <c r="BG109" s="194">
        <f>IF(N109="zákl. přenesená",J109,0)</f>
        <v>0</v>
      </c>
      <c r="BH109" s="194">
        <f>IF(N109="sníž. přenesená",J109,0)</f>
        <v>0</v>
      </c>
      <c r="BI109" s="194">
        <f>IF(N109="nulová",J109,0)</f>
        <v>0</v>
      </c>
      <c r="BJ109" s="21" t="s">
        <v>79</v>
      </c>
      <c r="BK109" s="194">
        <f>ROUND(I109*H109,2)</f>
        <v>0</v>
      </c>
      <c r="BL109" s="21" t="s">
        <v>176</v>
      </c>
      <c r="BM109" s="193" t="s">
        <v>3436</v>
      </c>
    </row>
    <row r="110" spans="1:65" s="2" customFormat="1" ht="19.5">
      <c r="A110" s="38"/>
      <c r="B110" s="39"/>
      <c r="C110" s="40"/>
      <c r="D110" s="195" t="s">
        <v>178</v>
      </c>
      <c r="E110" s="40"/>
      <c r="F110" s="196" t="s">
        <v>3435</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1" t="s">
        <v>178</v>
      </c>
      <c r="AU110" s="21" t="s">
        <v>79</v>
      </c>
    </row>
    <row r="111" spans="1:65" s="2" customFormat="1" ht="21.75" customHeight="1">
      <c r="A111" s="38"/>
      <c r="B111" s="39"/>
      <c r="C111" s="225" t="s">
        <v>8</v>
      </c>
      <c r="D111" s="225" t="s">
        <v>234</v>
      </c>
      <c r="E111" s="226" t="s">
        <v>3437</v>
      </c>
      <c r="F111" s="227" t="s">
        <v>3438</v>
      </c>
      <c r="G111" s="228" t="s">
        <v>3325</v>
      </c>
      <c r="H111" s="229">
        <v>6</v>
      </c>
      <c r="I111" s="230"/>
      <c r="J111" s="231">
        <f>ROUND(I111*H111,2)</f>
        <v>0</v>
      </c>
      <c r="K111" s="227" t="s">
        <v>1480</v>
      </c>
      <c r="L111" s="232"/>
      <c r="M111" s="233" t="s">
        <v>19</v>
      </c>
      <c r="N111" s="234" t="s">
        <v>43</v>
      </c>
      <c r="O111" s="68"/>
      <c r="P111" s="191">
        <f>O111*H111</f>
        <v>0</v>
      </c>
      <c r="Q111" s="191">
        <v>0</v>
      </c>
      <c r="R111" s="191">
        <f>Q111*H111</f>
        <v>0</v>
      </c>
      <c r="S111" s="191">
        <v>0</v>
      </c>
      <c r="T111" s="192">
        <f>S111*H111</f>
        <v>0</v>
      </c>
      <c r="U111" s="38"/>
      <c r="V111" s="38"/>
      <c r="W111" s="38"/>
      <c r="X111" s="38"/>
      <c r="Y111" s="38"/>
      <c r="Z111" s="38"/>
      <c r="AA111" s="38"/>
      <c r="AB111" s="38"/>
      <c r="AC111" s="38"/>
      <c r="AD111" s="38"/>
      <c r="AE111" s="38"/>
      <c r="AR111" s="193" t="s">
        <v>238</v>
      </c>
      <c r="AT111" s="193" t="s">
        <v>234</v>
      </c>
      <c r="AU111" s="193" t="s">
        <v>79</v>
      </c>
      <c r="AY111" s="21" t="s">
        <v>168</v>
      </c>
      <c r="BE111" s="194">
        <f>IF(N111="základní",J111,0)</f>
        <v>0</v>
      </c>
      <c r="BF111" s="194">
        <f>IF(N111="snížená",J111,0)</f>
        <v>0</v>
      </c>
      <c r="BG111" s="194">
        <f>IF(N111="zákl. přenesená",J111,0)</f>
        <v>0</v>
      </c>
      <c r="BH111" s="194">
        <f>IF(N111="sníž. přenesená",J111,0)</f>
        <v>0</v>
      </c>
      <c r="BI111" s="194">
        <f>IF(N111="nulová",J111,0)</f>
        <v>0</v>
      </c>
      <c r="BJ111" s="21" t="s">
        <v>79</v>
      </c>
      <c r="BK111" s="194">
        <f>ROUND(I111*H111,2)</f>
        <v>0</v>
      </c>
      <c r="BL111" s="21" t="s">
        <v>176</v>
      </c>
      <c r="BM111" s="193" t="s">
        <v>3439</v>
      </c>
    </row>
    <row r="112" spans="1:65" s="2" customFormat="1" ht="11.25">
      <c r="A112" s="38"/>
      <c r="B112" s="39"/>
      <c r="C112" s="40"/>
      <c r="D112" s="195" t="s">
        <v>178</v>
      </c>
      <c r="E112" s="40"/>
      <c r="F112" s="196" t="s">
        <v>3438</v>
      </c>
      <c r="G112" s="40"/>
      <c r="H112" s="40"/>
      <c r="I112" s="197"/>
      <c r="J112" s="40"/>
      <c r="K112" s="40"/>
      <c r="L112" s="43"/>
      <c r="M112" s="198"/>
      <c r="N112" s="199"/>
      <c r="O112" s="68"/>
      <c r="P112" s="68"/>
      <c r="Q112" s="68"/>
      <c r="R112" s="68"/>
      <c r="S112" s="68"/>
      <c r="T112" s="69"/>
      <c r="U112" s="38"/>
      <c r="V112" s="38"/>
      <c r="W112" s="38"/>
      <c r="X112" s="38"/>
      <c r="Y112" s="38"/>
      <c r="Z112" s="38"/>
      <c r="AA112" s="38"/>
      <c r="AB112" s="38"/>
      <c r="AC112" s="38"/>
      <c r="AD112" s="38"/>
      <c r="AE112" s="38"/>
      <c r="AT112" s="21" t="s">
        <v>178</v>
      </c>
      <c r="AU112" s="21" t="s">
        <v>79</v>
      </c>
    </row>
    <row r="113" spans="1:65" s="2" customFormat="1" ht="21.75" customHeight="1">
      <c r="A113" s="38"/>
      <c r="B113" s="39"/>
      <c r="C113" s="225" t="s">
        <v>278</v>
      </c>
      <c r="D113" s="225" t="s">
        <v>234</v>
      </c>
      <c r="E113" s="226" t="s">
        <v>3440</v>
      </c>
      <c r="F113" s="227" t="s">
        <v>3441</v>
      </c>
      <c r="G113" s="228" t="s">
        <v>3325</v>
      </c>
      <c r="H113" s="229">
        <v>3</v>
      </c>
      <c r="I113" s="230"/>
      <c r="J113" s="231">
        <f>ROUND(I113*H113,2)</f>
        <v>0</v>
      </c>
      <c r="K113" s="227" t="s">
        <v>1480</v>
      </c>
      <c r="L113" s="232"/>
      <c r="M113" s="233" t="s">
        <v>19</v>
      </c>
      <c r="N113" s="234" t="s">
        <v>43</v>
      </c>
      <c r="O113" s="68"/>
      <c r="P113" s="191">
        <f>O113*H113</f>
        <v>0</v>
      </c>
      <c r="Q113" s="191">
        <v>0</v>
      </c>
      <c r="R113" s="191">
        <f>Q113*H113</f>
        <v>0</v>
      </c>
      <c r="S113" s="191">
        <v>0</v>
      </c>
      <c r="T113" s="192">
        <f>S113*H113</f>
        <v>0</v>
      </c>
      <c r="U113" s="38"/>
      <c r="V113" s="38"/>
      <c r="W113" s="38"/>
      <c r="X113" s="38"/>
      <c r="Y113" s="38"/>
      <c r="Z113" s="38"/>
      <c r="AA113" s="38"/>
      <c r="AB113" s="38"/>
      <c r="AC113" s="38"/>
      <c r="AD113" s="38"/>
      <c r="AE113" s="38"/>
      <c r="AR113" s="193" t="s">
        <v>238</v>
      </c>
      <c r="AT113" s="193" t="s">
        <v>234</v>
      </c>
      <c r="AU113" s="193" t="s">
        <v>79</v>
      </c>
      <c r="AY113" s="21" t="s">
        <v>168</v>
      </c>
      <c r="BE113" s="194">
        <f>IF(N113="základní",J113,0)</f>
        <v>0</v>
      </c>
      <c r="BF113" s="194">
        <f>IF(N113="snížená",J113,0)</f>
        <v>0</v>
      </c>
      <c r="BG113" s="194">
        <f>IF(N113="zákl. přenesená",J113,0)</f>
        <v>0</v>
      </c>
      <c r="BH113" s="194">
        <f>IF(N113="sníž. přenesená",J113,0)</f>
        <v>0</v>
      </c>
      <c r="BI113" s="194">
        <f>IF(N113="nulová",J113,0)</f>
        <v>0</v>
      </c>
      <c r="BJ113" s="21" t="s">
        <v>79</v>
      </c>
      <c r="BK113" s="194">
        <f>ROUND(I113*H113,2)</f>
        <v>0</v>
      </c>
      <c r="BL113" s="21" t="s">
        <v>176</v>
      </c>
      <c r="BM113" s="193" t="s">
        <v>3442</v>
      </c>
    </row>
    <row r="114" spans="1:65" s="2" customFormat="1" ht="11.25">
      <c r="A114" s="38"/>
      <c r="B114" s="39"/>
      <c r="C114" s="40"/>
      <c r="D114" s="195" t="s">
        <v>178</v>
      </c>
      <c r="E114" s="40"/>
      <c r="F114" s="196" t="s">
        <v>3441</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1" t="s">
        <v>178</v>
      </c>
      <c r="AU114" s="21" t="s">
        <v>79</v>
      </c>
    </row>
    <row r="115" spans="1:65" s="2" customFormat="1" ht="21.75" customHeight="1">
      <c r="A115" s="38"/>
      <c r="B115" s="39"/>
      <c r="C115" s="225" t="s">
        <v>270</v>
      </c>
      <c r="D115" s="225" t="s">
        <v>234</v>
      </c>
      <c r="E115" s="226" t="s">
        <v>3443</v>
      </c>
      <c r="F115" s="227" t="s">
        <v>3444</v>
      </c>
      <c r="G115" s="228" t="s">
        <v>3325</v>
      </c>
      <c r="H115" s="229">
        <v>4</v>
      </c>
      <c r="I115" s="230"/>
      <c r="J115" s="231">
        <f>ROUND(I115*H115,2)</f>
        <v>0</v>
      </c>
      <c r="K115" s="227" t="s">
        <v>1480</v>
      </c>
      <c r="L115" s="232"/>
      <c r="M115" s="233" t="s">
        <v>19</v>
      </c>
      <c r="N115" s="234" t="s">
        <v>43</v>
      </c>
      <c r="O115" s="68"/>
      <c r="P115" s="191">
        <f>O115*H115</f>
        <v>0</v>
      </c>
      <c r="Q115" s="191">
        <v>0</v>
      </c>
      <c r="R115" s="191">
        <f>Q115*H115</f>
        <v>0</v>
      </c>
      <c r="S115" s="191">
        <v>0</v>
      </c>
      <c r="T115" s="192">
        <f>S115*H115</f>
        <v>0</v>
      </c>
      <c r="U115" s="38"/>
      <c r="V115" s="38"/>
      <c r="W115" s="38"/>
      <c r="X115" s="38"/>
      <c r="Y115" s="38"/>
      <c r="Z115" s="38"/>
      <c r="AA115" s="38"/>
      <c r="AB115" s="38"/>
      <c r="AC115" s="38"/>
      <c r="AD115" s="38"/>
      <c r="AE115" s="38"/>
      <c r="AR115" s="193" t="s">
        <v>238</v>
      </c>
      <c r="AT115" s="193" t="s">
        <v>234</v>
      </c>
      <c r="AU115" s="193" t="s">
        <v>79</v>
      </c>
      <c r="AY115" s="21" t="s">
        <v>168</v>
      </c>
      <c r="BE115" s="194">
        <f>IF(N115="základní",J115,0)</f>
        <v>0</v>
      </c>
      <c r="BF115" s="194">
        <f>IF(N115="snížená",J115,0)</f>
        <v>0</v>
      </c>
      <c r="BG115" s="194">
        <f>IF(N115="zákl. přenesená",J115,0)</f>
        <v>0</v>
      </c>
      <c r="BH115" s="194">
        <f>IF(N115="sníž. přenesená",J115,0)</f>
        <v>0</v>
      </c>
      <c r="BI115" s="194">
        <f>IF(N115="nulová",J115,0)</f>
        <v>0</v>
      </c>
      <c r="BJ115" s="21" t="s">
        <v>79</v>
      </c>
      <c r="BK115" s="194">
        <f>ROUND(I115*H115,2)</f>
        <v>0</v>
      </c>
      <c r="BL115" s="21" t="s">
        <v>176</v>
      </c>
      <c r="BM115" s="193" t="s">
        <v>3445</v>
      </c>
    </row>
    <row r="116" spans="1:65" s="2" customFormat="1" ht="11.25">
      <c r="A116" s="38"/>
      <c r="B116" s="39"/>
      <c r="C116" s="40"/>
      <c r="D116" s="195" t="s">
        <v>178</v>
      </c>
      <c r="E116" s="40"/>
      <c r="F116" s="196" t="s">
        <v>3444</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1" t="s">
        <v>178</v>
      </c>
      <c r="AU116" s="21" t="s">
        <v>79</v>
      </c>
    </row>
    <row r="117" spans="1:65" s="2" customFormat="1" ht="21.75" customHeight="1">
      <c r="A117" s="38"/>
      <c r="B117" s="39"/>
      <c r="C117" s="225" t="s">
        <v>1424</v>
      </c>
      <c r="D117" s="225" t="s">
        <v>234</v>
      </c>
      <c r="E117" s="226" t="s">
        <v>3446</v>
      </c>
      <c r="F117" s="227" t="s">
        <v>3447</v>
      </c>
      <c r="G117" s="228" t="s">
        <v>3325</v>
      </c>
      <c r="H117" s="229">
        <v>4</v>
      </c>
      <c r="I117" s="230"/>
      <c r="J117" s="231">
        <f>ROUND(I117*H117,2)</f>
        <v>0</v>
      </c>
      <c r="K117" s="227" t="s">
        <v>1480</v>
      </c>
      <c r="L117" s="232"/>
      <c r="M117" s="233" t="s">
        <v>19</v>
      </c>
      <c r="N117" s="234" t="s">
        <v>43</v>
      </c>
      <c r="O117" s="68"/>
      <c r="P117" s="191">
        <f>O117*H117</f>
        <v>0</v>
      </c>
      <c r="Q117" s="191">
        <v>0</v>
      </c>
      <c r="R117" s="191">
        <f>Q117*H117</f>
        <v>0</v>
      </c>
      <c r="S117" s="191">
        <v>0</v>
      </c>
      <c r="T117" s="192">
        <f>S117*H117</f>
        <v>0</v>
      </c>
      <c r="U117" s="38"/>
      <c r="V117" s="38"/>
      <c r="W117" s="38"/>
      <c r="X117" s="38"/>
      <c r="Y117" s="38"/>
      <c r="Z117" s="38"/>
      <c r="AA117" s="38"/>
      <c r="AB117" s="38"/>
      <c r="AC117" s="38"/>
      <c r="AD117" s="38"/>
      <c r="AE117" s="38"/>
      <c r="AR117" s="193" t="s">
        <v>238</v>
      </c>
      <c r="AT117" s="193" t="s">
        <v>234</v>
      </c>
      <c r="AU117" s="193" t="s">
        <v>79</v>
      </c>
      <c r="AY117" s="21" t="s">
        <v>168</v>
      </c>
      <c r="BE117" s="194">
        <f>IF(N117="základní",J117,0)</f>
        <v>0</v>
      </c>
      <c r="BF117" s="194">
        <f>IF(N117="snížená",J117,0)</f>
        <v>0</v>
      </c>
      <c r="BG117" s="194">
        <f>IF(N117="zákl. přenesená",J117,0)</f>
        <v>0</v>
      </c>
      <c r="BH117" s="194">
        <f>IF(N117="sníž. přenesená",J117,0)</f>
        <v>0</v>
      </c>
      <c r="BI117" s="194">
        <f>IF(N117="nulová",J117,0)</f>
        <v>0</v>
      </c>
      <c r="BJ117" s="21" t="s">
        <v>79</v>
      </c>
      <c r="BK117" s="194">
        <f>ROUND(I117*H117,2)</f>
        <v>0</v>
      </c>
      <c r="BL117" s="21" t="s">
        <v>176</v>
      </c>
      <c r="BM117" s="193" t="s">
        <v>3448</v>
      </c>
    </row>
    <row r="118" spans="1:65" s="2" customFormat="1" ht="11.25">
      <c r="A118" s="38"/>
      <c r="B118" s="39"/>
      <c r="C118" s="40"/>
      <c r="D118" s="195" t="s">
        <v>178</v>
      </c>
      <c r="E118" s="40"/>
      <c r="F118" s="196" t="s">
        <v>3447</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1" t="s">
        <v>178</v>
      </c>
      <c r="AU118" s="21" t="s">
        <v>79</v>
      </c>
    </row>
    <row r="119" spans="1:65" s="2" customFormat="1" ht="37.9" customHeight="1">
      <c r="A119" s="38"/>
      <c r="B119" s="39"/>
      <c r="C119" s="225" t="s">
        <v>676</v>
      </c>
      <c r="D119" s="225" t="s">
        <v>234</v>
      </c>
      <c r="E119" s="226" t="s">
        <v>3449</v>
      </c>
      <c r="F119" s="227" t="s">
        <v>3450</v>
      </c>
      <c r="G119" s="228" t="s">
        <v>999</v>
      </c>
      <c r="H119" s="229">
        <v>1</v>
      </c>
      <c r="I119" s="230"/>
      <c r="J119" s="231">
        <f>ROUND(I119*H119,2)</f>
        <v>0</v>
      </c>
      <c r="K119" s="227" t="s">
        <v>1480</v>
      </c>
      <c r="L119" s="232"/>
      <c r="M119" s="233" t="s">
        <v>19</v>
      </c>
      <c r="N119" s="234" t="s">
        <v>43</v>
      </c>
      <c r="O119" s="68"/>
      <c r="P119" s="191">
        <f>O119*H119</f>
        <v>0</v>
      </c>
      <c r="Q119" s="191">
        <v>0</v>
      </c>
      <c r="R119" s="191">
        <f>Q119*H119</f>
        <v>0</v>
      </c>
      <c r="S119" s="191">
        <v>0</v>
      </c>
      <c r="T119" s="192">
        <f>S119*H119</f>
        <v>0</v>
      </c>
      <c r="U119" s="38"/>
      <c r="V119" s="38"/>
      <c r="W119" s="38"/>
      <c r="X119" s="38"/>
      <c r="Y119" s="38"/>
      <c r="Z119" s="38"/>
      <c r="AA119" s="38"/>
      <c r="AB119" s="38"/>
      <c r="AC119" s="38"/>
      <c r="AD119" s="38"/>
      <c r="AE119" s="38"/>
      <c r="AR119" s="193" t="s">
        <v>238</v>
      </c>
      <c r="AT119" s="193" t="s">
        <v>234</v>
      </c>
      <c r="AU119" s="193" t="s">
        <v>79</v>
      </c>
      <c r="AY119" s="21" t="s">
        <v>168</v>
      </c>
      <c r="BE119" s="194">
        <f>IF(N119="základní",J119,0)</f>
        <v>0</v>
      </c>
      <c r="BF119" s="194">
        <f>IF(N119="snížená",J119,0)</f>
        <v>0</v>
      </c>
      <c r="BG119" s="194">
        <f>IF(N119="zákl. přenesená",J119,0)</f>
        <v>0</v>
      </c>
      <c r="BH119" s="194">
        <f>IF(N119="sníž. přenesená",J119,0)</f>
        <v>0</v>
      </c>
      <c r="BI119" s="194">
        <f>IF(N119="nulová",J119,0)</f>
        <v>0</v>
      </c>
      <c r="BJ119" s="21" t="s">
        <v>79</v>
      </c>
      <c r="BK119" s="194">
        <f>ROUND(I119*H119,2)</f>
        <v>0</v>
      </c>
      <c r="BL119" s="21" t="s">
        <v>176</v>
      </c>
      <c r="BM119" s="193" t="s">
        <v>3451</v>
      </c>
    </row>
    <row r="120" spans="1:65" s="2" customFormat="1" ht="19.5">
      <c r="A120" s="38"/>
      <c r="B120" s="39"/>
      <c r="C120" s="40"/>
      <c r="D120" s="195" t="s">
        <v>178</v>
      </c>
      <c r="E120" s="40"/>
      <c r="F120" s="196" t="s">
        <v>3450</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1" t="s">
        <v>178</v>
      </c>
      <c r="AU120" s="21" t="s">
        <v>79</v>
      </c>
    </row>
    <row r="121" spans="1:65" s="2" customFormat="1" ht="16.5" customHeight="1">
      <c r="A121" s="38"/>
      <c r="B121" s="39"/>
      <c r="C121" s="225" t="s">
        <v>669</v>
      </c>
      <c r="D121" s="225" t="s">
        <v>234</v>
      </c>
      <c r="E121" s="226" t="s">
        <v>3452</v>
      </c>
      <c r="F121" s="227" t="s">
        <v>3453</v>
      </c>
      <c r="G121" s="228" t="s">
        <v>281</v>
      </c>
      <c r="H121" s="229">
        <v>2</v>
      </c>
      <c r="I121" s="230"/>
      <c r="J121" s="231">
        <f>ROUND(I121*H121,2)</f>
        <v>0</v>
      </c>
      <c r="K121" s="227" t="s">
        <v>1480</v>
      </c>
      <c r="L121" s="232"/>
      <c r="M121" s="233" t="s">
        <v>19</v>
      </c>
      <c r="N121" s="234" t="s">
        <v>43</v>
      </c>
      <c r="O121" s="68"/>
      <c r="P121" s="191">
        <f>O121*H121</f>
        <v>0</v>
      </c>
      <c r="Q121" s="191">
        <v>0</v>
      </c>
      <c r="R121" s="191">
        <f>Q121*H121</f>
        <v>0</v>
      </c>
      <c r="S121" s="191">
        <v>0</v>
      </c>
      <c r="T121" s="192">
        <f>S121*H121</f>
        <v>0</v>
      </c>
      <c r="U121" s="38"/>
      <c r="V121" s="38"/>
      <c r="W121" s="38"/>
      <c r="X121" s="38"/>
      <c r="Y121" s="38"/>
      <c r="Z121" s="38"/>
      <c r="AA121" s="38"/>
      <c r="AB121" s="38"/>
      <c r="AC121" s="38"/>
      <c r="AD121" s="38"/>
      <c r="AE121" s="38"/>
      <c r="AR121" s="193" t="s">
        <v>238</v>
      </c>
      <c r="AT121" s="193" t="s">
        <v>234</v>
      </c>
      <c r="AU121" s="193" t="s">
        <v>79</v>
      </c>
      <c r="AY121" s="21" t="s">
        <v>168</v>
      </c>
      <c r="BE121" s="194">
        <f>IF(N121="základní",J121,0)</f>
        <v>0</v>
      </c>
      <c r="BF121" s="194">
        <f>IF(N121="snížená",J121,0)</f>
        <v>0</v>
      </c>
      <c r="BG121" s="194">
        <f>IF(N121="zákl. přenesená",J121,0)</f>
        <v>0</v>
      </c>
      <c r="BH121" s="194">
        <f>IF(N121="sníž. přenesená",J121,0)</f>
        <v>0</v>
      </c>
      <c r="BI121" s="194">
        <f>IF(N121="nulová",J121,0)</f>
        <v>0</v>
      </c>
      <c r="BJ121" s="21" t="s">
        <v>79</v>
      </c>
      <c r="BK121" s="194">
        <f>ROUND(I121*H121,2)</f>
        <v>0</v>
      </c>
      <c r="BL121" s="21" t="s">
        <v>176</v>
      </c>
      <c r="BM121" s="193" t="s">
        <v>3454</v>
      </c>
    </row>
    <row r="122" spans="1:65" s="2" customFormat="1" ht="11.25">
      <c r="A122" s="38"/>
      <c r="B122" s="39"/>
      <c r="C122" s="40"/>
      <c r="D122" s="195" t="s">
        <v>178</v>
      </c>
      <c r="E122" s="40"/>
      <c r="F122" s="196" t="s">
        <v>3453</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1" t="s">
        <v>178</v>
      </c>
      <c r="AU122" s="21" t="s">
        <v>79</v>
      </c>
    </row>
    <row r="123" spans="1:65" s="2" customFormat="1" ht="24.2" customHeight="1">
      <c r="A123" s="38"/>
      <c r="B123" s="39"/>
      <c r="C123" s="225" t="s">
        <v>7</v>
      </c>
      <c r="D123" s="225" t="s">
        <v>234</v>
      </c>
      <c r="E123" s="226" t="s">
        <v>3455</v>
      </c>
      <c r="F123" s="227" t="s">
        <v>3456</v>
      </c>
      <c r="G123" s="228" t="s">
        <v>281</v>
      </c>
      <c r="H123" s="229">
        <v>4</v>
      </c>
      <c r="I123" s="230"/>
      <c r="J123" s="231">
        <f>ROUND(I123*H123,2)</f>
        <v>0</v>
      </c>
      <c r="K123" s="227" t="s">
        <v>1480</v>
      </c>
      <c r="L123" s="232"/>
      <c r="M123" s="233" t="s">
        <v>19</v>
      </c>
      <c r="N123" s="234" t="s">
        <v>43</v>
      </c>
      <c r="O123" s="68"/>
      <c r="P123" s="191">
        <f>O123*H123</f>
        <v>0</v>
      </c>
      <c r="Q123" s="191">
        <v>0</v>
      </c>
      <c r="R123" s="191">
        <f>Q123*H123</f>
        <v>0</v>
      </c>
      <c r="S123" s="191">
        <v>0</v>
      </c>
      <c r="T123" s="192">
        <f>S123*H123</f>
        <v>0</v>
      </c>
      <c r="U123" s="38"/>
      <c r="V123" s="38"/>
      <c r="W123" s="38"/>
      <c r="X123" s="38"/>
      <c r="Y123" s="38"/>
      <c r="Z123" s="38"/>
      <c r="AA123" s="38"/>
      <c r="AB123" s="38"/>
      <c r="AC123" s="38"/>
      <c r="AD123" s="38"/>
      <c r="AE123" s="38"/>
      <c r="AR123" s="193" t="s">
        <v>238</v>
      </c>
      <c r="AT123" s="193" t="s">
        <v>234</v>
      </c>
      <c r="AU123" s="193" t="s">
        <v>79</v>
      </c>
      <c r="AY123" s="21" t="s">
        <v>168</v>
      </c>
      <c r="BE123" s="194">
        <f>IF(N123="základní",J123,0)</f>
        <v>0</v>
      </c>
      <c r="BF123" s="194">
        <f>IF(N123="snížená",J123,0)</f>
        <v>0</v>
      </c>
      <c r="BG123" s="194">
        <f>IF(N123="zákl. přenesená",J123,0)</f>
        <v>0</v>
      </c>
      <c r="BH123" s="194">
        <f>IF(N123="sníž. přenesená",J123,0)</f>
        <v>0</v>
      </c>
      <c r="BI123" s="194">
        <f>IF(N123="nulová",J123,0)</f>
        <v>0</v>
      </c>
      <c r="BJ123" s="21" t="s">
        <v>79</v>
      </c>
      <c r="BK123" s="194">
        <f>ROUND(I123*H123,2)</f>
        <v>0</v>
      </c>
      <c r="BL123" s="21" t="s">
        <v>176</v>
      </c>
      <c r="BM123" s="193" t="s">
        <v>3457</v>
      </c>
    </row>
    <row r="124" spans="1:65" s="2" customFormat="1" ht="11.25">
      <c r="A124" s="38"/>
      <c r="B124" s="39"/>
      <c r="C124" s="40"/>
      <c r="D124" s="195" t="s">
        <v>178</v>
      </c>
      <c r="E124" s="40"/>
      <c r="F124" s="196" t="s">
        <v>3456</v>
      </c>
      <c r="G124" s="40"/>
      <c r="H124" s="40"/>
      <c r="I124" s="197"/>
      <c r="J124" s="40"/>
      <c r="K124" s="40"/>
      <c r="L124" s="43"/>
      <c r="M124" s="198"/>
      <c r="N124" s="199"/>
      <c r="O124" s="68"/>
      <c r="P124" s="68"/>
      <c r="Q124" s="68"/>
      <c r="R124" s="68"/>
      <c r="S124" s="68"/>
      <c r="T124" s="69"/>
      <c r="U124" s="38"/>
      <c r="V124" s="38"/>
      <c r="W124" s="38"/>
      <c r="X124" s="38"/>
      <c r="Y124" s="38"/>
      <c r="Z124" s="38"/>
      <c r="AA124" s="38"/>
      <c r="AB124" s="38"/>
      <c r="AC124" s="38"/>
      <c r="AD124" s="38"/>
      <c r="AE124" s="38"/>
      <c r="AT124" s="21" t="s">
        <v>178</v>
      </c>
      <c r="AU124" s="21" t="s">
        <v>79</v>
      </c>
    </row>
    <row r="125" spans="1:65" s="2" customFormat="1" ht="16.5" customHeight="1">
      <c r="A125" s="38"/>
      <c r="B125" s="39"/>
      <c r="C125" s="225" t="s">
        <v>719</v>
      </c>
      <c r="D125" s="225" t="s">
        <v>234</v>
      </c>
      <c r="E125" s="226" t="s">
        <v>3458</v>
      </c>
      <c r="F125" s="227" t="s">
        <v>3459</v>
      </c>
      <c r="G125" s="228" t="s">
        <v>1675</v>
      </c>
      <c r="H125" s="229">
        <v>1</v>
      </c>
      <c r="I125" s="230"/>
      <c r="J125" s="231">
        <f>ROUND(I125*H125,2)</f>
        <v>0</v>
      </c>
      <c r="K125" s="227" t="s">
        <v>1480</v>
      </c>
      <c r="L125" s="232"/>
      <c r="M125" s="233" t="s">
        <v>19</v>
      </c>
      <c r="N125" s="234" t="s">
        <v>43</v>
      </c>
      <c r="O125" s="68"/>
      <c r="P125" s="191">
        <f>O125*H125</f>
        <v>0</v>
      </c>
      <c r="Q125" s="191">
        <v>0</v>
      </c>
      <c r="R125" s="191">
        <f>Q125*H125</f>
        <v>0</v>
      </c>
      <c r="S125" s="191">
        <v>0</v>
      </c>
      <c r="T125" s="192">
        <f>S125*H125</f>
        <v>0</v>
      </c>
      <c r="U125" s="38"/>
      <c r="V125" s="38"/>
      <c r="W125" s="38"/>
      <c r="X125" s="38"/>
      <c r="Y125" s="38"/>
      <c r="Z125" s="38"/>
      <c r="AA125" s="38"/>
      <c r="AB125" s="38"/>
      <c r="AC125" s="38"/>
      <c r="AD125" s="38"/>
      <c r="AE125" s="38"/>
      <c r="AR125" s="193" t="s">
        <v>238</v>
      </c>
      <c r="AT125" s="193" t="s">
        <v>234</v>
      </c>
      <c r="AU125" s="193" t="s">
        <v>79</v>
      </c>
      <c r="AY125" s="21" t="s">
        <v>168</v>
      </c>
      <c r="BE125" s="194">
        <f>IF(N125="základní",J125,0)</f>
        <v>0</v>
      </c>
      <c r="BF125" s="194">
        <f>IF(N125="snížená",J125,0)</f>
        <v>0</v>
      </c>
      <c r="BG125" s="194">
        <f>IF(N125="zákl. přenesená",J125,0)</f>
        <v>0</v>
      </c>
      <c r="BH125" s="194">
        <f>IF(N125="sníž. přenesená",J125,0)</f>
        <v>0</v>
      </c>
      <c r="BI125" s="194">
        <f>IF(N125="nulová",J125,0)</f>
        <v>0</v>
      </c>
      <c r="BJ125" s="21" t="s">
        <v>79</v>
      </c>
      <c r="BK125" s="194">
        <f>ROUND(I125*H125,2)</f>
        <v>0</v>
      </c>
      <c r="BL125" s="21" t="s">
        <v>176</v>
      </c>
      <c r="BM125" s="193" t="s">
        <v>3460</v>
      </c>
    </row>
    <row r="126" spans="1:65" s="2" customFormat="1" ht="11.25">
      <c r="A126" s="38"/>
      <c r="B126" s="39"/>
      <c r="C126" s="40"/>
      <c r="D126" s="195" t="s">
        <v>178</v>
      </c>
      <c r="E126" s="40"/>
      <c r="F126" s="196" t="s">
        <v>3459</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1" t="s">
        <v>178</v>
      </c>
      <c r="AU126" s="21" t="s">
        <v>79</v>
      </c>
    </row>
    <row r="127" spans="1:65" s="2" customFormat="1" ht="16.5" customHeight="1">
      <c r="A127" s="38"/>
      <c r="B127" s="39"/>
      <c r="C127" s="182" t="s">
        <v>1850</v>
      </c>
      <c r="D127" s="182" t="s">
        <v>171</v>
      </c>
      <c r="E127" s="183" t="s">
        <v>3461</v>
      </c>
      <c r="F127" s="184" t="s">
        <v>3462</v>
      </c>
      <c r="G127" s="185" t="s">
        <v>1675</v>
      </c>
      <c r="H127" s="186">
        <v>1</v>
      </c>
      <c r="I127" s="187"/>
      <c r="J127" s="188">
        <f>ROUND(I127*H127,2)</f>
        <v>0</v>
      </c>
      <c r="K127" s="184" t="s">
        <v>1480</v>
      </c>
      <c r="L127" s="43"/>
      <c r="M127" s="189" t="s">
        <v>19</v>
      </c>
      <c r="N127" s="190" t="s">
        <v>43</v>
      </c>
      <c r="O127" s="68"/>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176</v>
      </c>
      <c r="AT127" s="193" t="s">
        <v>171</v>
      </c>
      <c r="AU127" s="193" t="s">
        <v>79</v>
      </c>
      <c r="AY127" s="21" t="s">
        <v>168</v>
      </c>
      <c r="BE127" s="194">
        <f>IF(N127="základní",J127,0)</f>
        <v>0</v>
      </c>
      <c r="BF127" s="194">
        <f>IF(N127="snížená",J127,0)</f>
        <v>0</v>
      </c>
      <c r="BG127" s="194">
        <f>IF(N127="zákl. přenesená",J127,0)</f>
        <v>0</v>
      </c>
      <c r="BH127" s="194">
        <f>IF(N127="sníž. přenesená",J127,0)</f>
        <v>0</v>
      </c>
      <c r="BI127" s="194">
        <f>IF(N127="nulová",J127,0)</f>
        <v>0</v>
      </c>
      <c r="BJ127" s="21" t="s">
        <v>79</v>
      </c>
      <c r="BK127" s="194">
        <f>ROUND(I127*H127,2)</f>
        <v>0</v>
      </c>
      <c r="BL127" s="21" t="s">
        <v>176</v>
      </c>
      <c r="BM127" s="193" t="s">
        <v>3463</v>
      </c>
    </row>
    <row r="128" spans="1:65" s="2" customFormat="1" ht="11.25">
      <c r="A128" s="38"/>
      <c r="B128" s="39"/>
      <c r="C128" s="40"/>
      <c r="D128" s="195" t="s">
        <v>178</v>
      </c>
      <c r="E128" s="40"/>
      <c r="F128" s="196" t="s">
        <v>3462</v>
      </c>
      <c r="G128" s="40"/>
      <c r="H128" s="40"/>
      <c r="I128" s="197"/>
      <c r="J128" s="40"/>
      <c r="K128" s="40"/>
      <c r="L128" s="43"/>
      <c r="M128" s="198"/>
      <c r="N128" s="199"/>
      <c r="O128" s="68"/>
      <c r="P128" s="68"/>
      <c r="Q128" s="68"/>
      <c r="R128" s="68"/>
      <c r="S128" s="68"/>
      <c r="T128" s="69"/>
      <c r="U128" s="38"/>
      <c r="V128" s="38"/>
      <c r="W128" s="38"/>
      <c r="X128" s="38"/>
      <c r="Y128" s="38"/>
      <c r="Z128" s="38"/>
      <c r="AA128" s="38"/>
      <c r="AB128" s="38"/>
      <c r="AC128" s="38"/>
      <c r="AD128" s="38"/>
      <c r="AE128" s="38"/>
      <c r="AT128" s="21" t="s">
        <v>178</v>
      </c>
      <c r="AU128" s="21" t="s">
        <v>79</v>
      </c>
    </row>
    <row r="129" spans="1:65" s="2" customFormat="1" ht="16.5" customHeight="1">
      <c r="A129" s="38"/>
      <c r="B129" s="39"/>
      <c r="C129" s="182" t="s">
        <v>1121</v>
      </c>
      <c r="D129" s="182" t="s">
        <v>171</v>
      </c>
      <c r="E129" s="183" t="s">
        <v>3464</v>
      </c>
      <c r="F129" s="184" t="s">
        <v>3465</v>
      </c>
      <c r="G129" s="185" t="s">
        <v>1675</v>
      </c>
      <c r="H129" s="186">
        <v>1</v>
      </c>
      <c r="I129" s="187"/>
      <c r="J129" s="188">
        <f>ROUND(I129*H129,2)</f>
        <v>0</v>
      </c>
      <c r="K129" s="184" t="s">
        <v>1480</v>
      </c>
      <c r="L129" s="43"/>
      <c r="M129" s="189" t="s">
        <v>19</v>
      </c>
      <c r="N129" s="190" t="s">
        <v>43</v>
      </c>
      <c r="O129" s="68"/>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176</v>
      </c>
      <c r="AT129" s="193" t="s">
        <v>171</v>
      </c>
      <c r="AU129" s="193" t="s">
        <v>79</v>
      </c>
      <c r="AY129" s="21" t="s">
        <v>168</v>
      </c>
      <c r="BE129" s="194">
        <f>IF(N129="základní",J129,0)</f>
        <v>0</v>
      </c>
      <c r="BF129" s="194">
        <f>IF(N129="snížená",J129,0)</f>
        <v>0</v>
      </c>
      <c r="BG129" s="194">
        <f>IF(N129="zákl. přenesená",J129,0)</f>
        <v>0</v>
      </c>
      <c r="BH129" s="194">
        <f>IF(N129="sníž. přenesená",J129,0)</f>
        <v>0</v>
      </c>
      <c r="BI129" s="194">
        <f>IF(N129="nulová",J129,0)</f>
        <v>0</v>
      </c>
      <c r="BJ129" s="21" t="s">
        <v>79</v>
      </c>
      <c r="BK129" s="194">
        <f>ROUND(I129*H129,2)</f>
        <v>0</v>
      </c>
      <c r="BL129" s="21" t="s">
        <v>176</v>
      </c>
      <c r="BM129" s="193" t="s">
        <v>3466</v>
      </c>
    </row>
    <row r="130" spans="1:65" s="2" customFormat="1" ht="11.25">
      <c r="A130" s="38"/>
      <c r="B130" s="39"/>
      <c r="C130" s="40"/>
      <c r="D130" s="195" t="s">
        <v>178</v>
      </c>
      <c r="E130" s="40"/>
      <c r="F130" s="196" t="s">
        <v>3465</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1" t="s">
        <v>178</v>
      </c>
      <c r="AU130" s="21" t="s">
        <v>79</v>
      </c>
    </row>
    <row r="131" spans="1:65" s="2" customFormat="1" ht="16.5" customHeight="1">
      <c r="A131" s="38"/>
      <c r="B131" s="39"/>
      <c r="C131" s="182" t="s">
        <v>1128</v>
      </c>
      <c r="D131" s="182" t="s">
        <v>171</v>
      </c>
      <c r="E131" s="183" t="s">
        <v>3467</v>
      </c>
      <c r="F131" s="184" t="s">
        <v>3468</v>
      </c>
      <c r="G131" s="185" t="s">
        <v>1675</v>
      </c>
      <c r="H131" s="186">
        <v>1</v>
      </c>
      <c r="I131" s="187"/>
      <c r="J131" s="188">
        <f>ROUND(I131*H131,2)</f>
        <v>0</v>
      </c>
      <c r="K131" s="184" t="s">
        <v>1480</v>
      </c>
      <c r="L131" s="43"/>
      <c r="M131" s="189" t="s">
        <v>19</v>
      </c>
      <c r="N131" s="190" t="s">
        <v>43</v>
      </c>
      <c r="O131" s="68"/>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176</v>
      </c>
      <c r="AT131" s="193" t="s">
        <v>171</v>
      </c>
      <c r="AU131" s="193" t="s">
        <v>79</v>
      </c>
      <c r="AY131" s="21" t="s">
        <v>168</v>
      </c>
      <c r="BE131" s="194">
        <f>IF(N131="základní",J131,0)</f>
        <v>0</v>
      </c>
      <c r="BF131" s="194">
        <f>IF(N131="snížená",J131,0)</f>
        <v>0</v>
      </c>
      <c r="BG131" s="194">
        <f>IF(N131="zákl. přenesená",J131,0)</f>
        <v>0</v>
      </c>
      <c r="BH131" s="194">
        <f>IF(N131="sníž. přenesená",J131,0)</f>
        <v>0</v>
      </c>
      <c r="BI131" s="194">
        <f>IF(N131="nulová",J131,0)</f>
        <v>0</v>
      </c>
      <c r="BJ131" s="21" t="s">
        <v>79</v>
      </c>
      <c r="BK131" s="194">
        <f>ROUND(I131*H131,2)</f>
        <v>0</v>
      </c>
      <c r="BL131" s="21" t="s">
        <v>176</v>
      </c>
      <c r="BM131" s="193" t="s">
        <v>3469</v>
      </c>
    </row>
    <row r="132" spans="1:65" s="2" customFormat="1" ht="11.25">
      <c r="A132" s="38"/>
      <c r="B132" s="39"/>
      <c r="C132" s="40"/>
      <c r="D132" s="195" t="s">
        <v>178</v>
      </c>
      <c r="E132" s="40"/>
      <c r="F132" s="196" t="s">
        <v>3468</v>
      </c>
      <c r="G132" s="40"/>
      <c r="H132" s="40"/>
      <c r="I132" s="197"/>
      <c r="J132" s="40"/>
      <c r="K132" s="40"/>
      <c r="L132" s="43"/>
      <c r="M132" s="198"/>
      <c r="N132" s="199"/>
      <c r="O132" s="68"/>
      <c r="P132" s="68"/>
      <c r="Q132" s="68"/>
      <c r="R132" s="68"/>
      <c r="S132" s="68"/>
      <c r="T132" s="69"/>
      <c r="U132" s="38"/>
      <c r="V132" s="38"/>
      <c r="W132" s="38"/>
      <c r="X132" s="38"/>
      <c r="Y132" s="38"/>
      <c r="Z132" s="38"/>
      <c r="AA132" s="38"/>
      <c r="AB132" s="38"/>
      <c r="AC132" s="38"/>
      <c r="AD132" s="38"/>
      <c r="AE132" s="38"/>
      <c r="AT132" s="21" t="s">
        <v>178</v>
      </c>
      <c r="AU132" s="21" t="s">
        <v>79</v>
      </c>
    </row>
    <row r="133" spans="1:65" s="2" customFormat="1" ht="24.2" customHeight="1">
      <c r="A133" s="38"/>
      <c r="B133" s="39"/>
      <c r="C133" s="182" t="s">
        <v>1135</v>
      </c>
      <c r="D133" s="182" t="s">
        <v>171</v>
      </c>
      <c r="E133" s="183" t="s">
        <v>3470</v>
      </c>
      <c r="F133" s="184" t="s">
        <v>3471</v>
      </c>
      <c r="G133" s="185" t="s">
        <v>1675</v>
      </c>
      <c r="H133" s="186">
        <v>1</v>
      </c>
      <c r="I133" s="187"/>
      <c r="J133" s="188">
        <f>ROUND(I133*H133,2)</f>
        <v>0</v>
      </c>
      <c r="K133" s="184" t="s">
        <v>1480</v>
      </c>
      <c r="L133" s="43"/>
      <c r="M133" s="189" t="s">
        <v>19</v>
      </c>
      <c r="N133" s="190" t="s">
        <v>43</v>
      </c>
      <c r="O133" s="68"/>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176</v>
      </c>
      <c r="AT133" s="193" t="s">
        <v>171</v>
      </c>
      <c r="AU133" s="193" t="s">
        <v>79</v>
      </c>
      <c r="AY133" s="21" t="s">
        <v>168</v>
      </c>
      <c r="BE133" s="194">
        <f>IF(N133="základní",J133,0)</f>
        <v>0</v>
      </c>
      <c r="BF133" s="194">
        <f>IF(N133="snížená",J133,0)</f>
        <v>0</v>
      </c>
      <c r="BG133" s="194">
        <f>IF(N133="zákl. přenesená",J133,0)</f>
        <v>0</v>
      </c>
      <c r="BH133" s="194">
        <f>IF(N133="sníž. přenesená",J133,0)</f>
        <v>0</v>
      </c>
      <c r="BI133" s="194">
        <f>IF(N133="nulová",J133,0)</f>
        <v>0</v>
      </c>
      <c r="BJ133" s="21" t="s">
        <v>79</v>
      </c>
      <c r="BK133" s="194">
        <f>ROUND(I133*H133,2)</f>
        <v>0</v>
      </c>
      <c r="BL133" s="21" t="s">
        <v>176</v>
      </c>
      <c r="BM133" s="193" t="s">
        <v>3472</v>
      </c>
    </row>
    <row r="134" spans="1:65" s="2" customFormat="1" ht="11.25">
      <c r="A134" s="38"/>
      <c r="B134" s="39"/>
      <c r="C134" s="40"/>
      <c r="D134" s="195" t="s">
        <v>178</v>
      </c>
      <c r="E134" s="40"/>
      <c r="F134" s="196" t="s">
        <v>3471</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1" t="s">
        <v>178</v>
      </c>
      <c r="AU134" s="21" t="s">
        <v>79</v>
      </c>
    </row>
    <row r="135" spans="1:65" s="2" customFormat="1" ht="16.5" customHeight="1">
      <c r="A135" s="38"/>
      <c r="B135" s="39"/>
      <c r="C135" s="182" t="s">
        <v>1141</v>
      </c>
      <c r="D135" s="182" t="s">
        <v>171</v>
      </c>
      <c r="E135" s="183" t="s">
        <v>3473</v>
      </c>
      <c r="F135" s="184" t="s">
        <v>3474</v>
      </c>
      <c r="G135" s="185" t="s">
        <v>1675</v>
      </c>
      <c r="H135" s="186">
        <v>1</v>
      </c>
      <c r="I135" s="187"/>
      <c r="J135" s="188">
        <f>ROUND(I135*H135,2)</f>
        <v>0</v>
      </c>
      <c r="K135" s="184" t="s">
        <v>1480</v>
      </c>
      <c r="L135" s="43"/>
      <c r="M135" s="189" t="s">
        <v>19</v>
      </c>
      <c r="N135" s="190" t="s">
        <v>43</v>
      </c>
      <c r="O135" s="68"/>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176</v>
      </c>
      <c r="AT135" s="193" t="s">
        <v>171</v>
      </c>
      <c r="AU135" s="193" t="s">
        <v>79</v>
      </c>
      <c r="AY135" s="21" t="s">
        <v>168</v>
      </c>
      <c r="BE135" s="194">
        <f>IF(N135="základní",J135,0)</f>
        <v>0</v>
      </c>
      <c r="BF135" s="194">
        <f>IF(N135="snížená",J135,0)</f>
        <v>0</v>
      </c>
      <c r="BG135" s="194">
        <f>IF(N135="zákl. přenesená",J135,0)</f>
        <v>0</v>
      </c>
      <c r="BH135" s="194">
        <f>IF(N135="sníž. přenesená",J135,0)</f>
        <v>0</v>
      </c>
      <c r="BI135" s="194">
        <f>IF(N135="nulová",J135,0)</f>
        <v>0</v>
      </c>
      <c r="BJ135" s="21" t="s">
        <v>79</v>
      </c>
      <c r="BK135" s="194">
        <f>ROUND(I135*H135,2)</f>
        <v>0</v>
      </c>
      <c r="BL135" s="21" t="s">
        <v>176</v>
      </c>
      <c r="BM135" s="193" t="s">
        <v>3475</v>
      </c>
    </row>
    <row r="136" spans="1:65" s="2" customFormat="1" ht="11.25">
      <c r="A136" s="38"/>
      <c r="B136" s="39"/>
      <c r="C136" s="40"/>
      <c r="D136" s="195" t="s">
        <v>178</v>
      </c>
      <c r="E136" s="40"/>
      <c r="F136" s="196" t="s">
        <v>3474</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1" t="s">
        <v>178</v>
      </c>
      <c r="AU136" s="21" t="s">
        <v>79</v>
      </c>
    </row>
    <row r="137" spans="1:65" s="2" customFormat="1" ht="24.2" customHeight="1">
      <c r="A137" s="38"/>
      <c r="B137" s="39"/>
      <c r="C137" s="182" t="s">
        <v>1148</v>
      </c>
      <c r="D137" s="182" t="s">
        <v>171</v>
      </c>
      <c r="E137" s="183" t="s">
        <v>3476</v>
      </c>
      <c r="F137" s="184" t="s">
        <v>3477</v>
      </c>
      <c r="G137" s="185" t="s">
        <v>1675</v>
      </c>
      <c r="H137" s="186">
        <v>1</v>
      </c>
      <c r="I137" s="187"/>
      <c r="J137" s="188">
        <f>ROUND(I137*H137,2)</f>
        <v>0</v>
      </c>
      <c r="K137" s="184" t="s">
        <v>1480</v>
      </c>
      <c r="L137" s="43"/>
      <c r="M137" s="189" t="s">
        <v>19</v>
      </c>
      <c r="N137" s="190" t="s">
        <v>43</v>
      </c>
      <c r="O137" s="68"/>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176</v>
      </c>
      <c r="AT137" s="193" t="s">
        <v>171</v>
      </c>
      <c r="AU137" s="193" t="s">
        <v>79</v>
      </c>
      <c r="AY137" s="21" t="s">
        <v>168</v>
      </c>
      <c r="BE137" s="194">
        <f>IF(N137="základní",J137,0)</f>
        <v>0</v>
      </c>
      <c r="BF137" s="194">
        <f>IF(N137="snížená",J137,0)</f>
        <v>0</v>
      </c>
      <c r="BG137" s="194">
        <f>IF(N137="zákl. přenesená",J137,0)</f>
        <v>0</v>
      </c>
      <c r="BH137" s="194">
        <f>IF(N137="sníž. přenesená",J137,0)</f>
        <v>0</v>
      </c>
      <c r="BI137" s="194">
        <f>IF(N137="nulová",J137,0)</f>
        <v>0</v>
      </c>
      <c r="BJ137" s="21" t="s">
        <v>79</v>
      </c>
      <c r="BK137" s="194">
        <f>ROUND(I137*H137,2)</f>
        <v>0</v>
      </c>
      <c r="BL137" s="21" t="s">
        <v>176</v>
      </c>
      <c r="BM137" s="193" t="s">
        <v>3478</v>
      </c>
    </row>
    <row r="138" spans="1:65" s="2" customFormat="1" ht="19.5">
      <c r="A138" s="38"/>
      <c r="B138" s="39"/>
      <c r="C138" s="40"/>
      <c r="D138" s="195" t="s">
        <v>178</v>
      </c>
      <c r="E138" s="40"/>
      <c r="F138" s="196" t="s">
        <v>3477</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1" t="s">
        <v>178</v>
      </c>
      <c r="AU138" s="21" t="s">
        <v>79</v>
      </c>
    </row>
    <row r="139" spans="1:65" s="2" customFormat="1" ht="29.25">
      <c r="A139" s="38"/>
      <c r="B139" s="39"/>
      <c r="C139" s="40"/>
      <c r="D139" s="195" t="s">
        <v>206</v>
      </c>
      <c r="E139" s="40"/>
      <c r="F139" s="224" t="s">
        <v>3479</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1" t="s">
        <v>206</v>
      </c>
      <c r="AU139" s="21" t="s">
        <v>79</v>
      </c>
    </row>
    <row r="140" spans="1:65" s="12" customFormat="1" ht="25.9" customHeight="1">
      <c r="B140" s="166"/>
      <c r="C140" s="167"/>
      <c r="D140" s="168" t="s">
        <v>71</v>
      </c>
      <c r="E140" s="169" t="s">
        <v>3480</v>
      </c>
      <c r="F140" s="169" t="s">
        <v>3481</v>
      </c>
      <c r="G140" s="167"/>
      <c r="H140" s="167"/>
      <c r="I140" s="170"/>
      <c r="J140" s="171">
        <f>BK140</f>
        <v>0</v>
      </c>
      <c r="K140" s="167"/>
      <c r="L140" s="172"/>
      <c r="M140" s="173"/>
      <c r="N140" s="174"/>
      <c r="O140" s="174"/>
      <c r="P140" s="175">
        <f>SUM(P141:P144)</f>
        <v>0</v>
      </c>
      <c r="Q140" s="174"/>
      <c r="R140" s="175">
        <f>SUM(R141:R144)</f>
        <v>0</v>
      </c>
      <c r="S140" s="174"/>
      <c r="T140" s="176">
        <f>SUM(T141:T144)</f>
        <v>0</v>
      </c>
      <c r="AR140" s="177" t="s">
        <v>176</v>
      </c>
      <c r="AT140" s="178" t="s">
        <v>71</v>
      </c>
      <c r="AU140" s="178" t="s">
        <v>72</v>
      </c>
      <c r="AY140" s="177" t="s">
        <v>168</v>
      </c>
      <c r="BK140" s="179">
        <f>SUM(BK141:BK144)</f>
        <v>0</v>
      </c>
    </row>
    <row r="141" spans="1:65" s="2" customFormat="1" ht="16.5" customHeight="1">
      <c r="A141" s="38"/>
      <c r="B141" s="39"/>
      <c r="C141" s="182" t="s">
        <v>1155</v>
      </c>
      <c r="D141" s="182" t="s">
        <v>171</v>
      </c>
      <c r="E141" s="183" t="s">
        <v>3482</v>
      </c>
      <c r="F141" s="184" t="s">
        <v>3483</v>
      </c>
      <c r="G141" s="185" t="s">
        <v>1309</v>
      </c>
      <c r="H141" s="186">
        <v>8</v>
      </c>
      <c r="I141" s="187"/>
      <c r="J141" s="188">
        <f>ROUND(I141*H141,2)</f>
        <v>0</v>
      </c>
      <c r="K141" s="184" t="s">
        <v>420</v>
      </c>
      <c r="L141" s="43"/>
      <c r="M141" s="189" t="s">
        <v>19</v>
      </c>
      <c r="N141" s="190" t="s">
        <v>43</v>
      </c>
      <c r="O141" s="68"/>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3484</v>
      </c>
      <c r="AT141" s="193" t="s">
        <v>171</v>
      </c>
      <c r="AU141" s="193" t="s">
        <v>79</v>
      </c>
      <c r="AY141" s="21" t="s">
        <v>168</v>
      </c>
      <c r="BE141" s="194">
        <f>IF(N141="základní",J141,0)</f>
        <v>0</v>
      </c>
      <c r="BF141" s="194">
        <f>IF(N141="snížená",J141,0)</f>
        <v>0</v>
      </c>
      <c r="BG141" s="194">
        <f>IF(N141="zákl. přenesená",J141,0)</f>
        <v>0</v>
      </c>
      <c r="BH141" s="194">
        <f>IF(N141="sníž. přenesená",J141,0)</f>
        <v>0</v>
      </c>
      <c r="BI141" s="194">
        <f>IF(N141="nulová",J141,0)</f>
        <v>0</v>
      </c>
      <c r="BJ141" s="21" t="s">
        <v>79</v>
      </c>
      <c r="BK141" s="194">
        <f>ROUND(I141*H141,2)</f>
        <v>0</v>
      </c>
      <c r="BL141" s="21" t="s">
        <v>3484</v>
      </c>
      <c r="BM141" s="193" t="s">
        <v>3485</v>
      </c>
    </row>
    <row r="142" spans="1:65" s="2" customFormat="1" ht="19.5">
      <c r="A142" s="38"/>
      <c r="B142" s="39"/>
      <c r="C142" s="40"/>
      <c r="D142" s="195" t="s">
        <v>178</v>
      </c>
      <c r="E142" s="40"/>
      <c r="F142" s="196" t="s">
        <v>3486</v>
      </c>
      <c r="G142" s="40"/>
      <c r="H142" s="40"/>
      <c r="I142" s="197"/>
      <c r="J142" s="40"/>
      <c r="K142" s="40"/>
      <c r="L142" s="43"/>
      <c r="M142" s="198"/>
      <c r="N142" s="199"/>
      <c r="O142" s="68"/>
      <c r="P142" s="68"/>
      <c r="Q142" s="68"/>
      <c r="R142" s="68"/>
      <c r="S142" s="68"/>
      <c r="T142" s="69"/>
      <c r="U142" s="38"/>
      <c r="V142" s="38"/>
      <c r="W142" s="38"/>
      <c r="X142" s="38"/>
      <c r="Y142" s="38"/>
      <c r="Z142" s="38"/>
      <c r="AA142" s="38"/>
      <c r="AB142" s="38"/>
      <c r="AC142" s="38"/>
      <c r="AD142" s="38"/>
      <c r="AE142" s="38"/>
      <c r="AT142" s="21" t="s">
        <v>178</v>
      </c>
      <c r="AU142" s="21" t="s">
        <v>79</v>
      </c>
    </row>
    <row r="143" spans="1:65" s="2" customFormat="1" ht="11.25">
      <c r="A143" s="38"/>
      <c r="B143" s="39"/>
      <c r="C143" s="40"/>
      <c r="D143" s="200" t="s">
        <v>180</v>
      </c>
      <c r="E143" s="40"/>
      <c r="F143" s="201" t="s">
        <v>3487</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1" t="s">
        <v>180</v>
      </c>
      <c r="AU143" s="21" t="s">
        <v>79</v>
      </c>
    </row>
    <row r="144" spans="1:65" s="2" customFormat="1" ht="19.5">
      <c r="A144" s="38"/>
      <c r="B144" s="39"/>
      <c r="C144" s="40"/>
      <c r="D144" s="195" t="s">
        <v>206</v>
      </c>
      <c r="E144" s="40"/>
      <c r="F144" s="224" t="s">
        <v>3488</v>
      </c>
      <c r="G144" s="40"/>
      <c r="H144" s="40"/>
      <c r="I144" s="197"/>
      <c r="J144" s="40"/>
      <c r="K144" s="40"/>
      <c r="L144" s="43"/>
      <c r="M144" s="257"/>
      <c r="N144" s="258"/>
      <c r="O144" s="259"/>
      <c r="P144" s="259"/>
      <c r="Q144" s="259"/>
      <c r="R144" s="259"/>
      <c r="S144" s="259"/>
      <c r="T144" s="260"/>
      <c r="U144" s="38"/>
      <c r="V144" s="38"/>
      <c r="W144" s="38"/>
      <c r="X144" s="38"/>
      <c r="Y144" s="38"/>
      <c r="Z144" s="38"/>
      <c r="AA144" s="38"/>
      <c r="AB144" s="38"/>
      <c r="AC144" s="38"/>
      <c r="AD144" s="38"/>
      <c r="AE144" s="38"/>
      <c r="AT144" s="21" t="s">
        <v>206</v>
      </c>
      <c r="AU144" s="21" t="s">
        <v>79</v>
      </c>
    </row>
    <row r="145" spans="1:31" s="2" customFormat="1" ht="6.95" customHeight="1">
      <c r="A145" s="38"/>
      <c r="B145" s="51"/>
      <c r="C145" s="52"/>
      <c r="D145" s="52"/>
      <c r="E145" s="52"/>
      <c r="F145" s="52"/>
      <c r="G145" s="52"/>
      <c r="H145" s="52"/>
      <c r="I145" s="52"/>
      <c r="J145" s="52"/>
      <c r="K145" s="52"/>
      <c r="L145" s="43"/>
      <c r="M145" s="38"/>
      <c r="O145" s="38"/>
      <c r="P145" s="38"/>
      <c r="Q145" s="38"/>
      <c r="R145" s="38"/>
      <c r="S145" s="38"/>
      <c r="T145" s="38"/>
      <c r="U145" s="38"/>
      <c r="V145" s="38"/>
      <c r="W145" s="38"/>
      <c r="X145" s="38"/>
      <c r="Y145" s="38"/>
      <c r="Z145" s="38"/>
      <c r="AA145" s="38"/>
      <c r="AB145" s="38"/>
      <c r="AC145" s="38"/>
      <c r="AD145" s="38"/>
      <c r="AE145" s="38"/>
    </row>
  </sheetData>
  <sheetProtection algorithmName="SHA-512" hashValue="VSUT1z1799dZM8SoIHCDwECWJObDq3XPuqILy/hXRScKf85t79Qjolu8mZD653CYe3L5a5nkgc37Nx5hs/Vxog==" saltValue="5CMlA95mNKlZPLMUx0xIFc4nk1h3Ihn4KjA1f6WNnD2I9xBqaGTZkyGSSwoExI6B3gvME36hz4zTUcbXmuCvZA==" spinCount="100000" sheet="1" objects="1" scenarios="1" formatColumns="0" formatRows="0" autoFilter="0"/>
  <autoFilter ref="C80:K144" xr:uid="{00000000-0009-0000-0000-000007000000}"/>
  <mergeCells count="9">
    <mergeCell ref="E50:H50"/>
    <mergeCell ref="E71:H71"/>
    <mergeCell ref="E73:H73"/>
    <mergeCell ref="L2:V2"/>
    <mergeCell ref="E7:H7"/>
    <mergeCell ref="E9:H9"/>
    <mergeCell ref="E18:H18"/>
    <mergeCell ref="E27:H27"/>
    <mergeCell ref="E48:H48"/>
  </mergeCells>
  <hyperlinks>
    <hyperlink ref="F143" r:id="rId1" xr:uid="{00000000-0004-0000-07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38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102</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3489</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ROUND(J89,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ROUND((SUM(BE89:BE385)),  2)</f>
        <v>0</v>
      </c>
      <c r="G33" s="38"/>
      <c r="H33" s="38"/>
      <c r="I33" s="128">
        <v>0.21</v>
      </c>
      <c r="J33" s="127">
        <f>ROUND(((SUM(BE89:BE385))*I33),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ROUND((SUM(BF89:BF385)),  2)</f>
        <v>0</v>
      </c>
      <c r="G34" s="38"/>
      <c r="H34" s="38"/>
      <c r="I34" s="128">
        <v>0.15</v>
      </c>
      <c r="J34" s="127">
        <f>ROUND(((SUM(BF89:BF385))*I34),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ROUND((SUM(BG89:BG385)),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ROUND((SUM(BH89:BH385)),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ROUND((SUM(BI89:BI385)),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D.1.4.3 - Vytápění</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J89</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3490</v>
      </c>
      <c r="E60" s="147"/>
      <c r="F60" s="147"/>
      <c r="G60" s="147"/>
      <c r="H60" s="147"/>
      <c r="I60" s="147"/>
      <c r="J60" s="148">
        <f>J90</f>
        <v>0</v>
      </c>
      <c r="K60" s="145"/>
      <c r="L60" s="149"/>
    </row>
    <row r="61" spans="1:47" s="10" customFormat="1" ht="19.899999999999999" customHeight="1">
      <c r="B61" s="150"/>
      <c r="C61" s="101"/>
      <c r="D61" s="151" t="s">
        <v>3491</v>
      </c>
      <c r="E61" s="152"/>
      <c r="F61" s="152"/>
      <c r="G61" s="152"/>
      <c r="H61" s="152"/>
      <c r="I61" s="152"/>
      <c r="J61" s="153">
        <f>J125</f>
        <v>0</v>
      </c>
      <c r="K61" s="101"/>
      <c r="L61" s="154"/>
    </row>
    <row r="62" spans="1:47" s="10" customFormat="1" ht="14.85" customHeight="1">
      <c r="B62" s="150"/>
      <c r="C62" s="101"/>
      <c r="D62" s="151" t="s">
        <v>3492</v>
      </c>
      <c r="E62" s="152"/>
      <c r="F62" s="152"/>
      <c r="G62" s="152"/>
      <c r="H62" s="152"/>
      <c r="I62" s="152"/>
      <c r="J62" s="153">
        <f>J158</f>
        <v>0</v>
      </c>
      <c r="K62" s="101"/>
      <c r="L62" s="154"/>
    </row>
    <row r="63" spans="1:47" s="10" customFormat="1" ht="21.75" customHeight="1">
      <c r="B63" s="150"/>
      <c r="C63" s="101"/>
      <c r="D63" s="151" t="s">
        <v>3493</v>
      </c>
      <c r="E63" s="152"/>
      <c r="F63" s="152"/>
      <c r="G63" s="152"/>
      <c r="H63" s="152"/>
      <c r="I63" s="152"/>
      <c r="J63" s="153">
        <f>J190</f>
        <v>0</v>
      </c>
      <c r="K63" s="101"/>
      <c r="L63" s="154"/>
    </row>
    <row r="64" spans="1:47" s="10" customFormat="1" ht="21.75" customHeight="1">
      <c r="B64" s="150"/>
      <c r="C64" s="101"/>
      <c r="D64" s="151" t="s">
        <v>3494</v>
      </c>
      <c r="E64" s="152"/>
      <c r="F64" s="152"/>
      <c r="G64" s="152"/>
      <c r="H64" s="152"/>
      <c r="I64" s="152"/>
      <c r="J64" s="153">
        <f>J295</f>
        <v>0</v>
      </c>
      <c r="K64" s="101"/>
      <c r="L64" s="154"/>
    </row>
    <row r="65" spans="1:31" s="9" customFormat="1" ht="24.95" customHeight="1">
      <c r="B65" s="144"/>
      <c r="C65" s="145"/>
      <c r="D65" s="146" t="s">
        <v>3495</v>
      </c>
      <c r="E65" s="147"/>
      <c r="F65" s="147"/>
      <c r="G65" s="147"/>
      <c r="H65" s="147"/>
      <c r="I65" s="147"/>
      <c r="J65" s="148">
        <f>J328</f>
        <v>0</v>
      </c>
      <c r="K65" s="145"/>
      <c r="L65" s="149"/>
    </row>
    <row r="66" spans="1:31" s="9" customFormat="1" ht="24.95" customHeight="1">
      <c r="B66" s="144"/>
      <c r="C66" s="145"/>
      <c r="D66" s="146" t="s">
        <v>3496</v>
      </c>
      <c r="E66" s="147"/>
      <c r="F66" s="147"/>
      <c r="G66" s="147"/>
      <c r="H66" s="147"/>
      <c r="I66" s="147"/>
      <c r="J66" s="148">
        <f>J337</f>
        <v>0</v>
      </c>
      <c r="K66" s="145"/>
      <c r="L66" s="149"/>
    </row>
    <row r="67" spans="1:31" s="9" customFormat="1" ht="24.95" customHeight="1">
      <c r="B67" s="144"/>
      <c r="C67" s="145"/>
      <c r="D67" s="146" t="s">
        <v>3497</v>
      </c>
      <c r="E67" s="147"/>
      <c r="F67" s="147"/>
      <c r="G67" s="147"/>
      <c r="H67" s="147"/>
      <c r="I67" s="147"/>
      <c r="J67" s="148">
        <f>J340</f>
        <v>0</v>
      </c>
      <c r="K67" s="145"/>
      <c r="L67" s="149"/>
    </row>
    <row r="68" spans="1:31" s="9" customFormat="1" ht="24.95" customHeight="1">
      <c r="B68" s="144"/>
      <c r="C68" s="145"/>
      <c r="D68" s="146" t="s">
        <v>3498</v>
      </c>
      <c r="E68" s="147"/>
      <c r="F68" s="147"/>
      <c r="G68" s="147"/>
      <c r="H68" s="147"/>
      <c r="I68" s="147"/>
      <c r="J68" s="148">
        <f>J379</f>
        <v>0</v>
      </c>
      <c r="K68" s="145"/>
      <c r="L68" s="149"/>
    </row>
    <row r="69" spans="1:31" s="9" customFormat="1" ht="24.95" customHeight="1">
      <c r="B69" s="144"/>
      <c r="C69" s="145"/>
      <c r="D69" s="146" t="s">
        <v>3499</v>
      </c>
      <c r="E69" s="147"/>
      <c r="F69" s="147"/>
      <c r="G69" s="147"/>
      <c r="H69" s="147"/>
      <c r="I69" s="147"/>
      <c r="J69" s="148">
        <f>J383</f>
        <v>0</v>
      </c>
      <c r="K69" s="145"/>
      <c r="L69" s="149"/>
    </row>
    <row r="70" spans="1:31" s="2" customFormat="1" ht="21.75" customHeight="1">
      <c r="A70" s="38"/>
      <c r="B70" s="39"/>
      <c r="C70" s="40"/>
      <c r="D70" s="40"/>
      <c r="E70" s="40"/>
      <c r="F70" s="40"/>
      <c r="G70" s="40"/>
      <c r="H70" s="40"/>
      <c r="I70" s="40"/>
      <c r="J70" s="40"/>
      <c r="K70" s="40"/>
      <c r="L70" s="117"/>
      <c r="S70" s="38"/>
      <c r="T70" s="38"/>
      <c r="U70" s="38"/>
      <c r="V70" s="38"/>
      <c r="W70" s="38"/>
      <c r="X70" s="38"/>
      <c r="Y70" s="38"/>
      <c r="Z70" s="38"/>
      <c r="AA70" s="38"/>
      <c r="AB70" s="38"/>
      <c r="AC70" s="38"/>
      <c r="AD70" s="38"/>
      <c r="AE70" s="38"/>
    </row>
    <row r="71" spans="1:31" s="2" customFormat="1" ht="6.95" customHeight="1">
      <c r="A71" s="38"/>
      <c r="B71" s="51"/>
      <c r="C71" s="52"/>
      <c r="D71" s="52"/>
      <c r="E71" s="52"/>
      <c r="F71" s="52"/>
      <c r="G71" s="52"/>
      <c r="H71" s="52"/>
      <c r="I71" s="52"/>
      <c r="J71" s="52"/>
      <c r="K71" s="52"/>
      <c r="L71" s="117"/>
      <c r="S71" s="38"/>
      <c r="T71" s="38"/>
      <c r="U71" s="38"/>
      <c r="V71" s="38"/>
      <c r="W71" s="38"/>
      <c r="X71" s="38"/>
      <c r="Y71" s="38"/>
      <c r="Z71" s="38"/>
      <c r="AA71" s="38"/>
      <c r="AB71" s="38"/>
      <c r="AC71" s="38"/>
      <c r="AD71" s="38"/>
      <c r="AE71" s="38"/>
    </row>
    <row r="75" spans="1:31" s="2" customFormat="1" ht="6.95" customHeight="1">
      <c r="A75" s="38"/>
      <c r="B75" s="53"/>
      <c r="C75" s="54"/>
      <c r="D75" s="54"/>
      <c r="E75" s="54"/>
      <c r="F75" s="54"/>
      <c r="G75" s="54"/>
      <c r="H75" s="54"/>
      <c r="I75" s="54"/>
      <c r="J75" s="54"/>
      <c r="K75" s="54"/>
      <c r="L75" s="117"/>
      <c r="S75" s="38"/>
      <c r="T75" s="38"/>
      <c r="U75" s="38"/>
      <c r="V75" s="38"/>
      <c r="W75" s="38"/>
      <c r="X75" s="38"/>
      <c r="Y75" s="38"/>
      <c r="Z75" s="38"/>
      <c r="AA75" s="38"/>
      <c r="AB75" s="38"/>
      <c r="AC75" s="38"/>
      <c r="AD75" s="38"/>
      <c r="AE75" s="38"/>
    </row>
    <row r="76" spans="1:31" s="2" customFormat="1" ht="24.95" customHeight="1">
      <c r="A76" s="38"/>
      <c r="B76" s="39"/>
      <c r="C76" s="27" t="s">
        <v>153</v>
      </c>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6.95" customHeight="1">
      <c r="A77" s="38"/>
      <c r="B77" s="39"/>
      <c r="C77" s="40"/>
      <c r="D77" s="40"/>
      <c r="E77" s="40"/>
      <c r="F77" s="40"/>
      <c r="G77" s="40"/>
      <c r="H77" s="40"/>
      <c r="I77" s="40"/>
      <c r="J77" s="40"/>
      <c r="K77" s="40"/>
      <c r="L77" s="117"/>
      <c r="S77" s="38"/>
      <c r="T77" s="38"/>
      <c r="U77" s="38"/>
      <c r="V77" s="38"/>
      <c r="W77" s="38"/>
      <c r="X77" s="38"/>
      <c r="Y77" s="38"/>
      <c r="Z77" s="38"/>
      <c r="AA77" s="38"/>
      <c r="AB77" s="38"/>
      <c r="AC77" s="38"/>
      <c r="AD77" s="38"/>
      <c r="AE77" s="38"/>
    </row>
    <row r="78" spans="1:31" s="2" customFormat="1" ht="12" customHeight="1">
      <c r="A78" s="38"/>
      <c r="B78" s="39"/>
      <c r="C78" s="33" t="s">
        <v>16</v>
      </c>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16.5" customHeight="1">
      <c r="A79" s="38"/>
      <c r="B79" s="39"/>
      <c r="C79" s="40"/>
      <c r="D79" s="40"/>
      <c r="E79" s="415" t="str">
        <f>E7</f>
        <v>Zelená učebna s celoročním provozem</v>
      </c>
      <c r="F79" s="416"/>
      <c r="G79" s="416"/>
      <c r="H79" s="416"/>
      <c r="I79" s="40"/>
      <c r="J79" s="40"/>
      <c r="K79" s="40"/>
      <c r="L79" s="117"/>
      <c r="S79" s="38"/>
      <c r="T79" s="38"/>
      <c r="U79" s="38"/>
      <c r="V79" s="38"/>
      <c r="W79" s="38"/>
      <c r="X79" s="38"/>
      <c r="Y79" s="38"/>
      <c r="Z79" s="38"/>
      <c r="AA79" s="38"/>
      <c r="AB79" s="38"/>
      <c r="AC79" s="38"/>
      <c r="AD79" s="38"/>
      <c r="AE79" s="38"/>
    </row>
    <row r="80" spans="1:31" s="2" customFormat="1" ht="12" customHeight="1">
      <c r="A80" s="38"/>
      <c r="B80" s="39"/>
      <c r="C80" s="33" t="s">
        <v>118</v>
      </c>
      <c r="D80" s="40"/>
      <c r="E80" s="40"/>
      <c r="F80" s="40"/>
      <c r="G80" s="40"/>
      <c r="H80" s="40"/>
      <c r="I80" s="40"/>
      <c r="J80" s="40"/>
      <c r="K80" s="40"/>
      <c r="L80" s="117"/>
      <c r="S80" s="38"/>
      <c r="T80" s="38"/>
      <c r="U80" s="38"/>
      <c r="V80" s="38"/>
      <c r="W80" s="38"/>
      <c r="X80" s="38"/>
      <c r="Y80" s="38"/>
      <c r="Z80" s="38"/>
      <c r="AA80" s="38"/>
      <c r="AB80" s="38"/>
      <c r="AC80" s="38"/>
      <c r="AD80" s="38"/>
      <c r="AE80" s="38"/>
    </row>
    <row r="81" spans="1:65" s="2" customFormat="1" ht="16.5" customHeight="1">
      <c r="A81" s="38"/>
      <c r="B81" s="39"/>
      <c r="C81" s="40"/>
      <c r="D81" s="40"/>
      <c r="E81" s="369" t="str">
        <f>E9</f>
        <v>D.1.4.3 - Vytápění</v>
      </c>
      <c r="F81" s="417"/>
      <c r="G81" s="417"/>
      <c r="H81" s="417"/>
      <c r="I81" s="40"/>
      <c r="J81" s="40"/>
      <c r="K81" s="40"/>
      <c r="L81" s="117"/>
      <c r="S81" s="38"/>
      <c r="T81" s="38"/>
      <c r="U81" s="38"/>
      <c r="V81" s="38"/>
      <c r="W81" s="38"/>
      <c r="X81" s="38"/>
      <c r="Y81" s="38"/>
      <c r="Z81" s="38"/>
      <c r="AA81" s="38"/>
      <c r="AB81" s="38"/>
      <c r="AC81" s="38"/>
      <c r="AD81" s="38"/>
      <c r="AE81" s="38"/>
    </row>
    <row r="82" spans="1:65" s="2" customFormat="1" ht="6.95" customHeight="1">
      <c r="A82" s="38"/>
      <c r="B82" s="39"/>
      <c r="C82" s="40"/>
      <c r="D82" s="40"/>
      <c r="E82" s="40"/>
      <c r="F82" s="40"/>
      <c r="G82" s="40"/>
      <c r="H82" s="40"/>
      <c r="I82" s="40"/>
      <c r="J82" s="40"/>
      <c r="K82" s="40"/>
      <c r="L82" s="117"/>
      <c r="S82" s="38"/>
      <c r="T82" s="38"/>
      <c r="U82" s="38"/>
      <c r="V82" s="38"/>
      <c r="W82" s="38"/>
      <c r="X82" s="38"/>
      <c r="Y82" s="38"/>
      <c r="Z82" s="38"/>
      <c r="AA82" s="38"/>
      <c r="AB82" s="38"/>
      <c r="AC82" s="38"/>
      <c r="AD82" s="38"/>
      <c r="AE82" s="38"/>
    </row>
    <row r="83" spans="1:65" s="2" customFormat="1" ht="12" customHeight="1">
      <c r="A83" s="38"/>
      <c r="B83" s="39"/>
      <c r="C83" s="33" t="s">
        <v>21</v>
      </c>
      <c r="D83" s="40"/>
      <c r="E83" s="40"/>
      <c r="F83" s="31" t="str">
        <f>F12</f>
        <v>Střední lesnická škola Žlutice</v>
      </c>
      <c r="G83" s="40"/>
      <c r="H83" s="40"/>
      <c r="I83" s="33" t="s">
        <v>23</v>
      </c>
      <c r="J83" s="63" t="str">
        <f>IF(J12="","",J12)</f>
        <v>26. 11. 2024</v>
      </c>
      <c r="K83" s="40"/>
      <c r="L83" s="117"/>
      <c r="S83" s="38"/>
      <c r="T83" s="38"/>
      <c r="U83" s="38"/>
      <c r="V83" s="38"/>
      <c r="W83" s="38"/>
      <c r="X83" s="38"/>
      <c r="Y83" s="38"/>
      <c r="Z83" s="38"/>
      <c r="AA83" s="38"/>
      <c r="AB83" s="38"/>
      <c r="AC83" s="38"/>
      <c r="AD83" s="38"/>
      <c r="AE83" s="38"/>
    </row>
    <row r="84" spans="1:65" s="2" customFormat="1" ht="6.95" customHeight="1">
      <c r="A84" s="38"/>
      <c r="B84" s="39"/>
      <c r="C84" s="40"/>
      <c r="D84" s="40"/>
      <c r="E84" s="40"/>
      <c r="F84" s="40"/>
      <c r="G84" s="40"/>
      <c r="H84" s="40"/>
      <c r="I84" s="40"/>
      <c r="J84" s="40"/>
      <c r="K84" s="40"/>
      <c r="L84" s="117"/>
      <c r="S84" s="38"/>
      <c r="T84" s="38"/>
      <c r="U84" s="38"/>
      <c r="V84" s="38"/>
      <c r="W84" s="38"/>
      <c r="X84" s="38"/>
      <c r="Y84" s="38"/>
      <c r="Z84" s="38"/>
      <c r="AA84" s="38"/>
      <c r="AB84" s="38"/>
      <c r="AC84" s="38"/>
      <c r="AD84" s="38"/>
      <c r="AE84" s="38"/>
    </row>
    <row r="85" spans="1:65" s="2" customFormat="1" ht="25.7" customHeight="1">
      <c r="A85" s="38"/>
      <c r="B85" s="39"/>
      <c r="C85" s="33" t="s">
        <v>25</v>
      </c>
      <c r="D85" s="40"/>
      <c r="E85" s="40"/>
      <c r="F85" s="31" t="str">
        <f>E15</f>
        <v>CZECHOTEC Engineering spol. s.r.o.</v>
      </c>
      <c r="G85" s="40"/>
      <c r="H85" s="40"/>
      <c r="I85" s="33" t="s">
        <v>31</v>
      </c>
      <c r="J85" s="36" t="str">
        <f>E21</f>
        <v>Ing.arch. Tereza Petříková</v>
      </c>
      <c r="K85" s="40"/>
      <c r="L85" s="117"/>
      <c r="S85" s="38"/>
      <c r="T85" s="38"/>
      <c r="U85" s="38"/>
      <c r="V85" s="38"/>
      <c r="W85" s="38"/>
      <c r="X85" s="38"/>
      <c r="Y85" s="38"/>
      <c r="Z85" s="38"/>
      <c r="AA85" s="38"/>
      <c r="AB85" s="38"/>
      <c r="AC85" s="38"/>
      <c r="AD85" s="38"/>
      <c r="AE85" s="38"/>
    </row>
    <row r="86" spans="1:65" s="2" customFormat="1" ht="15.2" customHeight="1">
      <c r="A86" s="38"/>
      <c r="B86" s="39"/>
      <c r="C86" s="33" t="s">
        <v>29</v>
      </c>
      <c r="D86" s="40"/>
      <c r="E86" s="40"/>
      <c r="F86" s="31" t="str">
        <f>IF(E18="","",E18)</f>
        <v>Vyplň údaj</v>
      </c>
      <c r="G86" s="40"/>
      <c r="H86" s="40"/>
      <c r="I86" s="33" t="s">
        <v>34</v>
      </c>
      <c r="J86" s="36" t="str">
        <f>E24</f>
        <v>Miroslav Dostál</v>
      </c>
      <c r="K86" s="40"/>
      <c r="L86" s="117"/>
      <c r="S86" s="38"/>
      <c r="T86" s="38"/>
      <c r="U86" s="38"/>
      <c r="V86" s="38"/>
      <c r="W86" s="38"/>
      <c r="X86" s="38"/>
      <c r="Y86" s="38"/>
      <c r="Z86" s="38"/>
      <c r="AA86" s="38"/>
      <c r="AB86" s="38"/>
      <c r="AC86" s="38"/>
      <c r="AD86" s="38"/>
      <c r="AE86" s="38"/>
    </row>
    <row r="87" spans="1:65" s="2" customFormat="1" ht="10.35" customHeight="1">
      <c r="A87" s="38"/>
      <c r="B87" s="39"/>
      <c r="C87" s="40"/>
      <c r="D87" s="40"/>
      <c r="E87" s="40"/>
      <c r="F87" s="40"/>
      <c r="G87" s="40"/>
      <c r="H87" s="40"/>
      <c r="I87" s="40"/>
      <c r="J87" s="40"/>
      <c r="K87" s="40"/>
      <c r="L87" s="117"/>
      <c r="S87" s="38"/>
      <c r="T87" s="38"/>
      <c r="U87" s="38"/>
      <c r="V87" s="38"/>
      <c r="W87" s="38"/>
      <c r="X87" s="38"/>
      <c r="Y87" s="38"/>
      <c r="Z87" s="38"/>
      <c r="AA87" s="38"/>
      <c r="AB87" s="38"/>
      <c r="AC87" s="38"/>
      <c r="AD87" s="38"/>
      <c r="AE87" s="38"/>
    </row>
    <row r="88" spans="1:65" s="11" customFormat="1" ht="29.25" customHeight="1">
      <c r="A88" s="155"/>
      <c r="B88" s="156"/>
      <c r="C88" s="157" t="s">
        <v>154</v>
      </c>
      <c r="D88" s="158" t="s">
        <v>57</v>
      </c>
      <c r="E88" s="158" t="s">
        <v>53</v>
      </c>
      <c r="F88" s="158" t="s">
        <v>54</v>
      </c>
      <c r="G88" s="158" t="s">
        <v>155</v>
      </c>
      <c r="H88" s="158" t="s">
        <v>156</v>
      </c>
      <c r="I88" s="158" t="s">
        <v>157</v>
      </c>
      <c r="J88" s="158" t="s">
        <v>122</v>
      </c>
      <c r="K88" s="159" t="s">
        <v>158</v>
      </c>
      <c r="L88" s="160"/>
      <c r="M88" s="72" t="s">
        <v>19</v>
      </c>
      <c r="N88" s="73" t="s">
        <v>42</v>
      </c>
      <c r="O88" s="73" t="s">
        <v>159</v>
      </c>
      <c r="P88" s="73" t="s">
        <v>160</v>
      </c>
      <c r="Q88" s="73" t="s">
        <v>161</v>
      </c>
      <c r="R88" s="73" t="s">
        <v>162</v>
      </c>
      <c r="S88" s="73" t="s">
        <v>163</v>
      </c>
      <c r="T88" s="74" t="s">
        <v>164</v>
      </c>
      <c r="U88" s="155"/>
      <c r="V88" s="155"/>
      <c r="W88" s="155"/>
      <c r="X88" s="155"/>
      <c r="Y88" s="155"/>
      <c r="Z88" s="155"/>
      <c r="AA88" s="155"/>
      <c r="AB88" s="155"/>
      <c r="AC88" s="155"/>
      <c r="AD88" s="155"/>
      <c r="AE88" s="155"/>
    </row>
    <row r="89" spans="1:65" s="2" customFormat="1" ht="22.9" customHeight="1">
      <c r="A89" s="38"/>
      <c r="B89" s="39"/>
      <c r="C89" s="79" t="s">
        <v>165</v>
      </c>
      <c r="D89" s="40"/>
      <c r="E89" s="40"/>
      <c r="F89" s="40"/>
      <c r="G89" s="40"/>
      <c r="H89" s="40"/>
      <c r="I89" s="40"/>
      <c r="J89" s="161">
        <f>BK89</f>
        <v>0</v>
      </c>
      <c r="K89" s="40"/>
      <c r="L89" s="43"/>
      <c r="M89" s="75"/>
      <c r="N89" s="162"/>
      <c r="O89" s="76"/>
      <c r="P89" s="163">
        <f>P90+P328+P337+P340+P379+P383</f>
        <v>0</v>
      </c>
      <c r="Q89" s="76"/>
      <c r="R89" s="163">
        <f>R90+R328+R337+R340+R379+R383</f>
        <v>0.75632999999999995</v>
      </c>
      <c r="S89" s="76"/>
      <c r="T89" s="164">
        <f>T90+T328+T337+T340+T379+T383</f>
        <v>1.5119760000000002</v>
      </c>
      <c r="U89" s="38"/>
      <c r="V89" s="38"/>
      <c r="W89" s="38"/>
      <c r="X89" s="38"/>
      <c r="Y89" s="38"/>
      <c r="Z89" s="38"/>
      <c r="AA89" s="38"/>
      <c r="AB89" s="38"/>
      <c r="AC89" s="38"/>
      <c r="AD89" s="38"/>
      <c r="AE89" s="38"/>
      <c r="AT89" s="21" t="s">
        <v>71</v>
      </c>
      <c r="AU89" s="21" t="s">
        <v>123</v>
      </c>
      <c r="BK89" s="165">
        <f>BK90+BK328+BK337+BK340+BK379+BK383</f>
        <v>0</v>
      </c>
    </row>
    <row r="90" spans="1:65" s="12" customFormat="1" ht="25.9" customHeight="1">
      <c r="B90" s="166"/>
      <c r="C90" s="167"/>
      <c r="D90" s="168" t="s">
        <v>71</v>
      </c>
      <c r="E90" s="169" t="s">
        <v>3393</v>
      </c>
      <c r="F90" s="169" t="s">
        <v>3500</v>
      </c>
      <c r="G90" s="167"/>
      <c r="H90" s="167"/>
      <c r="I90" s="170"/>
      <c r="J90" s="171">
        <f>BK90</f>
        <v>0</v>
      </c>
      <c r="K90" s="167"/>
      <c r="L90" s="172"/>
      <c r="M90" s="173"/>
      <c r="N90" s="174"/>
      <c r="O90" s="174"/>
      <c r="P90" s="175">
        <f>P91+SUM(P92:P125)</f>
        <v>0</v>
      </c>
      <c r="Q90" s="174"/>
      <c r="R90" s="175">
        <f>R91+SUM(R92:R125)</f>
        <v>0.75632999999999995</v>
      </c>
      <c r="S90" s="174"/>
      <c r="T90" s="176">
        <f>T91+SUM(T92:T125)</f>
        <v>1.5119760000000002</v>
      </c>
      <c r="AR90" s="177" t="s">
        <v>79</v>
      </c>
      <c r="AT90" s="178" t="s">
        <v>71</v>
      </c>
      <c r="AU90" s="178" t="s">
        <v>72</v>
      </c>
      <c r="AY90" s="177" t="s">
        <v>168</v>
      </c>
      <c r="BK90" s="179">
        <f>BK91+SUM(BK92:BK125)</f>
        <v>0</v>
      </c>
    </row>
    <row r="91" spans="1:65" s="2" customFormat="1" ht="24.2" customHeight="1">
      <c r="A91" s="38"/>
      <c r="B91" s="39"/>
      <c r="C91" s="182" t="s">
        <v>79</v>
      </c>
      <c r="D91" s="182" t="s">
        <v>171</v>
      </c>
      <c r="E91" s="183" t="s">
        <v>3501</v>
      </c>
      <c r="F91" s="184" t="s">
        <v>3502</v>
      </c>
      <c r="G91" s="185" t="s">
        <v>999</v>
      </c>
      <c r="H91" s="186">
        <v>2</v>
      </c>
      <c r="I91" s="187"/>
      <c r="J91" s="188">
        <f>ROUND(I91*H91,2)</f>
        <v>0</v>
      </c>
      <c r="K91" s="184" t="s">
        <v>175</v>
      </c>
      <c r="L91" s="43"/>
      <c r="M91" s="189" t="s">
        <v>19</v>
      </c>
      <c r="N91" s="190" t="s">
        <v>43</v>
      </c>
      <c r="O91" s="68"/>
      <c r="P91" s="191">
        <f>O91*H91</f>
        <v>0</v>
      </c>
      <c r="Q91" s="191">
        <v>0</v>
      </c>
      <c r="R91" s="191">
        <f>Q91*H91</f>
        <v>0</v>
      </c>
      <c r="S91" s="191">
        <v>0.06</v>
      </c>
      <c r="T91" s="192">
        <f>S91*H91</f>
        <v>0.12</v>
      </c>
      <c r="U91" s="38"/>
      <c r="V91" s="38"/>
      <c r="W91" s="38"/>
      <c r="X91" s="38"/>
      <c r="Y91" s="38"/>
      <c r="Z91" s="38"/>
      <c r="AA91" s="38"/>
      <c r="AB91" s="38"/>
      <c r="AC91" s="38"/>
      <c r="AD91" s="38"/>
      <c r="AE91" s="38"/>
      <c r="AR91" s="193" t="s">
        <v>176</v>
      </c>
      <c r="AT91" s="193" t="s">
        <v>171</v>
      </c>
      <c r="AU91" s="193" t="s">
        <v>79</v>
      </c>
      <c r="AY91" s="21" t="s">
        <v>168</v>
      </c>
      <c r="BE91" s="194">
        <f>IF(N91="základní",J91,0)</f>
        <v>0</v>
      </c>
      <c r="BF91" s="194">
        <f>IF(N91="snížená",J91,0)</f>
        <v>0</v>
      </c>
      <c r="BG91" s="194">
        <f>IF(N91="zákl. přenesená",J91,0)</f>
        <v>0</v>
      </c>
      <c r="BH91" s="194">
        <f>IF(N91="sníž. přenesená",J91,0)</f>
        <v>0</v>
      </c>
      <c r="BI91" s="194">
        <f>IF(N91="nulová",J91,0)</f>
        <v>0</v>
      </c>
      <c r="BJ91" s="21" t="s">
        <v>79</v>
      </c>
      <c r="BK91" s="194">
        <f>ROUND(I91*H91,2)</f>
        <v>0</v>
      </c>
      <c r="BL91" s="21" t="s">
        <v>176</v>
      </c>
      <c r="BM91" s="193" t="s">
        <v>3503</v>
      </c>
    </row>
    <row r="92" spans="1:65" s="2" customFormat="1" ht="19.5">
      <c r="A92" s="38"/>
      <c r="B92" s="39"/>
      <c r="C92" s="40"/>
      <c r="D92" s="195" t="s">
        <v>178</v>
      </c>
      <c r="E92" s="40"/>
      <c r="F92" s="196" t="s">
        <v>3504</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1" t="s">
        <v>178</v>
      </c>
      <c r="AU92" s="21" t="s">
        <v>79</v>
      </c>
    </row>
    <row r="93" spans="1:65" s="2" customFormat="1" ht="11.25">
      <c r="A93" s="38"/>
      <c r="B93" s="39"/>
      <c r="C93" s="40"/>
      <c r="D93" s="200" t="s">
        <v>180</v>
      </c>
      <c r="E93" s="40"/>
      <c r="F93" s="201" t="s">
        <v>3505</v>
      </c>
      <c r="G93" s="40"/>
      <c r="H93" s="40"/>
      <c r="I93" s="197"/>
      <c r="J93" s="40"/>
      <c r="K93" s="40"/>
      <c r="L93" s="43"/>
      <c r="M93" s="198"/>
      <c r="N93" s="199"/>
      <c r="O93" s="68"/>
      <c r="P93" s="68"/>
      <c r="Q93" s="68"/>
      <c r="R93" s="68"/>
      <c r="S93" s="68"/>
      <c r="T93" s="69"/>
      <c r="U93" s="38"/>
      <c r="V93" s="38"/>
      <c r="W93" s="38"/>
      <c r="X93" s="38"/>
      <c r="Y93" s="38"/>
      <c r="Z93" s="38"/>
      <c r="AA93" s="38"/>
      <c r="AB93" s="38"/>
      <c r="AC93" s="38"/>
      <c r="AD93" s="38"/>
      <c r="AE93" s="38"/>
      <c r="AT93" s="21" t="s">
        <v>180</v>
      </c>
      <c r="AU93" s="21" t="s">
        <v>79</v>
      </c>
    </row>
    <row r="94" spans="1:65" s="2" customFormat="1" ht="29.25">
      <c r="A94" s="38"/>
      <c r="B94" s="39"/>
      <c r="C94" s="40"/>
      <c r="D94" s="195" t="s">
        <v>206</v>
      </c>
      <c r="E94" s="40"/>
      <c r="F94" s="224" t="s">
        <v>3506</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1" t="s">
        <v>206</v>
      </c>
      <c r="AU94" s="21" t="s">
        <v>79</v>
      </c>
    </row>
    <row r="95" spans="1:65" s="2" customFormat="1" ht="33" customHeight="1">
      <c r="A95" s="38"/>
      <c r="B95" s="39"/>
      <c r="C95" s="182" t="s">
        <v>81</v>
      </c>
      <c r="D95" s="182" t="s">
        <v>171</v>
      </c>
      <c r="E95" s="183" t="s">
        <v>3507</v>
      </c>
      <c r="F95" s="184" t="s">
        <v>3508</v>
      </c>
      <c r="G95" s="185" t="s">
        <v>999</v>
      </c>
      <c r="H95" s="186">
        <v>2</v>
      </c>
      <c r="I95" s="187"/>
      <c r="J95" s="188">
        <f>ROUND(I95*H95,2)</f>
        <v>0</v>
      </c>
      <c r="K95" s="184" t="s">
        <v>175</v>
      </c>
      <c r="L95" s="43"/>
      <c r="M95" s="189" t="s">
        <v>19</v>
      </c>
      <c r="N95" s="190" t="s">
        <v>43</v>
      </c>
      <c r="O95" s="68"/>
      <c r="P95" s="191">
        <f>O95*H95</f>
        <v>0</v>
      </c>
      <c r="Q95" s="191">
        <v>0</v>
      </c>
      <c r="R95" s="191">
        <f>Q95*H95</f>
        <v>0</v>
      </c>
      <c r="S95" s="191">
        <v>0.06</v>
      </c>
      <c r="T95" s="192">
        <f>S95*H95</f>
        <v>0.12</v>
      </c>
      <c r="U95" s="38"/>
      <c r="V95" s="38"/>
      <c r="W95" s="38"/>
      <c r="X95" s="38"/>
      <c r="Y95" s="38"/>
      <c r="Z95" s="38"/>
      <c r="AA95" s="38"/>
      <c r="AB95" s="38"/>
      <c r="AC95" s="38"/>
      <c r="AD95" s="38"/>
      <c r="AE95" s="38"/>
      <c r="AR95" s="193" t="s">
        <v>176</v>
      </c>
      <c r="AT95" s="193" t="s">
        <v>171</v>
      </c>
      <c r="AU95" s="193" t="s">
        <v>79</v>
      </c>
      <c r="AY95" s="21" t="s">
        <v>168</v>
      </c>
      <c r="BE95" s="194">
        <f>IF(N95="základní",J95,0)</f>
        <v>0</v>
      </c>
      <c r="BF95" s="194">
        <f>IF(N95="snížená",J95,0)</f>
        <v>0</v>
      </c>
      <c r="BG95" s="194">
        <f>IF(N95="zákl. přenesená",J95,0)</f>
        <v>0</v>
      </c>
      <c r="BH95" s="194">
        <f>IF(N95="sníž. přenesená",J95,0)</f>
        <v>0</v>
      </c>
      <c r="BI95" s="194">
        <f>IF(N95="nulová",J95,0)</f>
        <v>0</v>
      </c>
      <c r="BJ95" s="21" t="s">
        <v>79</v>
      </c>
      <c r="BK95" s="194">
        <f>ROUND(I95*H95,2)</f>
        <v>0</v>
      </c>
      <c r="BL95" s="21" t="s">
        <v>176</v>
      </c>
      <c r="BM95" s="193" t="s">
        <v>3509</v>
      </c>
    </row>
    <row r="96" spans="1:65" s="2" customFormat="1" ht="19.5">
      <c r="A96" s="38"/>
      <c r="B96" s="39"/>
      <c r="C96" s="40"/>
      <c r="D96" s="195" t="s">
        <v>178</v>
      </c>
      <c r="E96" s="40"/>
      <c r="F96" s="196" t="s">
        <v>3510</v>
      </c>
      <c r="G96" s="40"/>
      <c r="H96" s="40"/>
      <c r="I96" s="197"/>
      <c r="J96" s="40"/>
      <c r="K96" s="40"/>
      <c r="L96" s="43"/>
      <c r="M96" s="198"/>
      <c r="N96" s="199"/>
      <c r="O96" s="68"/>
      <c r="P96" s="68"/>
      <c r="Q96" s="68"/>
      <c r="R96" s="68"/>
      <c r="S96" s="68"/>
      <c r="T96" s="69"/>
      <c r="U96" s="38"/>
      <c r="V96" s="38"/>
      <c r="W96" s="38"/>
      <c r="X96" s="38"/>
      <c r="Y96" s="38"/>
      <c r="Z96" s="38"/>
      <c r="AA96" s="38"/>
      <c r="AB96" s="38"/>
      <c r="AC96" s="38"/>
      <c r="AD96" s="38"/>
      <c r="AE96" s="38"/>
      <c r="AT96" s="21" t="s">
        <v>178</v>
      </c>
      <c r="AU96" s="21" t="s">
        <v>79</v>
      </c>
    </row>
    <row r="97" spans="1:65" s="2" customFormat="1" ht="11.25">
      <c r="A97" s="38"/>
      <c r="B97" s="39"/>
      <c r="C97" s="40"/>
      <c r="D97" s="200" t="s">
        <v>180</v>
      </c>
      <c r="E97" s="40"/>
      <c r="F97" s="201" t="s">
        <v>3511</v>
      </c>
      <c r="G97" s="40"/>
      <c r="H97" s="40"/>
      <c r="I97" s="197"/>
      <c r="J97" s="40"/>
      <c r="K97" s="40"/>
      <c r="L97" s="43"/>
      <c r="M97" s="198"/>
      <c r="N97" s="199"/>
      <c r="O97" s="68"/>
      <c r="P97" s="68"/>
      <c r="Q97" s="68"/>
      <c r="R97" s="68"/>
      <c r="S97" s="68"/>
      <c r="T97" s="69"/>
      <c r="U97" s="38"/>
      <c r="V97" s="38"/>
      <c r="W97" s="38"/>
      <c r="X97" s="38"/>
      <c r="Y97" s="38"/>
      <c r="Z97" s="38"/>
      <c r="AA97" s="38"/>
      <c r="AB97" s="38"/>
      <c r="AC97" s="38"/>
      <c r="AD97" s="38"/>
      <c r="AE97" s="38"/>
      <c r="AT97" s="21" t="s">
        <v>180</v>
      </c>
      <c r="AU97" s="21" t="s">
        <v>79</v>
      </c>
    </row>
    <row r="98" spans="1:65" s="2" customFormat="1" ht="16.5" customHeight="1">
      <c r="A98" s="38"/>
      <c r="B98" s="39"/>
      <c r="C98" s="182" t="s">
        <v>268</v>
      </c>
      <c r="D98" s="182" t="s">
        <v>171</v>
      </c>
      <c r="E98" s="183" t="s">
        <v>3512</v>
      </c>
      <c r="F98" s="184" t="s">
        <v>3513</v>
      </c>
      <c r="G98" s="185" t="s">
        <v>545</v>
      </c>
      <c r="H98" s="186">
        <v>2</v>
      </c>
      <c r="I98" s="187"/>
      <c r="J98" s="188">
        <f>ROUND(I98*H98,2)</f>
        <v>0</v>
      </c>
      <c r="K98" s="184" t="s">
        <v>175</v>
      </c>
      <c r="L98" s="43"/>
      <c r="M98" s="189" t="s">
        <v>19</v>
      </c>
      <c r="N98" s="190" t="s">
        <v>43</v>
      </c>
      <c r="O98" s="68"/>
      <c r="P98" s="191">
        <f>O98*H98</f>
        <v>0</v>
      </c>
      <c r="Q98" s="191">
        <v>6.0000000000000002E-5</v>
      </c>
      <c r="R98" s="191">
        <f>Q98*H98</f>
        <v>1.2E-4</v>
      </c>
      <c r="S98" s="191">
        <v>2.7E-2</v>
      </c>
      <c r="T98" s="192">
        <f>S98*H98</f>
        <v>5.3999999999999999E-2</v>
      </c>
      <c r="U98" s="38"/>
      <c r="V98" s="38"/>
      <c r="W98" s="38"/>
      <c r="X98" s="38"/>
      <c r="Y98" s="38"/>
      <c r="Z98" s="38"/>
      <c r="AA98" s="38"/>
      <c r="AB98" s="38"/>
      <c r="AC98" s="38"/>
      <c r="AD98" s="38"/>
      <c r="AE98" s="38"/>
      <c r="AR98" s="193" t="s">
        <v>176</v>
      </c>
      <c r="AT98" s="193" t="s">
        <v>171</v>
      </c>
      <c r="AU98" s="193" t="s">
        <v>79</v>
      </c>
      <c r="AY98" s="21" t="s">
        <v>168</v>
      </c>
      <c r="BE98" s="194">
        <f>IF(N98="základní",J98,0)</f>
        <v>0</v>
      </c>
      <c r="BF98" s="194">
        <f>IF(N98="snížená",J98,0)</f>
        <v>0</v>
      </c>
      <c r="BG98" s="194">
        <f>IF(N98="zákl. přenesená",J98,0)</f>
        <v>0</v>
      </c>
      <c r="BH98" s="194">
        <f>IF(N98="sníž. přenesená",J98,0)</f>
        <v>0</v>
      </c>
      <c r="BI98" s="194">
        <f>IF(N98="nulová",J98,0)</f>
        <v>0</v>
      </c>
      <c r="BJ98" s="21" t="s">
        <v>79</v>
      </c>
      <c r="BK98" s="194">
        <f>ROUND(I98*H98,2)</f>
        <v>0</v>
      </c>
      <c r="BL98" s="21" t="s">
        <v>176</v>
      </c>
      <c r="BM98" s="193" t="s">
        <v>3514</v>
      </c>
    </row>
    <row r="99" spans="1:65" s="2" customFormat="1" ht="11.25">
      <c r="A99" s="38"/>
      <c r="B99" s="39"/>
      <c r="C99" s="40"/>
      <c r="D99" s="195" t="s">
        <v>178</v>
      </c>
      <c r="E99" s="40"/>
      <c r="F99" s="196" t="s">
        <v>3515</v>
      </c>
      <c r="G99" s="40"/>
      <c r="H99" s="40"/>
      <c r="I99" s="197"/>
      <c r="J99" s="40"/>
      <c r="K99" s="40"/>
      <c r="L99" s="43"/>
      <c r="M99" s="198"/>
      <c r="N99" s="199"/>
      <c r="O99" s="68"/>
      <c r="P99" s="68"/>
      <c r="Q99" s="68"/>
      <c r="R99" s="68"/>
      <c r="S99" s="68"/>
      <c r="T99" s="69"/>
      <c r="U99" s="38"/>
      <c r="V99" s="38"/>
      <c r="W99" s="38"/>
      <c r="X99" s="38"/>
      <c r="Y99" s="38"/>
      <c r="Z99" s="38"/>
      <c r="AA99" s="38"/>
      <c r="AB99" s="38"/>
      <c r="AC99" s="38"/>
      <c r="AD99" s="38"/>
      <c r="AE99" s="38"/>
      <c r="AT99" s="21" t="s">
        <v>178</v>
      </c>
      <c r="AU99" s="21" t="s">
        <v>79</v>
      </c>
    </row>
    <row r="100" spans="1:65" s="2" customFormat="1" ht="11.25">
      <c r="A100" s="38"/>
      <c r="B100" s="39"/>
      <c r="C100" s="40"/>
      <c r="D100" s="200" t="s">
        <v>180</v>
      </c>
      <c r="E100" s="40"/>
      <c r="F100" s="201" t="s">
        <v>3516</v>
      </c>
      <c r="G100" s="40"/>
      <c r="H100" s="40"/>
      <c r="I100" s="197"/>
      <c r="J100" s="40"/>
      <c r="K100" s="40"/>
      <c r="L100" s="43"/>
      <c r="M100" s="198"/>
      <c r="N100" s="199"/>
      <c r="O100" s="68"/>
      <c r="P100" s="68"/>
      <c r="Q100" s="68"/>
      <c r="R100" s="68"/>
      <c r="S100" s="68"/>
      <c r="T100" s="69"/>
      <c r="U100" s="38"/>
      <c r="V100" s="38"/>
      <c r="W100" s="38"/>
      <c r="X100" s="38"/>
      <c r="Y100" s="38"/>
      <c r="Z100" s="38"/>
      <c r="AA100" s="38"/>
      <c r="AB100" s="38"/>
      <c r="AC100" s="38"/>
      <c r="AD100" s="38"/>
      <c r="AE100" s="38"/>
      <c r="AT100" s="21" t="s">
        <v>180</v>
      </c>
      <c r="AU100" s="21" t="s">
        <v>79</v>
      </c>
    </row>
    <row r="101" spans="1:65" s="2" customFormat="1" ht="24.2" customHeight="1">
      <c r="A101" s="38"/>
      <c r="B101" s="39"/>
      <c r="C101" s="182" t="s">
        <v>176</v>
      </c>
      <c r="D101" s="182" t="s">
        <v>171</v>
      </c>
      <c r="E101" s="183" t="s">
        <v>3517</v>
      </c>
      <c r="F101" s="184" t="s">
        <v>3518</v>
      </c>
      <c r="G101" s="185" t="s">
        <v>245</v>
      </c>
      <c r="H101" s="186">
        <v>3.6</v>
      </c>
      <c r="I101" s="187"/>
      <c r="J101" s="188">
        <f>ROUND(I101*H101,2)</f>
        <v>0</v>
      </c>
      <c r="K101" s="184" t="s">
        <v>175</v>
      </c>
      <c r="L101" s="43"/>
      <c r="M101" s="189" t="s">
        <v>19</v>
      </c>
      <c r="N101" s="190" t="s">
        <v>43</v>
      </c>
      <c r="O101" s="68"/>
      <c r="P101" s="191">
        <f>O101*H101</f>
        <v>0</v>
      </c>
      <c r="Q101" s="191">
        <v>0</v>
      </c>
      <c r="R101" s="191">
        <f>Q101*H101</f>
        <v>0</v>
      </c>
      <c r="S101" s="191">
        <v>9.3579999999999997E-2</v>
      </c>
      <c r="T101" s="192">
        <f>S101*H101</f>
        <v>0.33688800000000002</v>
      </c>
      <c r="U101" s="38"/>
      <c r="V101" s="38"/>
      <c r="W101" s="38"/>
      <c r="X101" s="38"/>
      <c r="Y101" s="38"/>
      <c r="Z101" s="38"/>
      <c r="AA101" s="38"/>
      <c r="AB101" s="38"/>
      <c r="AC101" s="38"/>
      <c r="AD101" s="38"/>
      <c r="AE101" s="38"/>
      <c r="AR101" s="193" t="s">
        <v>176</v>
      </c>
      <c r="AT101" s="193" t="s">
        <v>171</v>
      </c>
      <c r="AU101" s="193" t="s">
        <v>79</v>
      </c>
      <c r="AY101" s="21" t="s">
        <v>168</v>
      </c>
      <c r="BE101" s="194">
        <f>IF(N101="základní",J101,0)</f>
        <v>0</v>
      </c>
      <c r="BF101" s="194">
        <f>IF(N101="snížená",J101,0)</f>
        <v>0</v>
      </c>
      <c r="BG101" s="194">
        <f>IF(N101="zákl. přenesená",J101,0)</f>
        <v>0</v>
      </c>
      <c r="BH101" s="194">
        <f>IF(N101="sníž. přenesená",J101,0)</f>
        <v>0</v>
      </c>
      <c r="BI101" s="194">
        <f>IF(N101="nulová",J101,0)</f>
        <v>0</v>
      </c>
      <c r="BJ101" s="21" t="s">
        <v>79</v>
      </c>
      <c r="BK101" s="194">
        <f>ROUND(I101*H101,2)</f>
        <v>0</v>
      </c>
      <c r="BL101" s="21" t="s">
        <v>176</v>
      </c>
      <c r="BM101" s="193" t="s">
        <v>3519</v>
      </c>
    </row>
    <row r="102" spans="1:65" s="2" customFormat="1" ht="11.25">
      <c r="A102" s="38"/>
      <c r="B102" s="39"/>
      <c r="C102" s="40"/>
      <c r="D102" s="195" t="s">
        <v>178</v>
      </c>
      <c r="E102" s="40"/>
      <c r="F102" s="196" t="s">
        <v>3520</v>
      </c>
      <c r="G102" s="40"/>
      <c r="H102" s="40"/>
      <c r="I102" s="197"/>
      <c r="J102" s="40"/>
      <c r="K102" s="40"/>
      <c r="L102" s="43"/>
      <c r="M102" s="198"/>
      <c r="N102" s="199"/>
      <c r="O102" s="68"/>
      <c r="P102" s="68"/>
      <c r="Q102" s="68"/>
      <c r="R102" s="68"/>
      <c r="S102" s="68"/>
      <c r="T102" s="69"/>
      <c r="U102" s="38"/>
      <c r="V102" s="38"/>
      <c r="W102" s="38"/>
      <c r="X102" s="38"/>
      <c r="Y102" s="38"/>
      <c r="Z102" s="38"/>
      <c r="AA102" s="38"/>
      <c r="AB102" s="38"/>
      <c r="AC102" s="38"/>
      <c r="AD102" s="38"/>
      <c r="AE102" s="38"/>
      <c r="AT102" s="21" t="s">
        <v>178</v>
      </c>
      <c r="AU102" s="21" t="s">
        <v>79</v>
      </c>
    </row>
    <row r="103" spans="1:65" s="2" customFormat="1" ht="11.25">
      <c r="A103" s="38"/>
      <c r="B103" s="39"/>
      <c r="C103" s="40"/>
      <c r="D103" s="200" t="s">
        <v>180</v>
      </c>
      <c r="E103" s="40"/>
      <c r="F103" s="201" t="s">
        <v>3521</v>
      </c>
      <c r="G103" s="40"/>
      <c r="H103" s="40"/>
      <c r="I103" s="197"/>
      <c r="J103" s="40"/>
      <c r="K103" s="40"/>
      <c r="L103" s="43"/>
      <c r="M103" s="198"/>
      <c r="N103" s="199"/>
      <c r="O103" s="68"/>
      <c r="P103" s="68"/>
      <c r="Q103" s="68"/>
      <c r="R103" s="68"/>
      <c r="S103" s="68"/>
      <c r="T103" s="69"/>
      <c r="U103" s="38"/>
      <c r="V103" s="38"/>
      <c r="W103" s="38"/>
      <c r="X103" s="38"/>
      <c r="Y103" s="38"/>
      <c r="Z103" s="38"/>
      <c r="AA103" s="38"/>
      <c r="AB103" s="38"/>
      <c r="AC103" s="38"/>
      <c r="AD103" s="38"/>
      <c r="AE103" s="38"/>
      <c r="AT103" s="21" t="s">
        <v>180</v>
      </c>
      <c r="AU103" s="21" t="s">
        <v>79</v>
      </c>
    </row>
    <row r="104" spans="1:65" s="2" customFormat="1" ht="24.2" customHeight="1">
      <c r="A104" s="38"/>
      <c r="B104" s="39"/>
      <c r="C104" s="182" t="s">
        <v>635</v>
      </c>
      <c r="D104" s="182" t="s">
        <v>171</v>
      </c>
      <c r="E104" s="183" t="s">
        <v>3522</v>
      </c>
      <c r="F104" s="184" t="s">
        <v>3523</v>
      </c>
      <c r="G104" s="185" t="s">
        <v>245</v>
      </c>
      <c r="H104" s="186">
        <v>2.1</v>
      </c>
      <c r="I104" s="187"/>
      <c r="J104" s="188">
        <f>ROUND(I104*H104,2)</f>
        <v>0</v>
      </c>
      <c r="K104" s="184" t="s">
        <v>175</v>
      </c>
      <c r="L104" s="43"/>
      <c r="M104" s="189" t="s">
        <v>19</v>
      </c>
      <c r="N104" s="190" t="s">
        <v>43</v>
      </c>
      <c r="O104" s="68"/>
      <c r="P104" s="191">
        <f>O104*H104</f>
        <v>0</v>
      </c>
      <c r="Q104" s="191">
        <v>0</v>
      </c>
      <c r="R104" s="191">
        <f>Q104*H104</f>
        <v>0</v>
      </c>
      <c r="S104" s="191">
        <v>0.20748</v>
      </c>
      <c r="T104" s="192">
        <f>S104*H104</f>
        <v>0.43570800000000004</v>
      </c>
      <c r="U104" s="38"/>
      <c r="V104" s="38"/>
      <c r="W104" s="38"/>
      <c r="X104" s="38"/>
      <c r="Y104" s="38"/>
      <c r="Z104" s="38"/>
      <c r="AA104" s="38"/>
      <c r="AB104" s="38"/>
      <c r="AC104" s="38"/>
      <c r="AD104" s="38"/>
      <c r="AE104" s="38"/>
      <c r="AR104" s="193" t="s">
        <v>176</v>
      </c>
      <c r="AT104" s="193" t="s">
        <v>171</v>
      </c>
      <c r="AU104" s="193" t="s">
        <v>79</v>
      </c>
      <c r="AY104" s="21" t="s">
        <v>168</v>
      </c>
      <c r="BE104" s="194">
        <f>IF(N104="základní",J104,0)</f>
        <v>0</v>
      </c>
      <c r="BF104" s="194">
        <f>IF(N104="snížená",J104,0)</f>
        <v>0</v>
      </c>
      <c r="BG104" s="194">
        <f>IF(N104="zákl. přenesená",J104,0)</f>
        <v>0</v>
      </c>
      <c r="BH104" s="194">
        <f>IF(N104="sníž. přenesená",J104,0)</f>
        <v>0</v>
      </c>
      <c r="BI104" s="194">
        <f>IF(N104="nulová",J104,0)</f>
        <v>0</v>
      </c>
      <c r="BJ104" s="21" t="s">
        <v>79</v>
      </c>
      <c r="BK104" s="194">
        <f>ROUND(I104*H104,2)</f>
        <v>0</v>
      </c>
      <c r="BL104" s="21" t="s">
        <v>176</v>
      </c>
      <c r="BM104" s="193" t="s">
        <v>3524</v>
      </c>
    </row>
    <row r="105" spans="1:65" s="2" customFormat="1" ht="11.25">
      <c r="A105" s="38"/>
      <c r="B105" s="39"/>
      <c r="C105" s="40"/>
      <c r="D105" s="195" t="s">
        <v>178</v>
      </c>
      <c r="E105" s="40"/>
      <c r="F105" s="196" t="s">
        <v>3525</v>
      </c>
      <c r="G105" s="40"/>
      <c r="H105" s="40"/>
      <c r="I105" s="197"/>
      <c r="J105" s="40"/>
      <c r="K105" s="40"/>
      <c r="L105" s="43"/>
      <c r="M105" s="198"/>
      <c r="N105" s="199"/>
      <c r="O105" s="68"/>
      <c r="P105" s="68"/>
      <c r="Q105" s="68"/>
      <c r="R105" s="68"/>
      <c r="S105" s="68"/>
      <c r="T105" s="69"/>
      <c r="U105" s="38"/>
      <c r="V105" s="38"/>
      <c r="W105" s="38"/>
      <c r="X105" s="38"/>
      <c r="Y105" s="38"/>
      <c r="Z105" s="38"/>
      <c r="AA105" s="38"/>
      <c r="AB105" s="38"/>
      <c r="AC105" s="38"/>
      <c r="AD105" s="38"/>
      <c r="AE105" s="38"/>
      <c r="AT105" s="21" t="s">
        <v>178</v>
      </c>
      <c r="AU105" s="21" t="s">
        <v>79</v>
      </c>
    </row>
    <row r="106" spans="1:65" s="2" customFormat="1" ht="11.25">
      <c r="A106" s="38"/>
      <c r="B106" s="39"/>
      <c r="C106" s="40"/>
      <c r="D106" s="200" t="s">
        <v>180</v>
      </c>
      <c r="E106" s="40"/>
      <c r="F106" s="201" t="s">
        <v>3526</v>
      </c>
      <c r="G106" s="40"/>
      <c r="H106" s="40"/>
      <c r="I106" s="197"/>
      <c r="J106" s="40"/>
      <c r="K106" s="40"/>
      <c r="L106" s="43"/>
      <c r="M106" s="198"/>
      <c r="N106" s="199"/>
      <c r="O106" s="68"/>
      <c r="P106" s="68"/>
      <c r="Q106" s="68"/>
      <c r="R106" s="68"/>
      <c r="S106" s="68"/>
      <c r="T106" s="69"/>
      <c r="U106" s="38"/>
      <c r="V106" s="38"/>
      <c r="W106" s="38"/>
      <c r="X106" s="38"/>
      <c r="Y106" s="38"/>
      <c r="Z106" s="38"/>
      <c r="AA106" s="38"/>
      <c r="AB106" s="38"/>
      <c r="AC106" s="38"/>
      <c r="AD106" s="38"/>
      <c r="AE106" s="38"/>
      <c r="AT106" s="21" t="s">
        <v>180</v>
      </c>
      <c r="AU106" s="21" t="s">
        <v>79</v>
      </c>
    </row>
    <row r="107" spans="1:65" s="2" customFormat="1" ht="24.2" customHeight="1">
      <c r="A107" s="38"/>
      <c r="B107" s="39"/>
      <c r="C107" s="182" t="s">
        <v>318</v>
      </c>
      <c r="D107" s="182" t="s">
        <v>171</v>
      </c>
      <c r="E107" s="183" t="s">
        <v>3527</v>
      </c>
      <c r="F107" s="184" t="s">
        <v>3528</v>
      </c>
      <c r="G107" s="185" t="s">
        <v>245</v>
      </c>
      <c r="H107" s="186">
        <v>52</v>
      </c>
      <c r="I107" s="187"/>
      <c r="J107" s="188">
        <f>ROUND(I107*H107,2)</f>
        <v>0</v>
      </c>
      <c r="K107" s="184" t="s">
        <v>175</v>
      </c>
      <c r="L107" s="43"/>
      <c r="M107" s="189" t="s">
        <v>19</v>
      </c>
      <c r="N107" s="190" t="s">
        <v>43</v>
      </c>
      <c r="O107" s="68"/>
      <c r="P107" s="191">
        <f>O107*H107</f>
        <v>0</v>
      </c>
      <c r="Q107" s="191">
        <v>6.0000000000000002E-5</v>
      </c>
      <c r="R107" s="191">
        <f>Q107*H107</f>
        <v>3.1199999999999999E-3</v>
      </c>
      <c r="S107" s="191">
        <v>8.4100000000000008E-3</v>
      </c>
      <c r="T107" s="192">
        <f>S107*H107</f>
        <v>0.43732000000000004</v>
      </c>
      <c r="U107" s="38"/>
      <c r="V107" s="38"/>
      <c r="W107" s="38"/>
      <c r="X107" s="38"/>
      <c r="Y107" s="38"/>
      <c r="Z107" s="38"/>
      <c r="AA107" s="38"/>
      <c r="AB107" s="38"/>
      <c r="AC107" s="38"/>
      <c r="AD107" s="38"/>
      <c r="AE107" s="38"/>
      <c r="AR107" s="193" t="s">
        <v>176</v>
      </c>
      <c r="AT107" s="193" t="s">
        <v>171</v>
      </c>
      <c r="AU107" s="193" t="s">
        <v>79</v>
      </c>
      <c r="AY107" s="21" t="s">
        <v>168</v>
      </c>
      <c r="BE107" s="194">
        <f>IF(N107="základní",J107,0)</f>
        <v>0</v>
      </c>
      <c r="BF107" s="194">
        <f>IF(N107="snížená",J107,0)</f>
        <v>0</v>
      </c>
      <c r="BG107" s="194">
        <f>IF(N107="zákl. přenesená",J107,0)</f>
        <v>0</v>
      </c>
      <c r="BH107" s="194">
        <f>IF(N107="sníž. přenesená",J107,0)</f>
        <v>0</v>
      </c>
      <c r="BI107" s="194">
        <f>IF(N107="nulová",J107,0)</f>
        <v>0</v>
      </c>
      <c r="BJ107" s="21" t="s">
        <v>79</v>
      </c>
      <c r="BK107" s="194">
        <f>ROUND(I107*H107,2)</f>
        <v>0</v>
      </c>
      <c r="BL107" s="21" t="s">
        <v>176</v>
      </c>
      <c r="BM107" s="193" t="s">
        <v>3529</v>
      </c>
    </row>
    <row r="108" spans="1:65" s="2" customFormat="1" ht="11.25">
      <c r="A108" s="38"/>
      <c r="B108" s="39"/>
      <c r="C108" s="40"/>
      <c r="D108" s="195" t="s">
        <v>178</v>
      </c>
      <c r="E108" s="40"/>
      <c r="F108" s="196" t="s">
        <v>3530</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1" t="s">
        <v>178</v>
      </c>
      <c r="AU108" s="21" t="s">
        <v>79</v>
      </c>
    </row>
    <row r="109" spans="1:65" s="2" customFormat="1" ht="11.25">
      <c r="A109" s="38"/>
      <c r="B109" s="39"/>
      <c r="C109" s="40"/>
      <c r="D109" s="200" t="s">
        <v>180</v>
      </c>
      <c r="E109" s="40"/>
      <c r="F109" s="201" t="s">
        <v>3531</v>
      </c>
      <c r="G109" s="40"/>
      <c r="H109" s="40"/>
      <c r="I109" s="197"/>
      <c r="J109" s="40"/>
      <c r="K109" s="40"/>
      <c r="L109" s="43"/>
      <c r="M109" s="198"/>
      <c r="N109" s="199"/>
      <c r="O109" s="68"/>
      <c r="P109" s="68"/>
      <c r="Q109" s="68"/>
      <c r="R109" s="68"/>
      <c r="S109" s="68"/>
      <c r="T109" s="69"/>
      <c r="U109" s="38"/>
      <c r="V109" s="38"/>
      <c r="W109" s="38"/>
      <c r="X109" s="38"/>
      <c r="Y109" s="38"/>
      <c r="Z109" s="38"/>
      <c r="AA109" s="38"/>
      <c r="AB109" s="38"/>
      <c r="AC109" s="38"/>
      <c r="AD109" s="38"/>
      <c r="AE109" s="38"/>
      <c r="AT109" s="21" t="s">
        <v>180</v>
      </c>
      <c r="AU109" s="21" t="s">
        <v>79</v>
      </c>
    </row>
    <row r="110" spans="1:65" s="2" customFormat="1" ht="33" customHeight="1">
      <c r="A110" s="38"/>
      <c r="B110" s="39"/>
      <c r="C110" s="182" t="s">
        <v>192</v>
      </c>
      <c r="D110" s="182" t="s">
        <v>171</v>
      </c>
      <c r="E110" s="183" t="s">
        <v>3532</v>
      </c>
      <c r="F110" s="184" t="s">
        <v>3533</v>
      </c>
      <c r="G110" s="185" t="s">
        <v>999</v>
      </c>
      <c r="H110" s="186">
        <v>26</v>
      </c>
      <c r="I110" s="187"/>
      <c r="J110" s="188">
        <f>ROUND(I110*H110,2)</f>
        <v>0</v>
      </c>
      <c r="K110" s="184" t="s">
        <v>175</v>
      </c>
      <c r="L110" s="43"/>
      <c r="M110" s="189" t="s">
        <v>19</v>
      </c>
      <c r="N110" s="190" t="s">
        <v>43</v>
      </c>
      <c r="O110" s="68"/>
      <c r="P110" s="191">
        <f>O110*H110</f>
        <v>0</v>
      </c>
      <c r="Q110" s="191">
        <v>0</v>
      </c>
      <c r="R110" s="191">
        <f>Q110*H110</f>
        <v>0</v>
      </c>
      <c r="S110" s="191">
        <v>3.1E-4</v>
      </c>
      <c r="T110" s="192">
        <f>S110*H110</f>
        <v>8.0599999999999995E-3</v>
      </c>
      <c r="U110" s="38"/>
      <c r="V110" s="38"/>
      <c r="W110" s="38"/>
      <c r="X110" s="38"/>
      <c r="Y110" s="38"/>
      <c r="Z110" s="38"/>
      <c r="AA110" s="38"/>
      <c r="AB110" s="38"/>
      <c r="AC110" s="38"/>
      <c r="AD110" s="38"/>
      <c r="AE110" s="38"/>
      <c r="AR110" s="193" t="s">
        <v>176</v>
      </c>
      <c r="AT110" s="193" t="s">
        <v>171</v>
      </c>
      <c r="AU110" s="193" t="s">
        <v>79</v>
      </c>
      <c r="AY110" s="21" t="s">
        <v>168</v>
      </c>
      <c r="BE110" s="194">
        <f>IF(N110="základní",J110,0)</f>
        <v>0</v>
      </c>
      <c r="BF110" s="194">
        <f>IF(N110="snížená",J110,0)</f>
        <v>0</v>
      </c>
      <c r="BG110" s="194">
        <f>IF(N110="zákl. přenesená",J110,0)</f>
        <v>0</v>
      </c>
      <c r="BH110" s="194">
        <f>IF(N110="sníž. přenesená",J110,0)</f>
        <v>0</v>
      </c>
      <c r="BI110" s="194">
        <f>IF(N110="nulová",J110,0)</f>
        <v>0</v>
      </c>
      <c r="BJ110" s="21" t="s">
        <v>79</v>
      </c>
      <c r="BK110" s="194">
        <f>ROUND(I110*H110,2)</f>
        <v>0</v>
      </c>
      <c r="BL110" s="21" t="s">
        <v>176</v>
      </c>
      <c r="BM110" s="193" t="s">
        <v>3534</v>
      </c>
    </row>
    <row r="111" spans="1:65" s="2" customFormat="1" ht="19.5">
      <c r="A111" s="38"/>
      <c r="B111" s="39"/>
      <c r="C111" s="40"/>
      <c r="D111" s="195" t="s">
        <v>178</v>
      </c>
      <c r="E111" s="40"/>
      <c r="F111" s="196" t="s">
        <v>3535</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1" t="s">
        <v>178</v>
      </c>
      <c r="AU111" s="21" t="s">
        <v>79</v>
      </c>
    </row>
    <row r="112" spans="1:65" s="2" customFormat="1" ht="11.25">
      <c r="A112" s="38"/>
      <c r="B112" s="39"/>
      <c r="C112" s="40"/>
      <c r="D112" s="200" t="s">
        <v>180</v>
      </c>
      <c r="E112" s="40"/>
      <c r="F112" s="201" t="s">
        <v>3536</v>
      </c>
      <c r="G112" s="40"/>
      <c r="H112" s="40"/>
      <c r="I112" s="197"/>
      <c r="J112" s="40"/>
      <c r="K112" s="40"/>
      <c r="L112" s="43"/>
      <c r="M112" s="198"/>
      <c r="N112" s="199"/>
      <c r="O112" s="68"/>
      <c r="P112" s="68"/>
      <c r="Q112" s="68"/>
      <c r="R112" s="68"/>
      <c r="S112" s="68"/>
      <c r="T112" s="69"/>
      <c r="U112" s="38"/>
      <c r="V112" s="38"/>
      <c r="W112" s="38"/>
      <c r="X112" s="38"/>
      <c r="Y112" s="38"/>
      <c r="Z112" s="38"/>
      <c r="AA112" s="38"/>
      <c r="AB112" s="38"/>
      <c r="AC112" s="38"/>
      <c r="AD112" s="38"/>
      <c r="AE112" s="38"/>
      <c r="AT112" s="21" t="s">
        <v>180</v>
      </c>
      <c r="AU112" s="21" t="s">
        <v>79</v>
      </c>
    </row>
    <row r="113" spans="1:65" s="2" customFormat="1" ht="21.75" customHeight="1">
      <c r="A113" s="38"/>
      <c r="B113" s="39"/>
      <c r="C113" s="182" t="s">
        <v>238</v>
      </c>
      <c r="D113" s="182" t="s">
        <v>171</v>
      </c>
      <c r="E113" s="183" t="s">
        <v>3537</v>
      </c>
      <c r="F113" s="184" t="s">
        <v>3538</v>
      </c>
      <c r="G113" s="185" t="s">
        <v>281</v>
      </c>
      <c r="H113" s="186">
        <v>41</v>
      </c>
      <c r="I113" s="187"/>
      <c r="J113" s="188">
        <f>ROUND(I113*H113,2)</f>
        <v>0</v>
      </c>
      <c r="K113" s="184" t="s">
        <v>1480</v>
      </c>
      <c r="L113" s="43"/>
      <c r="M113" s="189" t="s">
        <v>19</v>
      </c>
      <c r="N113" s="190" t="s">
        <v>43</v>
      </c>
      <c r="O113" s="68"/>
      <c r="P113" s="191">
        <f>O113*H113</f>
        <v>0</v>
      </c>
      <c r="Q113" s="191">
        <v>0</v>
      </c>
      <c r="R113" s="191">
        <f>Q113*H113</f>
        <v>0</v>
      </c>
      <c r="S113" s="191">
        <v>0</v>
      </c>
      <c r="T113" s="192">
        <f>S113*H113</f>
        <v>0</v>
      </c>
      <c r="U113" s="38"/>
      <c r="V113" s="38"/>
      <c r="W113" s="38"/>
      <c r="X113" s="38"/>
      <c r="Y113" s="38"/>
      <c r="Z113" s="38"/>
      <c r="AA113" s="38"/>
      <c r="AB113" s="38"/>
      <c r="AC113" s="38"/>
      <c r="AD113" s="38"/>
      <c r="AE113" s="38"/>
      <c r="AR113" s="193" t="s">
        <v>176</v>
      </c>
      <c r="AT113" s="193" t="s">
        <v>171</v>
      </c>
      <c r="AU113" s="193" t="s">
        <v>79</v>
      </c>
      <c r="AY113" s="21" t="s">
        <v>168</v>
      </c>
      <c r="BE113" s="194">
        <f>IF(N113="základní",J113,0)</f>
        <v>0</v>
      </c>
      <c r="BF113" s="194">
        <f>IF(N113="snížená",J113,0)</f>
        <v>0</v>
      </c>
      <c r="BG113" s="194">
        <f>IF(N113="zákl. přenesená",J113,0)</f>
        <v>0</v>
      </c>
      <c r="BH113" s="194">
        <f>IF(N113="sníž. přenesená",J113,0)</f>
        <v>0</v>
      </c>
      <c r="BI113" s="194">
        <f>IF(N113="nulová",J113,0)</f>
        <v>0</v>
      </c>
      <c r="BJ113" s="21" t="s">
        <v>79</v>
      </c>
      <c r="BK113" s="194">
        <f>ROUND(I113*H113,2)</f>
        <v>0</v>
      </c>
      <c r="BL113" s="21" t="s">
        <v>176</v>
      </c>
      <c r="BM113" s="193" t="s">
        <v>3539</v>
      </c>
    </row>
    <row r="114" spans="1:65" s="2" customFormat="1" ht="11.25">
      <c r="A114" s="38"/>
      <c r="B114" s="39"/>
      <c r="C114" s="40"/>
      <c r="D114" s="195" t="s">
        <v>178</v>
      </c>
      <c r="E114" s="40"/>
      <c r="F114" s="196" t="s">
        <v>3538</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1" t="s">
        <v>178</v>
      </c>
      <c r="AU114" s="21" t="s">
        <v>79</v>
      </c>
    </row>
    <row r="115" spans="1:65" s="2" customFormat="1" ht="29.25">
      <c r="A115" s="38"/>
      <c r="B115" s="39"/>
      <c r="C115" s="40"/>
      <c r="D115" s="195" t="s">
        <v>206</v>
      </c>
      <c r="E115" s="40"/>
      <c r="F115" s="224" t="s">
        <v>3540</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1" t="s">
        <v>206</v>
      </c>
      <c r="AU115" s="21" t="s">
        <v>79</v>
      </c>
    </row>
    <row r="116" spans="1:65" s="2" customFormat="1" ht="24.2" customHeight="1">
      <c r="A116" s="38"/>
      <c r="B116" s="39"/>
      <c r="C116" s="182" t="s">
        <v>547</v>
      </c>
      <c r="D116" s="182" t="s">
        <v>171</v>
      </c>
      <c r="E116" s="183" t="s">
        <v>3541</v>
      </c>
      <c r="F116" s="184" t="s">
        <v>3542</v>
      </c>
      <c r="G116" s="185" t="s">
        <v>220</v>
      </c>
      <c r="H116" s="186">
        <v>1.83</v>
      </c>
      <c r="I116" s="187"/>
      <c r="J116" s="188">
        <f>ROUND(I116*H116,2)</f>
        <v>0</v>
      </c>
      <c r="K116" s="184" t="s">
        <v>1480</v>
      </c>
      <c r="L116" s="43"/>
      <c r="M116" s="189" t="s">
        <v>19</v>
      </c>
      <c r="N116" s="190" t="s">
        <v>43</v>
      </c>
      <c r="O116" s="68"/>
      <c r="P116" s="191">
        <f>O116*H116</f>
        <v>0</v>
      </c>
      <c r="Q116" s="191">
        <v>0</v>
      </c>
      <c r="R116" s="191">
        <f>Q116*H116</f>
        <v>0</v>
      </c>
      <c r="S116" s="191">
        <v>0</v>
      </c>
      <c r="T116" s="192">
        <f>S116*H116</f>
        <v>0</v>
      </c>
      <c r="U116" s="38"/>
      <c r="V116" s="38"/>
      <c r="W116" s="38"/>
      <c r="X116" s="38"/>
      <c r="Y116" s="38"/>
      <c r="Z116" s="38"/>
      <c r="AA116" s="38"/>
      <c r="AB116" s="38"/>
      <c r="AC116" s="38"/>
      <c r="AD116" s="38"/>
      <c r="AE116" s="38"/>
      <c r="AR116" s="193" t="s">
        <v>176</v>
      </c>
      <c r="AT116" s="193" t="s">
        <v>171</v>
      </c>
      <c r="AU116" s="193" t="s">
        <v>79</v>
      </c>
      <c r="AY116" s="21" t="s">
        <v>168</v>
      </c>
      <c r="BE116" s="194">
        <f>IF(N116="základní",J116,0)</f>
        <v>0</v>
      </c>
      <c r="BF116" s="194">
        <f>IF(N116="snížená",J116,0)</f>
        <v>0</v>
      </c>
      <c r="BG116" s="194">
        <f>IF(N116="zákl. přenesená",J116,0)</f>
        <v>0</v>
      </c>
      <c r="BH116" s="194">
        <f>IF(N116="sníž. přenesená",J116,0)</f>
        <v>0</v>
      </c>
      <c r="BI116" s="194">
        <f>IF(N116="nulová",J116,0)</f>
        <v>0</v>
      </c>
      <c r="BJ116" s="21" t="s">
        <v>79</v>
      </c>
      <c r="BK116" s="194">
        <f>ROUND(I116*H116,2)</f>
        <v>0</v>
      </c>
      <c r="BL116" s="21" t="s">
        <v>176</v>
      </c>
      <c r="BM116" s="193" t="s">
        <v>3543</v>
      </c>
    </row>
    <row r="117" spans="1:65" s="2" customFormat="1" ht="11.25">
      <c r="A117" s="38"/>
      <c r="B117" s="39"/>
      <c r="C117" s="40"/>
      <c r="D117" s="195" t="s">
        <v>178</v>
      </c>
      <c r="E117" s="40"/>
      <c r="F117" s="196" t="s">
        <v>3542</v>
      </c>
      <c r="G117" s="40"/>
      <c r="H117" s="40"/>
      <c r="I117" s="197"/>
      <c r="J117" s="40"/>
      <c r="K117" s="40"/>
      <c r="L117" s="43"/>
      <c r="M117" s="198"/>
      <c r="N117" s="199"/>
      <c r="O117" s="68"/>
      <c r="P117" s="68"/>
      <c r="Q117" s="68"/>
      <c r="R117" s="68"/>
      <c r="S117" s="68"/>
      <c r="T117" s="69"/>
      <c r="U117" s="38"/>
      <c r="V117" s="38"/>
      <c r="W117" s="38"/>
      <c r="X117" s="38"/>
      <c r="Y117" s="38"/>
      <c r="Z117" s="38"/>
      <c r="AA117" s="38"/>
      <c r="AB117" s="38"/>
      <c r="AC117" s="38"/>
      <c r="AD117" s="38"/>
      <c r="AE117" s="38"/>
      <c r="AT117" s="21" t="s">
        <v>178</v>
      </c>
      <c r="AU117" s="21" t="s">
        <v>79</v>
      </c>
    </row>
    <row r="118" spans="1:65" s="2" customFormat="1" ht="29.25">
      <c r="A118" s="38"/>
      <c r="B118" s="39"/>
      <c r="C118" s="40"/>
      <c r="D118" s="195" t="s">
        <v>206</v>
      </c>
      <c r="E118" s="40"/>
      <c r="F118" s="224" t="s">
        <v>3544</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1" t="s">
        <v>206</v>
      </c>
      <c r="AU118" s="21" t="s">
        <v>79</v>
      </c>
    </row>
    <row r="119" spans="1:65" s="2" customFormat="1" ht="37.9" customHeight="1">
      <c r="A119" s="38"/>
      <c r="B119" s="39"/>
      <c r="C119" s="182" t="s">
        <v>1418</v>
      </c>
      <c r="D119" s="182" t="s">
        <v>171</v>
      </c>
      <c r="E119" s="183" t="s">
        <v>3545</v>
      </c>
      <c r="F119" s="184" t="s">
        <v>3546</v>
      </c>
      <c r="G119" s="185" t="s">
        <v>220</v>
      </c>
      <c r="H119" s="186">
        <v>1.72</v>
      </c>
      <c r="I119" s="187"/>
      <c r="J119" s="188">
        <f>ROUND(I119*H119,2)</f>
        <v>0</v>
      </c>
      <c r="K119" s="184" t="s">
        <v>1480</v>
      </c>
      <c r="L119" s="43"/>
      <c r="M119" s="189" t="s">
        <v>19</v>
      </c>
      <c r="N119" s="190" t="s">
        <v>43</v>
      </c>
      <c r="O119" s="68"/>
      <c r="P119" s="191">
        <f>O119*H119</f>
        <v>0</v>
      </c>
      <c r="Q119" s="191">
        <v>0</v>
      </c>
      <c r="R119" s="191">
        <f>Q119*H119</f>
        <v>0</v>
      </c>
      <c r="S119" s="191">
        <v>0</v>
      </c>
      <c r="T119" s="192">
        <f>S119*H119</f>
        <v>0</v>
      </c>
      <c r="U119" s="38"/>
      <c r="V119" s="38"/>
      <c r="W119" s="38"/>
      <c r="X119" s="38"/>
      <c r="Y119" s="38"/>
      <c r="Z119" s="38"/>
      <c r="AA119" s="38"/>
      <c r="AB119" s="38"/>
      <c r="AC119" s="38"/>
      <c r="AD119" s="38"/>
      <c r="AE119" s="38"/>
      <c r="AR119" s="193" t="s">
        <v>176</v>
      </c>
      <c r="AT119" s="193" t="s">
        <v>171</v>
      </c>
      <c r="AU119" s="193" t="s">
        <v>79</v>
      </c>
      <c r="AY119" s="21" t="s">
        <v>168</v>
      </c>
      <c r="BE119" s="194">
        <f>IF(N119="základní",J119,0)</f>
        <v>0</v>
      </c>
      <c r="BF119" s="194">
        <f>IF(N119="snížená",J119,0)</f>
        <v>0</v>
      </c>
      <c r="BG119" s="194">
        <f>IF(N119="zákl. přenesená",J119,0)</f>
        <v>0</v>
      </c>
      <c r="BH119" s="194">
        <f>IF(N119="sníž. přenesená",J119,0)</f>
        <v>0</v>
      </c>
      <c r="BI119" s="194">
        <f>IF(N119="nulová",J119,0)</f>
        <v>0</v>
      </c>
      <c r="BJ119" s="21" t="s">
        <v>79</v>
      </c>
      <c r="BK119" s="194">
        <f>ROUND(I119*H119,2)</f>
        <v>0</v>
      </c>
      <c r="BL119" s="21" t="s">
        <v>176</v>
      </c>
      <c r="BM119" s="193" t="s">
        <v>3547</v>
      </c>
    </row>
    <row r="120" spans="1:65" s="2" customFormat="1" ht="19.5">
      <c r="A120" s="38"/>
      <c r="B120" s="39"/>
      <c r="C120" s="40"/>
      <c r="D120" s="195" t="s">
        <v>178</v>
      </c>
      <c r="E120" s="40"/>
      <c r="F120" s="196" t="s">
        <v>3548</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1" t="s">
        <v>178</v>
      </c>
      <c r="AU120" s="21" t="s">
        <v>79</v>
      </c>
    </row>
    <row r="121" spans="1:65" s="2" customFormat="1" ht="21.75" customHeight="1">
      <c r="A121" s="38"/>
      <c r="B121" s="39"/>
      <c r="C121" s="182" t="s">
        <v>1815</v>
      </c>
      <c r="D121" s="182" t="s">
        <v>171</v>
      </c>
      <c r="E121" s="183" t="s">
        <v>3549</v>
      </c>
      <c r="F121" s="184" t="s">
        <v>3550</v>
      </c>
      <c r="G121" s="185" t="s">
        <v>220</v>
      </c>
      <c r="H121" s="186">
        <v>172</v>
      </c>
      <c r="I121" s="187"/>
      <c r="J121" s="188">
        <f>ROUND(I121*H121,2)</f>
        <v>0</v>
      </c>
      <c r="K121" s="184" t="s">
        <v>1480</v>
      </c>
      <c r="L121" s="43"/>
      <c r="M121" s="189" t="s">
        <v>19</v>
      </c>
      <c r="N121" s="190" t="s">
        <v>43</v>
      </c>
      <c r="O121" s="68"/>
      <c r="P121" s="191">
        <f>O121*H121</f>
        <v>0</v>
      </c>
      <c r="Q121" s="191">
        <v>0</v>
      </c>
      <c r="R121" s="191">
        <f>Q121*H121</f>
        <v>0</v>
      </c>
      <c r="S121" s="191">
        <v>0</v>
      </c>
      <c r="T121" s="192">
        <f>S121*H121</f>
        <v>0</v>
      </c>
      <c r="U121" s="38"/>
      <c r="V121" s="38"/>
      <c r="W121" s="38"/>
      <c r="X121" s="38"/>
      <c r="Y121" s="38"/>
      <c r="Z121" s="38"/>
      <c r="AA121" s="38"/>
      <c r="AB121" s="38"/>
      <c r="AC121" s="38"/>
      <c r="AD121" s="38"/>
      <c r="AE121" s="38"/>
      <c r="AR121" s="193" t="s">
        <v>176</v>
      </c>
      <c r="AT121" s="193" t="s">
        <v>171</v>
      </c>
      <c r="AU121" s="193" t="s">
        <v>79</v>
      </c>
      <c r="AY121" s="21" t="s">
        <v>168</v>
      </c>
      <c r="BE121" s="194">
        <f>IF(N121="základní",J121,0)</f>
        <v>0</v>
      </c>
      <c r="BF121" s="194">
        <f>IF(N121="snížená",J121,0)</f>
        <v>0</v>
      </c>
      <c r="BG121" s="194">
        <f>IF(N121="zákl. přenesená",J121,0)</f>
        <v>0</v>
      </c>
      <c r="BH121" s="194">
        <f>IF(N121="sníž. přenesená",J121,0)</f>
        <v>0</v>
      </c>
      <c r="BI121" s="194">
        <f>IF(N121="nulová",J121,0)</f>
        <v>0</v>
      </c>
      <c r="BJ121" s="21" t="s">
        <v>79</v>
      </c>
      <c r="BK121" s="194">
        <f>ROUND(I121*H121,2)</f>
        <v>0</v>
      </c>
      <c r="BL121" s="21" t="s">
        <v>176</v>
      </c>
      <c r="BM121" s="193" t="s">
        <v>3551</v>
      </c>
    </row>
    <row r="122" spans="1:65" s="2" customFormat="1" ht="11.25">
      <c r="A122" s="38"/>
      <c r="B122" s="39"/>
      <c r="C122" s="40"/>
      <c r="D122" s="195" t="s">
        <v>178</v>
      </c>
      <c r="E122" s="40"/>
      <c r="F122" s="196" t="s">
        <v>3550</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1" t="s">
        <v>178</v>
      </c>
      <c r="AU122" s="21" t="s">
        <v>79</v>
      </c>
    </row>
    <row r="123" spans="1:65" s="2" customFormat="1" ht="16.5" customHeight="1">
      <c r="A123" s="38"/>
      <c r="B123" s="39"/>
      <c r="C123" s="182" t="s">
        <v>616</v>
      </c>
      <c r="D123" s="182" t="s">
        <v>171</v>
      </c>
      <c r="E123" s="183" t="s">
        <v>3552</v>
      </c>
      <c r="F123" s="184" t="s">
        <v>3553</v>
      </c>
      <c r="G123" s="185" t="s">
        <v>220</v>
      </c>
      <c r="H123" s="186">
        <v>0.45</v>
      </c>
      <c r="I123" s="187"/>
      <c r="J123" s="188">
        <f>ROUND(I123*H123,2)</f>
        <v>0</v>
      </c>
      <c r="K123" s="184" t="s">
        <v>1480</v>
      </c>
      <c r="L123" s="43"/>
      <c r="M123" s="189" t="s">
        <v>19</v>
      </c>
      <c r="N123" s="190" t="s">
        <v>43</v>
      </c>
      <c r="O123" s="68"/>
      <c r="P123" s="191">
        <f>O123*H123</f>
        <v>0</v>
      </c>
      <c r="Q123" s="191">
        <v>0</v>
      </c>
      <c r="R123" s="191">
        <f>Q123*H123</f>
        <v>0</v>
      </c>
      <c r="S123" s="191">
        <v>0</v>
      </c>
      <c r="T123" s="192">
        <f>S123*H123</f>
        <v>0</v>
      </c>
      <c r="U123" s="38"/>
      <c r="V123" s="38"/>
      <c r="W123" s="38"/>
      <c r="X123" s="38"/>
      <c r="Y123" s="38"/>
      <c r="Z123" s="38"/>
      <c r="AA123" s="38"/>
      <c r="AB123" s="38"/>
      <c r="AC123" s="38"/>
      <c r="AD123" s="38"/>
      <c r="AE123" s="38"/>
      <c r="AR123" s="193" t="s">
        <v>176</v>
      </c>
      <c r="AT123" s="193" t="s">
        <v>171</v>
      </c>
      <c r="AU123" s="193" t="s">
        <v>79</v>
      </c>
      <c r="AY123" s="21" t="s">
        <v>168</v>
      </c>
      <c r="BE123" s="194">
        <f>IF(N123="základní",J123,0)</f>
        <v>0</v>
      </c>
      <c r="BF123" s="194">
        <f>IF(N123="snížená",J123,0)</f>
        <v>0</v>
      </c>
      <c r="BG123" s="194">
        <f>IF(N123="zákl. přenesená",J123,0)</f>
        <v>0</v>
      </c>
      <c r="BH123" s="194">
        <f>IF(N123="sníž. přenesená",J123,0)</f>
        <v>0</v>
      </c>
      <c r="BI123" s="194">
        <f>IF(N123="nulová",J123,0)</f>
        <v>0</v>
      </c>
      <c r="BJ123" s="21" t="s">
        <v>79</v>
      </c>
      <c r="BK123" s="194">
        <f>ROUND(I123*H123,2)</f>
        <v>0</v>
      </c>
      <c r="BL123" s="21" t="s">
        <v>176</v>
      </c>
      <c r="BM123" s="193" t="s">
        <v>3554</v>
      </c>
    </row>
    <row r="124" spans="1:65" s="2" customFormat="1" ht="11.25">
      <c r="A124" s="38"/>
      <c r="B124" s="39"/>
      <c r="C124" s="40"/>
      <c r="D124" s="195" t="s">
        <v>178</v>
      </c>
      <c r="E124" s="40"/>
      <c r="F124" s="196" t="s">
        <v>3553</v>
      </c>
      <c r="G124" s="40"/>
      <c r="H124" s="40"/>
      <c r="I124" s="197"/>
      <c r="J124" s="40"/>
      <c r="K124" s="40"/>
      <c r="L124" s="43"/>
      <c r="M124" s="198"/>
      <c r="N124" s="199"/>
      <c r="O124" s="68"/>
      <c r="P124" s="68"/>
      <c r="Q124" s="68"/>
      <c r="R124" s="68"/>
      <c r="S124" s="68"/>
      <c r="T124" s="69"/>
      <c r="U124" s="38"/>
      <c r="V124" s="38"/>
      <c r="W124" s="38"/>
      <c r="X124" s="38"/>
      <c r="Y124" s="38"/>
      <c r="Z124" s="38"/>
      <c r="AA124" s="38"/>
      <c r="AB124" s="38"/>
      <c r="AC124" s="38"/>
      <c r="AD124" s="38"/>
      <c r="AE124" s="38"/>
      <c r="AT124" s="21" t="s">
        <v>178</v>
      </c>
      <c r="AU124" s="21" t="s">
        <v>79</v>
      </c>
    </row>
    <row r="125" spans="1:65" s="12" customFormat="1" ht="22.9" customHeight="1">
      <c r="B125" s="166"/>
      <c r="C125" s="167"/>
      <c r="D125" s="168" t="s">
        <v>71</v>
      </c>
      <c r="E125" s="180" t="s">
        <v>2929</v>
      </c>
      <c r="F125" s="180" t="s">
        <v>3555</v>
      </c>
      <c r="G125" s="167"/>
      <c r="H125" s="167"/>
      <c r="I125" s="170"/>
      <c r="J125" s="181">
        <f>BK125</f>
        <v>0</v>
      </c>
      <c r="K125" s="167"/>
      <c r="L125" s="172"/>
      <c r="M125" s="173"/>
      <c r="N125" s="174"/>
      <c r="O125" s="174"/>
      <c r="P125" s="175">
        <f>P126+SUM(P127:P158)</f>
        <v>0</v>
      </c>
      <c r="Q125" s="174"/>
      <c r="R125" s="175">
        <f>R126+SUM(R127:R158)</f>
        <v>0.75308999999999993</v>
      </c>
      <c r="S125" s="174"/>
      <c r="T125" s="176">
        <f>T126+SUM(T127:T158)</f>
        <v>0</v>
      </c>
      <c r="AR125" s="177" t="s">
        <v>79</v>
      </c>
      <c r="AT125" s="178" t="s">
        <v>71</v>
      </c>
      <c r="AU125" s="178" t="s">
        <v>79</v>
      </c>
      <c r="AY125" s="177" t="s">
        <v>168</v>
      </c>
      <c r="BK125" s="179">
        <f>BK126+SUM(BK127:BK158)</f>
        <v>0</v>
      </c>
    </row>
    <row r="126" spans="1:65" s="2" customFormat="1" ht="16.5" customHeight="1">
      <c r="A126" s="38"/>
      <c r="B126" s="39"/>
      <c r="C126" s="182" t="s">
        <v>687</v>
      </c>
      <c r="D126" s="182" t="s">
        <v>171</v>
      </c>
      <c r="E126" s="183" t="s">
        <v>3556</v>
      </c>
      <c r="F126" s="184" t="s">
        <v>3557</v>
      </c>
      <c r="G126" s="185" t="s">
        <v>545</v>
      </c>
      <c r="H126" s="186">
        <v>2</v>
      </c>
      <c r="I126" s="187"/>
      <c r="J126" s="188">
        <f>ROUND(I126*H126,2)</f>
        <v>0</v>
      </c>
      <c r="K126" s="184" t="s">
        <v>1480</v>
      </c>
      <c r="L126" s="43"/>
      <c r="M126" s="189" t="s">
        <v>19</v>
      </c>
      <c r="N126" s="190" t="s">
        <v>43</v>
      </c>
      <c r="O126" s="68"/>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176</v>
      </c>
      <c r="AT126" s="193" t="s">
        <v>171</v>
      </c>
      <c r="AU126" s="193" t="s">
        <v>81</v>
      </c>
      <c r="AY126" s="21" t="s">
        <v>168</v>
      </c>
      <c r="BE126" s="194">
        <f>IF(N126="základní",J126,0)</f>
        <v>0</v>
      </c>
      <c r="BF126" s="194">
        <f>IF(N126="snížená",J126,0)</f>
        <v>0</v>
      </c>
      <c r="BG126" s="194">
        <f>IF(N126="zákl. přenesená",J126,0)</f>
        <v>0</v>
      </c>
      <c r="BH126" s="194">
        <f>IF(N126="sníž. přenesená",J126,0)</f>
        <v>0</v>
      </c>
      <c r="BI126" s="194">
        <f>IF(N126="nulová",J126,0)</f>
        <v>0</v>
      </c>
      <c r="BJ126" s="21" t="s">
        <v>79</v>
      </c>
      <c r="BK126" s="194">
        <f>ROUND(I126*H126,2)</f>
        <v>0</v>
      </c>
      <c r="BL126" s="21" t="s">
        <v>176</v>
      </c>
      <c r="BM126" s="193" t="s">
        <v>3558</v>
      </c>
    </row>
    <row r="127" spans="1:65" s="2" customFormat="1" ht="11.25">
      <c r="A127" s="38"/>
      <c r="B127" s="39"/>
      <c r="C127" s="40"/>
      <c r="D127" s="195" t="s">
        <v>178</v>
      </c>
      <c r="E127" s="40"/>
      <c r="F127" s="196" t="s">
        <v>3557</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1" t="s">
        <v>178</v>
      </c>
      <c r="AU127" s="21" t="s">
        <v>81</v>
      </c>
    </row>
    <row r="128" spans="1:65" s="2" customFormat="1" ht="24.2" customHeight="1">
      <c r="A128" s="38"/>
      <c r="B128" s="39"/>
      <c r="C128" s="182" t="s">
        <v>654</v>
      </c>
      <c r="D128" s="182" t="s">
        <v>171</v>
      </c>
      <c r="E128" s="183" t="s">
        <v>3559</v>
      </c>
      <c r="F128" s="184" t="s">
        <v>3560</v>
      </c>
      <c r="G128" s="185" t="s">
        <v>545</v>
      </c>
      <c r="H128" s="186">
        <v>1</v>
      </c>
      <c r="I128" s="187"/>
      <c r="J128" s="188">
        <f>ROUND(I128*H128,2)</f>
        <v>0</v>
      </c>
      <c r="K128" s="184" t="s">
        <v>1480</v>
      </c>
      <c r="L128" s="43"/>
      <c r="M128" s="189" t="s">
        <v>19</v>
      </c>
      <c r="N128" s="190" t="s">
        <v>43</v>
      </c>
      <c r="O128" s="68"/>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176</v>
      </c>
      <c r="AT128" s="193" t="s">
        <v>171</v>
      </c>
      <c r="AU128" s="193" t="s">
        <v>81</v>
      </c>
      <c r="AY128" s="21" t="s">
        <v>168</v>
      </c>
      <c r="BE128" s="194">
        <f>IF(N128="základní",J128,0)</f>
        <v>0</v>
      </c>
      <c r="BF128" s="194">
        <f>IF(N128="snížená",J128,0)</f>
        <v>0</v>
      </c>
      <c r="BG128" s="194">
        <f>IF(N128="zákl. přenesená",J128,0)</f>
        <v>0</v>
      </c>
      <c r="BH128" s="194">
        <f>IF(N128="sníž. přenesená",J128,0)</f>
        <v>0</v>
      </c>
      <c r="BI128" s="194">
        <f>IF(N128="nulová",J128,0)</f>
        <v>0</v>
      </c>
      <c r="BJ128" s="21" t="s">
        <v>79</v>
      </c>
      <c r="BK128" s="194">
        <f>ROUND(I128*H128,2)</f>
        <v>0</v>
      </c>
      <c r="BL128" s="21" t="s">
        <v>176</v>
      </c>
      <c r="BM128" s="193" t="s">
        <v>3561</v>
      </c>
    </row>
    <row r="129" spans="1:65" s="2" customFormat="1" ht="11.25">
      <c r="A129" s="38"/>
      <c r="B129" s="39"/>
      <c r="C129" s="40"/>
      <c r="D129" s="195" t="s">
        <v>178</v>
      </c>
      <c r="E129" s="40"/>
      <c r="F129" s="196" t="s">
        <v>3560</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1" t="s">
        <v>178</v>
      </c>
      <c r="AU129" s="21" t="s">
        <v>81</v>
      </c>
    </row>
    <row r="130" spans="1:65" s="2" customFormat="1" ht="48.75">
      <c r="A130" s="38"/>
      <c r="B130" s="39"/>
      <c r="C130" s="40"/>
      <c r="D130" s="195" t="s">
        <v>206</v>
      </c>
      <c r="E130" s="40"/>
      <c r="F130" s="224" t="s">
        <v>3562</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1" t="s">
        <v>206</v>
      </c>
      <c r="AU130" s="21" t="s">
        <v>81</v>
      </c>
    </row>
    <row r="131" spans="1:65" s="2" customFormat="1" ht="16.5" customHeight="1">
      <c r="A131" s="38"/>
      <c r="B131" s="39"/>
      <c r="C131" s="182" t="s">
        <v>8</v>
      </c>
      <c r="D131" s="182" t="s">
        <v>171</v>
      </c>
      <c r="E131" s="183" t="s">
        <v>3563</v>
      </c>
      <c r="F131" s="184" t="s">
        <v>3564</v>
      </c>
      <c r="G131" s="185" t="s">
        <v>545</v>
      </c>
      <c r="H131" s="186">
        <v>1</v>
      </c>
      <c r="I131" s="187"/>
      <c r="J131" s="188">
        <f>ROUND(I131*H131,2)</f>
        <v>0</v>
      </c>
      <c r="K131" s="184" t="s">
        <v>1480</v>
      </c>
      <c r="L131" s="43"/>
      <c r="M131" s="189" t="s">
        <v>19</v>
      </c>
      <c r="N131" s="190" t="s">
        <v>43</v>
      </c>
      <c r="O131" s="68"/>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176</v>
      </c>
      <c r="AT131" s="193" t="s">
        <v>171</v>
      </c>
      <c r="AU131" s="193" t="s">
        <v>81</v>
      </c>
      <c r="AY131" s="21" t="s">
        <v>168</v>
      </c>
      <c r="BE131" s="194">
        <f>IF(N131="základní",J131,0)</f>
        <v>0</v>
      </c>
      <c r="BF131" s="194">
        <f>IF(N131="snížená",J131,0)</f>
        <v>0</v>
      </c>
      <c r="BG131" s="194">
        <f>IF(N131="zákl. přenesená",J131,0)</f>
        <v>0</v>
      </c>
      <c r="BH131" s="194">
        <f>IF(N131="sníž. přenesená",J131,0)</f>
        <v>0</v>
      </c>
      <c r="BI131" s="194">
        <f>IF(N131="nulová",J131,0)</f>
        <v>0</v>
      </c>
      <c r="BJ131" s="21" t="s">
        <v>79</v>
      </c>
      <c r="BK131" s="194">
        <f>ROUND(I131*H131,2)</f>
        <v>0</v>
      </c>
      <c r="BL131" s="21" t="s">
        <v>176</v>
      </c>
      <c r="BM131" s="193" t="s">
        <v>3565</v>
      </c>
    </row>
    <row r="132" spans="1:65" s="2" customFormat="1" ht="11.25">
      <c r="A132" s="38"/>
      <c r="B132" s="39"/>
      <c r="C132" s="40"/>
      <c r="D132" s="195" t="s">
        <v>178</v>
      </c>
      <c r="E132" s="40"/>
      <c r="F132" s="196" t="s">
        <v>3566</v>
      </c>
      <c r="G132" s="40"/>
      <c r="H132" s="40"/>
      <c r="I132" s="197"/>
      <c r="J132" s="40"/>
      <c r="K132" s="40"/>
      <c r="L132" s="43"/>
      <c r="M132" s="198"/>
      <c r="N132" s="199"/>
      <c r="O132" s="68"/>
      <c r="P132" s="68"/>
      <c r="Q132" s="68"/>
      <c r="R132" s="68"/>
      <c r="S132" s="68"/>
      <c r="T132" s="69"/>
      <c r="U132" s="38"/>
      <c r="V132" s="38"/>
      <c r="W132" s="38"/>
      <c r="X132" s="38"/>
      <c r="Y132" s="38"/>
      <c r="Z132" s="38"/>
      <c r="AA132" s="38"/>
      <c r="AB132" s="38"/>
      <c r="AC132" s="38"/>
      <c r="AD132" s="38"/>
      <c r="AE132" s="38"/>
      <c r="AT132" s="21" t="s">
        <v>178</v>
      </c>
      <c r="AU132" s="21" t="s">
        <v>81</v>
      </c>
    </row>
    <row r="133" spans="1:65" s="2" customFormat="1" ht="24.2" customHeight="1">
      <c r="A133" s="38"/>
      <c r="B133" s="39"/>
      <c r="C133" s="182" t="s">
        <v>278</v>
      </c>
      <c r="D133" s="182" t="s">
        <v>171</v>
      </c>
      <c r="E133" s="183" t="s">
        <v>3567</v>
      </c>
      <c r="F133" s="184" t="s">
        <v>3568</v>
      </c>
      <c r="G133" s="185" t="s">
        <v>999</v>
      </c>
      <c r="H133" s="186">
        <v>1</v>
      </c>
      <c r="I133" s="187"/>
      <c r="J133" s="188">
        <f>ROUND(I133*H133,2)</f>
        <v>0</v>
      </c>
      <c r="K133" s="184" t="s">
        <v>1480</v>
      </c>
      <c r="L133" s="43"/>
      <c r="M133" s="189" t="s">
        <v>19</v>
      </c>
      <c r="N133" s="190" t="s">
        <v>43</v>
      </c>
      <c r="O133" s="68"/>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176</v>
      </c>
      <c r="AT133" s="193" t="s">
        <v>171</v>
      </c>
      <c r="AU133" s="193" t="s">
        <v>81</v>
      </c>
      <c r="AY133" s="21" t="s">
        <v>168</v>
      </c>
      <c r="BE133" s="194">
        <f>IF(N133="základní",J133,0)</f>
        <v>0</v>
      </c>
      <c r="BF133" s="194">
        <f>IF(N133="snížená",J133,0)</f>
        <v>0</v>
      </c>
      <c r="BG133" s="194">
        <f>IF(N133="zákl. přenesená",J133,0)</f>
        <v>0</v>
      </c>
      <c r="BH133" s="194">
        <f>IF(N133="sníž. přenesená",J133,0)</f>
        <v>0</v>
      </c>
      <c r="BI133" s="194">
        <f>IF(N133="nulová",J133,0)</f>
        <v>0</v>
      </c>
      <c r="BJ133" s="21" t="s">
        <v>79</v>
      </c>
      <c r="BK133" s="194">
        <f>ROUND(I133*H133,2)</f>
        <v>0</v>
      </c>
      <c r="BL133" s="21" t="s">
        <v>176</v>
      </c>
      <c r="BM133" s="193" t="s">
        <v>3569</v>
      </c>
    </row>
    <row r="134" spans="1:65" s="2" customFormat="1" ht="19.5">
      <c r="A134" s="38"/>
      <c r="B134" s="39"/>
      <c r="C134" s="40"/>
      <c r="D134" s="195" t="s">
        <v>178</v>
      </c>
      <c r="E134" s="40"/>
      <c r="F134" s="196" t="s">
        <v>3568</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1" t="s">
        <v>178</v>
      </c>
      <c r="AU134" s="21" t="s">
        <v>81</v>
      </c>
    </row>
    <row r="135" spans="1:65" s="2" customFormat="1" ht="33" customHeight="1">
      <c r="A135" s="38"/>
      <c r="B135" s="39"/>
      <c r="C135" s="182" t="s">
        <v>270</v>
      </c>
      <c r="D135" s="182" t="s">
        <v>171</v>
      </c>
      <c r="E135" s="183" t="s">
        <v>3570</v>
      </c>
      <c r="F135" s="184" t="s">
        <v>3571</v>
      </c>
      <c r="G135" s="185" t="s">
        <v>999</v>
      </c>
      <c r="H135" s="186">
        <v>4</v>
      </c>
      <c r="I135" s="187"/>
      <c r="J135" s="188">
        <f>ROUND(I135*H135,2)</f>
        <v>0</v>
      </c>
      <c r="K135" s="184" t="s">
        <v>1480</v>
      </c>
      <c r="L135" s="43"/>
      <c r="M135" s="189" t="s">
        <v>19</v>
      </c>
      <c r="N135" s="190" t="s">
        <v>43</v>
      </c>
      <c r="O135" s="68"/>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176</v>
      </c>
      <c r="AT135" s="193" t="s">
        <v>171</v>
      </c>
      <c r="AU135" s="193" t="s">
        <v>81</v>
      </c>
      <c r="AY135" s="21" t="s">
        <v>168</v>
      </c>
      <c r="BE135" s="194">
        <f>IF(N135="základní",J135,0)</f>
        <v>0</v>
      </c>
      <c r="BF135" s="194">
        <f>IF(N135="snížená",J135,0)</f>
        <v>0</v>
      </c>
      <c r="BG135" s="194">
        <f>IF(N135="zákl. přenesená",J135,0)</f>
        <v>0</v>
      </c>
      <c r="BH135" s="194">
        <f>IF(N135="sníž. přenesená",J135,0)</f>
        <v>0</v>
      </c>
      <c r="BI135" s="194">
        <f>IF(N135="nulová",J135,0)</f>
        <v>0</v>
      </c>
      <c r="BJ135" s="21" t="s">
        <v>79</v>
      </c>
      <c r="BK135" s="194">
        <f>ROUND(I135*H135,2)</f>
        <v>0</v>
      </c>
      <c r="BL135" s="21" t="s">
        <v>176</v>
      </c>
      <c r="BM135" s="193" t="s">
        <v>3572</v>
      </c>
    </row>
    <row r="136" spans="1:65" s="2" customFormat="1" ht="19.5">
      <c r="A136" s="38"/>
      <c r="B136" s="39"/>
      <c r="C136" s="40"/>
      <c r="D136" s="195" t="s">
        <v>178</v>
      </c>
      <c r="E136" s="40"/>
      <c r="F136" s="196" t="s">
        <v>3571</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1" t="s">
        <v>178</v>
      </c>
      <c r="AU136" s="21" t="s">
        <v>81</v>
      </c>
    </row>
    <row r="137" spans="1:65" s="2" customFormat="1" ht="24.2" customHeight="1">
      <c r="A137" s="38"/>
      <c r="B137" s="39"/>
      <c r="C137" s="182" t="s">
        <v>1424</v>
      </c>
      <c r="D137" s="182" t="s">
        <v>171</v>
      </c>
      <c r="E137" s="183" t="s">
        <v>3573</v>
      </c>
      <c r="F137" s="184" t="s">
        <v>3574</v>
      </c>
      <c r="G137" s="185" t="s">
        <v>999</v>
      </c>
      <c r="H137" s="186">
        <v>1</v>
      </c>
      <c r="I137" s="187"/>
      <c r="J137" s="188">
        <f>ROUND(I137*H137,2)</f>
        <v>0</v>
      </c>
      <c r="K137" s="184" t="s">
        <v>1480</v>
      </c>
      <c r="L137" s="43"/>
      <c r="M137" s="189" t="s">
        <v>19</v>
      </c>
      <c r="N137" s="190" t="s">
        <v>43</v>
      </c>
      <c r="O137" s="68"/>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176</v>
      </c>
      <c r="AT137" s="193" t="s">
        <v>171</v>
      </c>
      <c r="AU137" s="193" t="s">
        <v>81</v>
      </c>
      <c r="AY137" s="21" t="s">
        <v>168</v>
      </c>
      <c r="BE137" s="194">
        <f>IF(N137="základní",J137,0)</f>
        <v>0</v>
      </c>
      <c r="BF137" s="194">
        <f>IF(N137="snížená",J137,0)</f>
        <v>0</v>
      </c>
      <c r="BG137" s="194">
        <f>IF(N137="zákl. přenesená",J137,0)</f>
        <v>0</v>
      </c>
      <c r="BH137" s="194">
        <f>IF(N137="sníž. přenesená",J137,0)</f>
        <v>0</v>
      </c>
      <c r="BI137" s="194">
        <f>IF(N137="nulová",J137,0)</f>
        <v>0</v>
      </c>
      <c r="BJ137" s="21" t="s">
        <v>79</v>
      </c>
      <c r="BK137" s="194">
        <f>ROUND(I137*H137,2)</f>
        <v>0</v>
      </c>
      <c r="BL137" s="21" t="s">
        <v>176</v>
      </c>
      <c r="BM137" s="193" t="s">
        <v>3575</v>
      </c>
    </row>
    <row r="138" spans="1:65" s="2" customFormat="1" ht="48.75">
      <c r="A138" s="38"/>
      <c r="B138" s="39"/>
      <c r="C138" s="40"/>
      <c r="D138" s="195" t="s">
        <v>178</v>
      </c>
      <c r="E138" s="40"/>
      <c r="F138" s="196" t="s">
        <v>3576</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1" t="s">
        <v>178</v>
      </c>
      <c r="AU138" s="21" t="s">
        <v>81</v>
      </c>
    </row>
    <row r="139" spans="1:65" s="2" customFormat="1" ht="58.5">
      <c r="A139" s="38"/>
      <c r="B139" s="39"/>
      <c r="C139" s="40"/>
      <c r="D139" s="195" t="s">
        <v>206</v>
      </c>
      <c r="E139" s="40"/>
      <c r="F139" s="224" t="s">
        <v>3577</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1" t="s">
        <v>206</v>
      </c>
      <c r="AU139" s="21" t="s">
        <v>81</v>
      </c>
    </row>
    <row r="140" spans="1:65" s="2" customFormat="1" ht="24.2" customHeight="1">
      <c r="A140" s="38"/>
      <c r="B140" s="39"/>
      <c r="C140" s="182" t="s">
        <v>676</v>
      </c>
      <c r="D140" s="182" t="s">
        <v>171</v>
      </c>
      <c r="E140" s="183" t="s">
        <v>3578</v>
      </c>
      <c r="F140" s="184" t="s">
        <v>3579</v>
      </c>
      <c r="G140" s="185" t="s">
        <v>545</v>
      </c>
      <c r="H140" s="186">
        <v>1</v>
      </c>
      <c r="I140" s="187"/>
      <c r="J140" s="188">
        <f>ROUND(I140*H140,2)</f>
        <v>0</v>
      </c>
      <c r="K140" s="184" t="s">
        <v>1480</v>
      </c>
      <c r="L140" s="43"/>
      <c r="M140" s="189" t="s">
        <v>19</v>
      </c>
      <c r="N140" s="190" t="s">
        <v>43</v>
      </c>
      <c r="O140" s="68"/>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176</v>
      </c>
      <c r="AT140" s="193" t="s">
        <v>171</v>
      </c>
      <c r="AU140" s="193" t="s">
        <v>81</v>
      </c>
      <c r="AY140" s="21" t="s">
        <v>168</v>
      </c>
      <c r="BE140" s="194">
        <f>IF(N140="základní",J140,0)</f>
        <v>0</v>
      </c>
      <c r="BF140" s="194">
        <f>IF(N140="snížená",J140,0)</f>
        <v>0</v>
      </c>
      <c r="BG140" s="194">
        <f>IF(N140="zákl. přenesená",J140,0)</f>
        <v>0</v>
      </c>
      <c r="BH140" s="194">
        <f>IF(N140="sníž. přenesená",J140,0)</f>
        <v>0</v>
      </c>
      <c r="BI140" s="194">
        <f>IF(N140="nulová",J140,0)</f>
        <v>0</v>
      </c>
      <c r="BJ140" s="21" t="s">
        <v>79</v>
      </c>
      <c r="BK140" s="194">
        <f>ROUND(I140*H140,2)</f>
        <v>0</v>
      </c>
      <c r="BL140" s="21" t="s">
        <v>176</v>
      </c>
      <c r="BM140" s="193" t="s">
        <v>3580</v>
      </c>
    </row>
    <row r="141" spans="1:65" s="2" customFormat="1" ht="19.5">
      <c r="A141" s="38"/>
      <c r="B141" s="39"/>
      <c r="C141" s="40"/>
      <c r="D141" s="195" t="s">
        <v>178</v>
      </c>
      <c r="E141" s="40"/>
      <c r="F141" s="196" t="s">
        <v>3579</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1" t="s">
        <v>178</v>
      </c>
      <c r="AU141" s="21" t="s">
        <v>81</v>
      </c>
    </row>
    <row r="142" spans="1:65" s="2" customFormat="1" ht="24.2" customHeight="1">
      <c r="A142" s="38"/>
      <c r="B142" s="39"/>
      <c r="C142" s="182" t="s">
        <v>669</v>
      </c>
      <c r="D142" s="182" t="s">
        <v>171</v>
      </c>
      <c r="E142" s="183" t="s">
        <v>3581</v>
      </c>
      <c r="F142" s="184" t="s">
        <v>3582</v>
      </c>
      <c r="G142" s="185" t="s">
        <v>999</v>
      </c>
      <c r="H142" s="186">
        <v>1</v>
      </c>
      <c r="I142" s="187"/>
      <c r="J142" s="188">
        <f>ROUND(I142*H142,2)</f>
        <v>0</v>
      </c>
      <c r="K142" s="184" t="s">
        <v>1480</v>
      </c>
      <c r="L142" s="43"/>
      <c r="M142" s="189" t="s">
        <v>19</v>
      </c>
      <c r="N142" s="190" t="s">
        <v>43</v>
      </c>
      <c r="O142" s="68"/>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176</v>
      </c>
      <c r="AT142" s="193" t="s">
        <v>171</v>
      </c>
      <c r="AU142" s="193" t="s">
        <v>81</v>
      </c>
      <c r="AY142" s="21" t="s">
        <v>168</v>
      </c>
      <c r="BE142" s="194">
        <f>IF(N142="základní",J142,0)</f>
        <v>0</v>
      </c>
      <c r="BF142" s="194">
        <f>IF(N142="snížená",J142,0)</f>
        <v>0</v>
      </c>
      <c r="BG142" s="194">
        <f>IF(N142="zákl. přenesená",J142,0)</f>
        <v>0</v>
      </c>
      <c r="BH142" s="194">
        <f>IF(N142="sníž. přenesená",J142,0)</f>
        <v>0</v>
      </c>
      <c r="BI142" s="194">
        <f>IF(N142="nulová",J142,0)</f>
        <v>0</v>
      </c>
      <c r="BJ142" s="21" t="s">
        <v>79</v>
      </c>
      <c r="BK142" s="194">
        <f>ROUND(I142*H142,2)</f>
        <v>0</v>
      </c>
      <c r="BL142" s="21" t="s">
        <v>176</v>
      </c>
      <c r="BM142" s="193" t="s">
        <v>3583</v>
      </c>
    </row>
    <row r="143" spans="1:65" s="2" customFormat="1" ht="19.5">
      <c r="A143" s="38"/>
      <c r="B143" s="39"/>
      <c r="C143" s="40"/>
      <c r="D143" s="195" t="s">
        <v>178</v>
      </c>
      <c r="E143" s="40"/>
      <c r="F143" s="196" t="s">
        <v>3582</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1" t="s">
        <v>178</v>
      </c>
      <c r="AU143" s="21" t="s">
        <v>81</v>
      </c>
    </row>
    <row r="144" spans="1:65" s="2" customFormat="1" ht="39">
      <c r="A144" s="38"/>
      <c r="B144" s="39"/>
      <c r="C144" s="40"/>
      <c r="D144" s="195" t="s">
        <v>206</v>
      </c>
      <c r="E144" s="40"/>
      <c r="F144" s="224" t="s">
        <v>3584</v>
      </c>
      <c r="G144" s="40"/>
      <c r="H144" s="40"/>
      <c r="I144" s="197"/>
      <c r="J144" s="40"/>
      <c r="K144" s="40"/>
      <c r="L144" s="43"/>
      <c r="M144" s="198"/>
      <c r="N144" s="199"/>
      <c r="O144" s="68"/>
      <c r="P144" s="68"/>
      <c r="Q144" s="68"/>
      <c r="R144" s="68"/>
      <c r="S144" s="68"/>
      <c r="T144" s="69"/>
      <c r="U144" s="38"/>
      <c r="V144" s="38"/>
      <c r="W144" s="38"/>
      <c r="X144" s="38"/>
      <c r="Y144" s="38"/>
      <c r="Z144" s="38"/>
      <c r="AA144" s="38"/>
      <c r="AB144" s="38"/>
      <c r="AC144" s="38"/>
      <c r="AD144" s="38"/>
      <c r="AE144" s="38"/>
      <c r="AT144" s="21" t="s">
        <v>206</v>
      </c>
      <c r="AU144" s="21" t="s">
        <v>81</v>
      </c>
    </row>
    <row r="145" spans="1:65" s="2" customFormat="1" ht="33" customHeight="1">
      <c r="A145" s="38"/>
      <c r="B145" s="39"/>
      <c r="C145" s="182" t="s">
        <v>7</v>
      </c>
      <c r="D145" s="182" t="s">
        <v>171</v>
      </c>
      <c r="E145" s="183" t="s">
        <v>3585</v>
      </c>
      <c r="F145" s="184" t="s">
        <v>3586</v>
      </c>
      <c r="G145" s="185" t="s">
        <v>545</v>
      </c>
      <c r="H145" s="186">
        <v>1</v>
      </c>
      <c r="I145" s="187"/>
      <c r="J145" s="188">
        <f>ROUND(I145*H145,2)</f>
        <v>0</v>
      </c>
      <c r="K145" s="184" t="s">
        <v>1480</v>
      </c>
      <c r="L145" s="43"/>
      <c r="M145" s="189" t="s">
        <v>19</v>
      </c>
      <c r="N145" s="190" t="s">
        <v>43</v>
      </c>
      <c r="O145" s="68"/>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176</v>
      </c>
      <c r="AT145" s="193" t="s">
        <v>171</v>
      </c>
      <c r="AU145" s="193" t="s">
        <v>81</v>
      </c>
      <c r="AY145" s="21" t="s">
        <v>168</v>
      </c>
      <c r="BE145" s="194">
        <f>IF(N145="základní",J145,0)</f>
        <v>0</v>
      </c>
      <c r="BF145" s="194">
        <f>IF(N145="snížená",J145,0)</f>
        <v>0</v>
      </c>
      <c r="BG145" s="194">
        <f>IF(N145="zákl. přenesená",J145,0)</f>
        <v>0</v>
      </c>
      <c r="BH145" s="194">
        <f>IF(N145="sníž. přenesená",J145,0)</f>
        <v>0</v>
      </c>
      <c r="BI145" s="194">
        <f>IF(N145="nulová",J145,0)</f>
        <v>0</v>
      </c>
      <c r="BJ145" s="21" t="s">
        <v>79</v>
      </c>
      <c r="BK145" s="194">
        <f>ROUND(I145*H145,2)</f>
        <v>0</v>
      </c>
      <c r="BL145" s="21" t="s">
        <v>176</v>
      </c>
      <c r="BM145" s="193" t="s">
        <v>3587</v>
      </c>
    </row>
    <row r="146" spans="1:65" s="2" customFormat="1" ht="19.5">
      <c r="A146" s="38"/>
      <c r="B146" s="39"/>
      <c r="C146" s="40"/>
      <c r="D146" s="195" t="s">
        <v>178</v>
      </c>
      <c r="E146" s="40"/>
      <c r="F146" s="196" t="s">
        <v>3586</v>
      </c>
      <c r="G146" s="40"/>
      <c r="H146" s="40"/>
      <c r="I146" s="197"/>
      <c r="J146" s="40"/>
      <c r="K146" s="40"/>
      <c r="L146" s="43"/>
      <c r="M146" s="198"/>
      <c r="N146" s="199"/>
      <c r="O146" s="68"/>
      <c r="P146" s="68"/>
      <c r="Q146" s="68"/>
      <c r="R146" s="68"/>
      <c r="S146" s="68"/>
      <c r="T146" s="69"/>
      <c r="U146" s="38"/>
      <c r="V146" s="38"/>
      <c r="W146" s="38"/>
      <c r="X146" s="38"/>
      <c r="Y146" s="38"/>
      <c r="Z146" s="38"/>
      <c r="AA146" s="38"/>
      <c r="AB146" s="38"/>
      <c r="AC146" s="38"/>
      <c r="AD146" s="38"/>
      <c r="AE146" s="38"/>
      <c r="AT146" s="21" t="s">
        <v>178</v>
      </c>
      <c r="AU146" s="21" t="s">
        <v>81</v>
      </c>
    </row>
    <row r="147" spans="1:65" s="2" customFormat="1" ht="24.2" customHeight="1">
      <c r="A147" s="38"/>
      <c r="B147" s="39"/>
      <c r="C147" s="182" t="s">
        <v>719</v>
      </c>
      <c r="D147" s="182" t="s">
        <v>171</v>
      </c>
      <c r="E147" s="183" t="s">
        <v>3588</v>
      </c>
      <c r="F147" s="184" t="s">
        <v>3589</v>
      </c>
      <c r="G147" s="185" t="s">
        <v>999</v>
      </c>
      <c r="H147" s="186">
        <v>1</v>
      </c>
      <c r="I147" s="187"/>
      <c r="J147" s="188">
        <f>ROUND(I147*H147,2)</f>
        <v>0</v>
      </c>
      <c r="K147" s="184" t="s">
        <v>1480</v>
      </c>
      <c r="L147" s="43"/>
      <c r="M147" s="189" t="s">
        <v>19</v>
      </c>
      <c r="N147" s="190" t="s">
        <v>43</v>
      </c>
      <c r="O147" s="68"/>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176</v>
      </c>
      <c r="AT147" s="193" t="s">
        <v>171</v>
      </c>
      <c r="AU147" s="193" t="s">
        <v>81</v>
      </c>
      <c r="AY147" s="21" t="s">
        <v>168</v>
      </c>
      <c r="BE147" s="194">
        <f>IF(N147="základní",J147,0)</f>
        <v>0</v>
      </c>
      <c r="BF147" s="194">
        <f>IF(N147="snížená",J147,0)</f>
        <v>0</v>
      </c>
      <c r="BG147" s="194">
        <f>IF(N147="zákl. přenesená",J147,0)</f>
        <v>0</v>
      </c>
      <c r="BH147" s="194">
        <f>IF(N147="sníž. přenesená",J147,0)</f>
        <v>0</v>
      </c>
      <c r="BI147" s="194">
        <f>IF(N147="nulová",J147,0)</f>
        <v>0</v>
      </c>
      <c r="BJ147" s="21" t="s">
        <v>79</v>
      </c>
      <c r="BK147" s="194">
        <f>ROUND(I147*H147,2)</f>
        <v>0</v>
      </c>
      <c r="BL147" s="21" t="s">
        <v>176</v>
      </c>
      <c r="BM147" s="193" t="s">
        <v>3590</v>
      </c>
    </row>
    <row r="148" spans="1:65" s="2" customFormat="1" ht="19.5">
      <c r="A148" s="38"/>
      <c r="B148" s="39"/>
      <c r="C148" s="40"/>
      <c r="D148" s="195" t="s">
        <v>178</v>
      </c>
      <c r="E148" s="40"/>
      <c r="F148" s="196" t="s">
        <v>3591</v>
      </c>
      <c r="G148" s="40"/>
      <c r="H148" s="40"/>
      <c r="I148" s="197"/>
      <c r="J148" s="40"/>
      <c r="K148" s="40"/>
      <c r="L148" s="43"/>
      <c r="M148" s="198"/>
      <c r="N148" s="199"/>
      <c r="O148" s="68"/>
      <c r="P148" s="68"/>
      <c r="Q148" s="68"/>
      <c r="R148" s="68"/>
      <c r="S148" s="68"/>
      <c r="T148" s="69"/>
      <c r="U148" s="38"/>
      <c r="V148" s="38"/>
      <c r="W148" s="38"/>
      <c r="X148" s="38"/>
      <c r="Y148" s="38"/>
      <c r="Z148" s="38"/>
      <c r="AA148" s="38"/>
      <c r="AB148" s="38"/>
      <c r="AC148" s="38"/>
      <c r="AD148" s="38"/>
      <c r="AE148" s="38"/>
      <c r="AT148" s="21" t="s">
        <v>178</v>
      </c>
      <c r="AU148" s="21" t="s">
        <v>81</v>
      </c>
    </row>
    <row r="149" spans="1:65" s="2" customFormat="1" ht="24.2" customHeight="1">
      <c r="A149" s="38"/>
      <c r="B149" s="39"/>
      <c r="C149" s="182" t="s">
        <v>1850</v>
      </c>
      <c r="D149" s="182" t="s">
        <v>171</v>
      </c>
      <c r="E149" s="183" t="s">
        <v>3592</v>
      </c>
      <c r="F149" s="184" t="s">
        <v>3593</v>
      </c>
      <c r="G149" s="185" t="s">
        <v>999</v>
      </c>
      <c r="H149" s="186">
        <v>1</v>
      </c>
      <c r="I149" s="187"/>
      <c r="J149" s="188">
        <f>ROUND(I149*H149,2)</f>
        <v>0</v>
      </c>
      <c r="K149" s="184" t="s">
        <v>1480</v>
      </c>
      <c r="L149" s="43"/>
      <c r="M149" s="189" t="s">
        <v>19</v>
      </c>
      <c r="N149" s="190" t="s">
        <v>43</v>
      </c>
      <c r="O149" s="68"/>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176</v>
      </c>
      <c r="AT149" s="193" t="s">
        <v>171</v>
      </c>
      <c r="AU149" s="193" t="s">
        <v>81</v>
      </c>
      <c r="AY149" s="21" t="s">
        <v>168</v>
      </c>
      <c r="BE149" s="194">
        <f>IF(N149="základní",J149,0)</f>
        <v>0</v>
      </c>
      <c r="BF149" s="194">
        <f>IF(N149="snížená",J149,0)</f>
        <v>0</v>
      </c>
      <c r="BG149" s="194">
        <f>IF(N149="zákl. přenesená",J149,0)</f>
        <v>0</v>
      </c>
      <c r="BH149" s="194">
        <f>IF(N149="sníž. přenesená",J149,0)</f>
        <v>0</v>
      </c>
      <c r="BI149" s="194">
        <f>IF(N149="nulová",J149,0)</f>
        <v>0</v>
      </c>
      <c r="BJ149" s="21" t="s">
        <v>79</v>
      </c>
      <c r="BK149" s="194">
        <f>ROUND(I149*H149,2)</f>
        <v>0</v>
      </c>
      <c r="BL149" s="21" t="s">
        <v>176</v>
      </c>
      <c r="BM149" s="193" t="s">
        <v>3594</v>
      </c>
    </row>
    <row r="150" spans="1:65" s="2" customFormat="1" ht="19.5">
      <c r="A150" s="38"/>
      <c r="B150" s="39"/>
      <c r="C150" s="40"/>
      <c r="D150" s="195" t="s">
        <v>178</v>
      </c>
      <c r="E150" s="40"/>
      <c r="F150" s="196" t="s">
        <v>3595</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1" t="s">
        <v>178</v>
      </c>
      <c r="AU150" s="21" t="s">
        <v>81</v>
      </c>
    </row>
    <row r="151" spans="1:65" s="2" customFormat="1" ht="16.5" customHeight="1">
      <c r="A151" s="38"/>
      <c r="B151" s="39"/>
      <c r="C151" s="182" t="s">
        <v>1121</v>
      </c>
      <c r="D151" s="182" t="s">
        <v>171</v>
      </c>
      <c r="E151" s="183" t="s">
        <v>3596</v>
      </c>
      <c r="F151" s="184" t="s">
        <v>3597</v>
      </c>
      <c r="G151" s="185" t="s">
        <v>237</v>
      </c>
      <c r="H151" s="186">
        <v>1</v>
      </c>
      <c r="I151" s="187"/>
      <c r="J151" s="188">
        <f>ROUND(I151*H151,2)</f>
        <v>0</v>
      </c>
      <c r="K151" s="184" t="s">
        <v>175</v>
      </c>
      <c r="L151" s="43"/>
      <c r="M151" s="189" t="s">
        <v>19</v>
      </c>
      <c r="N151" s="190" t="s">
        <v>43</v>
      </c>
      <c r="O151" s="68"/>
      <c r="P151" s="191">
        <f>O151*H151</f>
        <v>0</v>
      </c>
      <c r="Q151" s="191">
        <v>1.4999999999999999E-4</v>
      </c>
      <c r="R151" s="191">
        <f>Q151*H151</f>
        <v>1.4999999999999999E-4</v>
      </c>
      <c r="S151" s="191">
        <v>0</v>
      </c>
      <c r="T151" s="192">
        <f>S151*H151</f>
        <v>0</v>
      </c>
      <c r="U151" s="38"/>
      <c r="V151" s="38"/>
      <c r="W151" s="38"/>
      <c r="X151" s="38"/>
      <c r="Y151" s="38"/>
      <c r="Z151" s="38"/>
      <c r="AA151" s="38"/>
      <c r="AB151" s="38"/>
      <c r="AC151" s="38"/>
      <c r="AD151" s="38"/>
      <c r="AE151" s="38"/>
      <c r="AR151" s="193" t="s">
        <v>176</v>
      </c>
      <c r="AT151" s="193" t="s">
        <v>171</v>
      </c>
      <c r="AU151" s="193" t="s">
        <v>81</v>
      </c>
      <c r="AY151" s="21" t="s">
        <v>168</v>
      </c>
      <c r="BE151" s="194">
        <f>IF(N151="základní",J151,0)</f>
        <v>0</v>
      </c>
      <c r="BF151" s="194">
        <f>IF(N151="snížená",J151,0)</f>
        <v>0</v>
      </c>
      <c r="BG151" s="194">
        <f>IF(N151="zákl. přenesená",J151,0)</f>
        <v>0</v>
      </c>
      <c r="BH151" s="194">
        <f>IF(N151="sníž. přenesená",J151,0)</f>
        <v>0</v>
      </c>
      <c r="BI151" s="194">
        <f>IF(N151="nulová",J151,0)</f>
        <v>0</v>
      </c>
      <c r="BJ151" s="21" t="s">
        <v>79</v>
      </c>
      <c r="BK151" s="194">
        <f>ROUND(I151*H151,2)</f>
        <v>0</v>
      </c>
      <c r="BL151" s="21" t="s">
        <v>176</v>
      </c>
      <c r="BM151" s="193" t="s">
        <v>3598</v>
      </c>
    </row>
    <row r="152" spans="1:65" s="2" customFormat="1" ht="11.25">
      <c r="A152" s="38"/>
      <c r="B152" s="39"/>
      <c r="C152" s="40"/>
      <c r="D152" s="195" t="s">
        <v>178</v>
      </c>
      <c r="E152" s="40"/>
      <c r="F152" s="196" t="s">
        <v>3599</v>
      </c>
      <c r="G152" s="40"/>
      <c r="H152" s="40"/>
      <c r="I152" s="197"/>
      <c r="J152" s="40"/>
      <c r="K152" s="40"/>
      <c r="L152" s="43"/>
      <c r="M152" s="198"/>
      <c r="N152" s="199"/>
      <c r="O152" s="68"/>
      <c r="P152" s="68"/>
      <c r="Q152" s="68"/>
      <c r="R152" s="68"/>
      <c r="S152" s="68"/>
      <c r="T152" s="69"/>
      <c r="U152" s="38"/>
      <c r="V152" s="38"/>
      <c r="W152" s="38"/>
      <c r="X152" s="38"/>
      <c r="Y152" s="38"/>
      <c r="Z152" s="38"/>
      <c r="AA152" s="38"/>
      <c r="AB152" s="38"/>
      <c r="AC152" s="38"/>
      <c r="AD152" s="38"/>
      <c r="AE152" s="38"/>
      <c r="AT152" s="21" t="s">
        <v>178</v>
      </c>
      <c r="AU152" s="21" t="s">
        <v>81</v>
      </c>
    </row>
    <row r="153" spans="1:65" s="2" customFormat="1" ht="11.25">
      <c r="A153" s="38"/>
      <c r="B153" s="39"/>
      <c r="C153" s="40"/>
      <c r="D153" s="200" t="s">
        <v>180</v>
      </c>
      <c r="E153" s="40"/>
      <c r="F153" s="201" t="s">
        <v>3600</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1" t="s">
        <v>180</v>
      </c>
      <c r="AU153" s="21" t="s">
        <v>81</v>
      </c>
    </row>
    <row r="154" spans="1:65" s="2" customFormat="1" ht="24.2" customHeight="1">
      <c r="A154" s="38"/>
      <c r="B154" s="39"/>
      <c r="C154" s="182" t="s">
        <v>1128</v>
      </c>
      <c r="D154" s="182" t="s">
        <v>171</v>
      </c>
      <c r="E154" s="183" t="s">
        <v>3601</v>
      </c>
      <c r="F154" s="184" t="s">
        <v>3602</v>
      </c>
      <c r="G154" s="185" t="s">
        <v>999</v>
      </c>
      <c r="H154" s="186">
        <v>1</v>
      </c>
      <c r="I154" s="187"/>
      <c r="J154" s="188">
        <f>ROUND(I154*H154,2)</f>
        <v>0</v>
      </c>
      <c r="K154" s="184" t="s">
        <v>1480</v>
      </c>
      <c r="L154" s="43"/>
      <c r="M154" s="189" t="s">
        <v>19</v>
      </c>
      <c r="N154" s="190" t="s">
        <v>43</v>
      </c>
      <c r="O154" s="68"/>
      <c r="P154" s="191">
        <f>O154*H154</f>
        <v>0</v>
      </c>
      <c r="Q154" s="191">
        <v>0</v>
      </c>
      <c r="R154" s="191">
        <f>Q154*H154</f>
        <v>0</v>
      </c>
      <c r="S154" s="191">
        <v>0</v>
      </c>
      <c r="T154" s="192">
        <f>S154*H154</f>
        <v>0</v>
      </c>
      <c r="U154" s="38"/>
      <c r="V154" s="38"/>
      <c r="W154" s="38"/>
      <c r="X154" s="38"/>
      <c r="Y154" s="38"/>
      <c r="Z154" s="38"/>
      <c r="AA154" s="38"/>
      <c r="AB154" s="38"/>
      <c r="AC154" s="38"/>
      <c r="AD154" s="38"/>
      <c r="AE154" s="38"/>
      <c r="AR154" s="193" t="s">
        <v>176</v>
      </c>
      <c r="AT154" s="193" t="s">
        <v>171</v>
      </c>
      <c r="AU154" s="193" t="s">
        <v>81</v>
      </c>
      <c r="AY154" s="21" t="s">
        <v>168</v>
      </c>
      <c r="BE154" s="194">
        <f>IF(N154="základní",J154,0)</f>
        <v>0</v>
      </c>
      <c r="BF154" s="194">
        <f>IF(N154="snížená",J154,0)</f>
        <v>0</v>
      </c>
      <c r="BG154" s="194">
        <f>IF(N154="zákl. přenesená",J154,0)</f>
        <v>0</v>
      </c>
      <c r="BH154" s="194">
        <f>IF(N154="sníž. přenesená",J154,0)</f>
        <v>0</v>
      </c>
      <c r="BI154" s="194">
        <f>IF(N154="nulová",J154,0)</f>
        <v>0</v>
      </c>
      <c r="BJ154" s="21" t="s">
        <v>79</v>
      </c>
      <c r="BK154" s="194">
        <f>ROUND(I154*H154,2)</f>
        <v>0</v>
      </c>
      <c r="BL154" s="21" t="s">
        <v>176</v>
      </c>
      <c r="BM154" s="193" t="s">
        <v>3603</v>
      </c>
    </row>
    <row r="155" spans="1:65" s="2" customFormat="1" ht="19.5">
      <c r="A155" s="38"/>
      <c r="B155" s="39"/>
      <c r="C155" s="40"/>
      <c r="D155" s="195" t="s">
        <v>178</v>
      </c>
      <c r="E155" s="40"/>
      <c r="F155" s="196" t="s">
        <v>3602</v>
      </c>
      <c r="G155" s="40"/>
      <c r="H155" s="40"/>
      <c r="I155" s="197"/>
      <c r="J155" s="40"/>
      <c r="K155" s="40"/>
      <c r="L155" s="43"/>
      <c r="M155" s="198"/>
      <c r="N155" s="199"/>
      <c r="O155" s="68"/>
      <c r="P155" s="68"/>
      <c r="Q155" s="68"/>
      <c r="R155" s="68"/>
      <c r="S155" s="68"/>
      <c r="T155" s="69"/>
      <c r="U155" s="38"/>
      <c r="V155" s="38"/>
      <c r="W155" s="38"/>
      <c r="X155" s="38"/>
      <c r="Y155" s="38"/>
      <c r="Z155" s="38"/>
      <c r="AA155" s="38"/>
      <c r="AB155" s="38"/>
      <c r="AC155" s="38"/>
      <c r="AD155" s="38"/>
      <c r="AE155" s="38"/>
      <c r="AT155" s="21" t="s">
        <v>178</v>
      </c>
      <c r="AU155" s="21" t="s">
        <v>81</v>
      </c>
    </row>
    <row r="156" spans="1:65" s="2" customFormat="1" ht="16.5" customHeight="1">
      <c r="A156" s="38"/>
      <c r="B156" s="39"/>
      <c r="C156" s="182" t="s">
        <v>1135</v>
      </c>
      <c r="D156" s="182" t="s">
        <v>171</v>
      </c>
      <c r="E156" s="183" t="s">
        <v>3604</v>
      </c>
      <c r="F156" s="184" t="s">
        <v>3605</v>
      </c>
      <c r="G156" s="185" t="s">
        <v>1448</v>
      </c>
      <c r="H156" s="256"/>
      <c r="I156" s="187"/>
      <c r="J156" s="188">
        <f>ROUND(I156*H156,2)</f>
        <v>0</v>
      </c>
      <c r="K156" s="184" t="s">
        <v>1480</v>
      </c>
      <c r="L156" s="43"/>
      <c r="M156" s="189" t="s">
        <v>19</v>
      </c>
      <c r="N156" s="190" t="s">
        <v>43</v>
      </c>
      <c r="O156" s="68"/>
      <c r="P156" s="191">
        <f>O156*H156</f>
        <v>0</v>
      </c>
      <c r="Q156" s="191">
        <v>0</v>
      </c>
      <c r="R156" s="191">
        <f>Q156*H156</f>
        <v>0</v>
      </c>
      <c r="S156" s="191">
        <v>0</v>
      </c>
      <c r="T156" s="192">
        <f>S156*H156</f>
        <v>0</v>
      </c>
      <c r="U156" s="38"/>
      <c r="V156" s="38"/>
      <c r="W156" s="38"/>
      <c r="X156" s="38"/>
      <c r="Y156" s="38"/>
      <c r="Z156" s="38"/>
      <c r="AA156" s="38"/>
      <c r="AB156" s="38"/>
      <c r="AC156" s="38"/>
      <c r="AD156" s="38"/>
      <c r="AE156" s="38"/>
      <c r="AR156" s="193" t="s">
        <v>176</v>
      </c>
      <c r="AT156" s="193" t="s">
        <v>171</v>
      </c>
      <c r="AU156" s="193" t="s">
        <v>81</v>
      </c>
      <c r="AY156" s="21" t="s">
        <v>168</v>
      </c>
      <c r="BE156" s="194">
        <f>IF(N156="základní",J156,0)</f>
        <v>0</v>
      </c>
      <c r="BF156" s="194">
        <f>IF(N156="snížená",J156,0)</f>
        <v>0</v>
      </c>
      <c r="BG156" s="194">
        <f>IF(N156="zákl. přenesená",J156,0)</f>
        <v>0</v>
      </c>
      <c r="BH156" s="194">
        <f>IF(N156="sníž. přenesená",J156,0)</f>
        <v>0</v>
      </c>
      <c r="BI156" s="194">
        <f>IF(N156="nulová",J156,0)</f>
        <v>0</v>
      </c>
      <c r="BJ156" s="21" t="s">
        <v>79</v>
      </c>
      <c r="BK156" s="194">
        <f>ROUND(I156*H156,2)</f>
        <v>0</v>
      </c>
      <c r="BL156" s="21" t="s">
        <v>176</v>
      </c>
      <c r="BM156" s="193" t="s">
        <v>3606</v>
      </c>
    </row>
    <row r="157" spans="1:65" s="2" customFormat="1" ht="11.25">
      <c r="A157" s="38"/>
      <c r="B157" s="39"/>
      <c r="C157" s="40"/>
      <c r="D157" s="195" t="s">
        <v>178</v>
      </c>
      <c r="E157" s="40"/>
      <c r="F157" s="196" t="s">
        <v>3605</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1" t="s">
        <v>178</v>
      </c>
      <c r="AU157" s="21" t="s">
        <v>81</v>
      </c>
    </row>
    <row r="158" spans="1:65" s="12" customFormat="1" ht="20.85" customHeight="1">
      <c r="B158" s="166"/>
      <c r="C158" s="167"/>
      <c r="D158" s="168" t="s">
        <v>71</v>
      </c>
      <c r="E158" s="180" t="s">
        <v>3089</v>
      </c>
      <c r="F158" s="180" t="s">
        <v>3607</v>
      </c>
      <c r="G158" s="167"/>
      <c r="H158" s="167"/>
      <c r="I158" s="170"/>
      <c r="J158" s="181">
        <f>BK158</f>
        <v>0</v>
      </c>
      <c r="K158" s="167"/>
      <c r="L158" s="172"/>
      <c r="M158" s="173"/>
      <c r="N158" s="174"/>
      <c r="O158" s="174"/>
      <c r="P158" s="175">
        <f>P159+SUM(P160:P190)</f>
        <v>0</v>
      </c>
      <c r="Q158" s="174"/>
      <c r="R158" s="175">
        <f>R159+SUM(R160:R190)</f>
        <v>0.75293999999999994</v>
      </c>
      <c r="S158" s="174"/>
      <c r="T158" s="176">
        <f>T159+SUM(T160:T190)</f>
        <v>0</v>
      </c>
      <c r="AR158" s="177" t="s">
        <v>79</v>
      </c>
      <c r="AT158" s="178" t="s">
        <v>71</v>
      </c>
      <c r="AU158" s="178" t="s">
        <v>81</v>
      </c>
      <c r="AY158" s="177" t="s">
        <v>168</v>
      </c>
      <c r="BK158" s="179">
        <f>BK159+SUM(BK160:BK190)</f>
        <v>0</v>
      </c>
    </row>
    <row r="159" spans="1:65" s="2" customFormat="1" ht="33" customHeight="1">
      <c r="A159" s="38"/>
      <c r="B159" s="39"/>
      <c r="C159" s="182" t="s">
        <v>1141</v>
      </c>
      <c r="D159" s="182" t="s">
        <v>171</v>
      </c>
      <c r="E159" s="183" t="s">
        <v>3608</v>
      </c>
      <c r="F159" s="184" t="s">
        <v>3609</v>
      </c>
      <c r="G159" s="185" t="s">
        <v>245</v>
      </c>
      <c r="H159" s="186">
        <v>84</v>
      </c>
      <c r="I159" s="187"/>
      <c r="J159" s="188">
        <f>ROUND(I159*H159,2)</f>
        <v>0</v>
      </c>
      <c r="K159" s="184" t="s">
        <v>175</v>
      </c>
      <c r="L159" s="43"/>
      <c r="M159" s="189" t="s">
        <v>19</v>
      </c>
      <c r="N159" s="190" t="s">
        <v>43</v>
      </c>
      <c r="O159" s="68"/>
      <c r="P159" s="191">
        <f>O159*H159</f>
        <v>0</v>
      </c>
      <c r="Q159" s="191">
        <v>7.92E-3</v>
      </c>
      <c r="R159" s="191">
        <f>Q159*H159</f>
        <v>0.66527999999999998</v>
      </c>
      <c r="S159" s="191">
        <v>0</v>
      </c>
      <c r="T159" s="192">
        <f>S159*H159</f>
        <v>0</v>
      </c>
      <c r="U159" s="38"/>
      <c r="V159" s="38"/>
      <c r="W159" s="38"/>
      <c r="X159" s="38"/>
      <c r="Y159" s="38"/>
      <c r="Z159" s="38"/>
      <c r="AA159" s="38"/>
      <c r="AB159" s="38"/>
      <c r="AC159" s="38"/>
      <c r="AD159" s="38"/>
      <c r="AE159" s="38"/>
      <c r="AR159" s="193" t="s">
        <v>176</v>
      </c>
      <c r="AT159" s="193" t="s">
        <v>171</v>
      </c>
      <c r="AU159" s="193" t="s">
        <v>268</v>
      </c>
      <c r="AY159" s="21" t="s">
        <v>168</v>
      </c>
      <c r="BE159" s="194">
        <f>IF(N159="základní",J159,0)</f>
        <v>0</v>
      </c>
      <c r="BF159" s="194">
        <f>IF(N159="snížená",J159,0)</f>
        <v>0</v>
      </c>
      <c r="BG159" s="194">
        <f>IF(N159="zákl. přenesená",J159,0)</f>
        <v>0</v>
      </c>
      <c r="BH159" s="194">
        <f>IF(N159="sníž. přenesená",J159,0)</f>
        <v>0</v>
      </c>
      <c r="BI159" s="194">
        <f>IF(N159="nulová",J159,0)</f>
        <v>0</v>
      </c>
      <c r="BJ159" s="21" t="s">
        <v>79</v>
      </c>
      <c r="BK159" s="194">
        <f>ROUND(I159*H159,2)</f>
        <v>0</v>
      </c>
      <c r="BL159" s="21" t="s">
        <v>176</v>
      </c>
      <c r="BM159" s="193" t="s">
        <v>3610</v>
      </c>
    </row>
    <row r="160" spans="1:65" s="2" customFormat="1" ht="19.5">
      <c r="A160" s="38"/>
      <c r="B160" s="39"/>
      <c r="C160" s="40"/>
      <c r="D160" s="195" t="s">
        <v>178</v>
      </c>
      <c r="E160" s="40"/>
      <c r="F160" s="196" t="s">
        <v>3611</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1" t="s">
        <v>178</v>
      </c>
      <c r="AU160" s="21" t="s">
        <v>268</v>
      </c>
    </row>
    <row r="161" spans="1:65" s="2" customFormat="1" ht="11.25">
      <c r="A161" s="38"/>
      <c r="B161" s="39"/>
      <c r="C161" s="40"/>
      <c r="D161" s="200" t="s">
        <v>180</v>
      </c>
      <c r="E161" s="40"/>
      <c r="F161" s="201" t="s">
        <v>3612</v>
      </c>
      <c r="G161" s="40"/>
      <c r="H161" s="40"/>
      <c r="I161" s="197"/>
      <c r="J161" s="40"/>
      <c r="K161" s="40"/>
      <c r="L161" s="43"/>
      <c r="M161" s="198"/>
      <c r="N161" s="199"/>
      <c r="O161" s="68"/>
      <c r="P161" s="68"/>
      <c r="Q161" s="68"/>
      <c r="R161" s="68"/>
      <c r="S161" s="68"/>
      <c r="T161" s="69"/>
      <c r="U161" s="38"/>
      <c r="V161" s="38"/>
      <c r="W161" s="38"/>
      <c r="X161" s="38"/>
      <c r="Y161" s="38"/>
      <c r="Z161" s="38"/>
      <c r="AA161" s="38"/>
      <c r="AB161" s="38"/>
      <c r="AC161" s="38"/>
      <c r="AD161" s="38"/>
      <c r="AE161" s="38"/>
      <c r="AT161" s="21" t="s">
        <v>180</v>
      </c>
      <c r="AU161" s="21" t="s">
        <v>268</v>
      </c>
    </row>
    <row r="162" spans="1:65" s="2" customFormat="1" ht="24.2" customHeight="1">
      <c r="A162" s="38"/>
      <c r="B162" s="39"/>
      <c r="C162" s="182" t="s">
        <v>1148</v>
      </c>
      <c r="D162" s="182" t="s">
        <v>171</v>
      </c>
      <c r="E162" s="183" t="s">
        <v>3613</v>
      </c>
      <c r="F162" s="184" t="s">
        <v>3614</v>
      </c>
      <c r="G162" s="185" t="s">
        <v>245</v>
      </c>
      <c r="H162" s="186">
        <v>84</v>
      </c>
      <c r="I162" s="187"/>
      <c r="J162" s="188">
        <f>ROUND(I162*H162,2)</f>
        <v>0</v>
      </c>
      <c r="K162" s="184" t="s">
        <v>175</v>
      </c>
      <c r="L162" s="43"/>
      <c r="M162" s="189" t="s">
        <v>19</v>
      </c>
      <c r="N162" s="190" t="s">
        <v>43</v>
      </c>
      <c r="O162" s="68"/>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176</v>
      </c>
      <c r="AT162" s="193" t="s">
        <v>171</v>
      </c>
      <c r="AU162" s="193" t="s">
        <v>268</v>
      </c>
      <c r="AY162" s="21" t="s">
        <v>168</v>
      </c>
      <c r="BE162" s="194">
        <f>IF(N162="základní",J162,0)</f>
        <v>0</v>
      </c>
      <c r="BF162" s="194">
        <f>IF(N162="snížená",J162,0)</f>
        <v>0</v>
      </c>
      <c r="BG162" s="194">
        <f>IF(N162="zákl. přenesená",J162,0)</f>
        <v>0</v>
      </c>
      <c r="BH162" s="194">
        <f>IF(N162="sníž. přenesená",J162,0)</f>
        <v>0</v>
      </c>
      <c r="BI162" s="194">
        <f>IF(N162="nulová",J162,0)</f>
        <v>0</v>
      </c>
      <c r="BJ162" s="21" t="s">
        <v>79</v>
      </c>
      <c r="BK162" s="194">
        <f>ROUND(I162*H162,2)</f>
        <v>0</v>
      </c>
      <c r="BL162" s="21" t="s">
        <v>176</v>
      </c>
      <c r="BM162" s="193" t="s">
        <v>3615</v>
      </c>
    </row>
    <row r="163" spans="1:65" s="2" customFormat="1" ht="29.25">
      <c r="A163" s="38"/>
      <c r="B163" s="39"/>
      <c r="C163" s="40"/>
      <c r="D163" s="195" t="s">
        <v>178</v>
      </c>
      <c r="E163" s="40"/>
      <c r="F163" s="196" t="s">
        <v>3616</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1" t="s">
        <v>178</v>
      </c>
      <c r="AU163" s="21" t="s">
        <v>268</v>
      </c>
    </row>
    <row r="164" spans="1:65" s="2" customFormat="1" ht="11.25">
      <c r="A164" s="38"/>
      <c r="B164" s="39"/>
      <c r="C164" s="40"/>
      <c r="D164" s="200" t="s">
        <v>180</v>
      </c>
      <c r="E164" s="40"/>
      <c r="F164" s="201" t="s">
        <v>3617</v>
      </c>
      <c r="G164" s="40"/>
      <c r="H164" s="40"/>
      <c r="I164" s="197"/>
      <c r="J164" s="40"/>
      <c r="K164" s="40"/>
      <c r="L164" s="43"/>
      <c r="M164" s="198"/>
      <c r="N164" s="199"/>
      <c r="O164" s="68"/>
      <c r="P164" s="68"/>
      <c r="Q164" s="68"/>
      <c r="R164" s="68"/>
      <c r="S164" s="68"/>
      <c r="T164" s="69"/>
      <c r="U164" s="38"/>
      <c r="V164" s="38"/>
      <c r="W164" s="38"/>
      <c r="X164" s="38"/>
      <c r="Y164" s="38"/>
      <c r="Z164" s="38"/>
      <c r="AA164" s="38"/>
      <c r="AB164" s="38"/>
      <c r="AC164" s="38"/>
      <c r="AD164" s="38"/>
      <c r="AE164" s="38"/>
      <c r="AT164" s="21" t="s">
        <v>180</v>
      </c>
      <c r="AU164" s="21" t="s">
        <v>268</v>
      </c>
    </row>
    <row r="165" spans="1:65" s="2" customFormat="1" ht="24.2" customHeight="1">
      <c r="A165" s="38"/>
      <c r="B165" s="39"/>
      <c r="C165" s="182" t="s">
        <v>1155</v>
      </c>
      <c r="D165" s="182" t="s">
        <v>171</v>
      </c>
      <c r="E165" s="183" t="s">
        <v>3618</v>
      </c>
      <c r="F165" s="184" t="s">
        <v>3619</v>
      </c>
      <c r="G165" s="185" t="s">
        <v>999</v>
      </c>
      <c r="H165" s="186">
        <v>4</v>
      </c>
      <c r="I165" s="187"/>
      <c r="J165" s="188">
        <f>ROUND(I165*H165,2)</f>
        <v>0</v>
      </c>
      <c r="K165" s="184" t="s">
        <v>175</v>
      </c>
      <c r="L165" s="43"/>
      <c r="M165" s="189" t="s">
        <v>19</v>
      </c>
      <c r="N165" s="190" t="s">
        <v>43</v>
      </c>
      <c r="O165" s="68"/>
      <c r="P165" s="191">
        <f>O165*H165</f>
        <v>0</v>
      </c>
      <c r="Q165" s="191">
        <v>3.4000000000000002E-4</v>
      </c>
      <c r="R165" s="191">
        <f>Q165*H165</f>
        <v>1.3600000000000001E-3</v>
      </c>
      <c r="S165" s="191">
        <v>0</v>
      </c>
      <c r="T165" s="192">
        <f>S165*H165</f>
        <v>0</v>
      </c>
      <c r="U165" s="38"/>
      <c r="V165" s="38"/>
      <c r="W165" s="38"/>
      <c r="X165" s="38"/>
      <c r="Y165" s="38"/>
      <c r="Z165" s="38"/>
      <c r="AA165" s="38"/>
      <c r="AB165" s="38"/>
      <c r="AC165" s="38"/>
      <c r="AD165" s="38"/>
      <c r="AE165" s="38"/>
      <c r="AR165" s="193" t="s">
        <v>176</v>
      </c>
      <c r="AT165" s="193" t="s">
        <v>171</v>
      </c>
      <c r="AU165" s="193" t="s">
        <v>268</v>
      </c>
      <c r="AY165" s="21" t="s">
        <v>168</v>
      </c>
      <c r="BE165" s="194">
        <f>IF(N165="základní",J165,0)</f>
        <v>0</v>
      </c>
      <c r="BF165" s="194">
        <f>IF(N165="snížená",J165,0)</f>
        <v>0</v>
      </c>
      <c r="BG165" s="194">
        <f>IF(N165="zákl. přenesená",J165,0)</f>
        <v>0</v>
      </c>
      <c r="BH165" s="194">
        <f>IF(N165="sníž. přenesená",J165,0)</f>
        <v>0</v>
      </c>
      <c r="BI165" s="194">
        <f>IF(N165="nulová",J165,0)</f>
        <v>0</v>
      </c>
      <c r="BJ165" s="21" t="s">
        <v>79</v>
      </c>
      <c r="BK165" s="194">
        <f>ROUND(I165*H165,2)</f>
        <v>0</v>
      </c>
      <c r="BL165" s="21" t="s">
        <v>176</v>
      </c>
      <c r="BM165" s="193" t="s">
        <v>3620</v>
      </c>
    </row>
    <row r="166" spans="1:65" s="2" customFormat="1" ht="19.5">
      <c r="A166" s="38"/>
      <c r="B166" s="39"/>
      <c r="C166" s="40"/>
      <c r="D166" s="195" t="s">
        <v>178</v>
      </c>
      <c r="E166" s="40"/>
      <c r="F166" s="196" t="s">
        <v>3621</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1" t="s">
        <v>178</v>
      </c>
      <c r="AU166" s="21" t="s">
        <v>268</v>
      </c>
    </row>
    <row r="167" spans="1:65" s="2" customFormat="1" ht="11.25">
      <c r="A167" s="38"/>
      <c r="B167" s="39"/>
      <c r="C167" s="40"/>
      <c r="D167" s="200" t="s">
        <v>180</v>
      </c>
      <c r="E167" s="40"/>
      <c r="F167" s="201" t="s">
        <v>3622</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1" t="s">
        <v>180</v>
      </c>
      <c r="AU167" s="21" t="s">
        <v>268</v>
      </c>
    </row>
    <row r="168" spans="1:65" s="2" customFormat="1" ht="33" customHeight="1">
      <c r="A168" s="38"/>
      <c r="B168" s="39"/>
      <c r="C168" s="182" t="s">
        <v>1162</v>
      </c>
      <c r="D168" s="182" t="s">
        <v>171</v>
      </c>
      <c r="E168" s="183" t="s">
        <v>3623</v>
      </c>
      <c r="F168" s="184" t="s">
        <v>3624</v>
      </c>
      <c r="G168" s="185" t="s">
        <v>999</v>
      </c>
      <c r="H168" s="186">
        <v>2</v>
      </c>
      <c r="I168" s="187"/>
      <c r="J168" s="188">
        <f>ROUND(I168*H168,2)</f>
        <v>0</v>
      </c>
      <c r="K168" s="184" t="s">
        <v>175</v>
      </c>
      <c r="L168" s="43"/>
      <c r="M168" s="189" t="s">
        <v>19</v>
      </c>
      <c r="N168" s="190" t="s">
        <v>43</v>
      </c>
      <c r="O168" s="68"/>
      <c r="P168" s="191">
        <f>O168*H168</f>
        <v>0</v>
      </c>
      <c r="Q168" s="191">
        <v>2.1900000000000001E-3</v>
      </c>
      <c r="R168" s="191">
        <f>Q168*H168</f>
        <v>4.3800000000000002E-3</v>
      </c>
      <c r="S168" s="191">
        <v>0</v>
      </c>
      <c r="T168" s="192">
        <f>S168*H168</f>
        <v>0</v>
      </c>
      <c r="U168" s="38"/>
      <c r="V168" s="38"/>
      <c r="W168" s="38"/>
      <c r="X168" s="38"/>
      <c r="Y168" s="38"/>
      <c r="Z168" s="38"/>
      <c r="AA168" s="38"/>
      <c r="AB168" s="38"/>
      <c r="AC168" s="38"/>
      <c r="AD168" s="38"/>
      <c r="AE168" s="38"/>
      <c r="AR168" s="193" t="s">
        <v>176</v>
      </c>
      <c r="AT168" s="193" t="s">
        <v>171</v>
      </c>
      <c r="AU168" s="193" t="s">
        <v>268</v>
      </c>
      <c r="AY168" s="21" t="s">
        <v>168</v>
      </c>
      <c r="BE168" s="194">
        <f>IF(N168="základní",J168,0)</f>
        <v>0</v>
      </c>
      <c r="BF168" s="194">
        <f>IF(N168="snížená",J168,0)</f>
        <v>0</v>
      </c>
      <c r="BG168" s="194">
        <f>IF(N168="zákl. přenesená",J168,0)</f>
        <v>0</v>
      </c>
      <c r="BH168" s="194">
        <f>IF(N168="sníž. přenesená",J168,0)</f>
        <v>0</v>
      </c>
      <c r="BI168" s="194">
        <f>IF(N168="nulová",J168,0)</f>
        <v>0</v>
      </c>
      <c r="BJ168" s="21" t="s">
        <v>79</v>
      </c>
      <c r="BK168" s="194">
        <f>ROUND(I168*H168,2)</f>
        <v>0</v>
      </c>
      <c r="BL168" s="21" t="s">
        <v>176</v>
      </c>
      <c r="BM168" s="193" t="s">
        <v>3625</v>
      </c>
    </row>
    <row r="169" spans="1:65" s="2" customFormat="1" ht="29.25">
      <c r="A169" s="38"/>
      <c r="B169" s="39"/>
      <c r="C169" s="40"/>
      <c r="D169" s="195" t="s">
        <v>178</v>
      </c>
      <c r="E169" s="40"/>
      <c r="F169" s="196" t="s">
        <v>3626</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1" t="s">
        <v>178</v>
      </c>
      <c r="AU169" s="21" t="s">
        <v>268</v>
      </c>
    </row>
    <row r="170" spans="1:65" s="2" customFormat="1" ht="11.25">
      <c r="A170" s="38"/>
      <c r="B170" s="39"/>
      <c r="C170" s="40"/>
      <c r="D170" s="200" t="s">
        <v>180</v>
      </c>
      <c r="E170" s="40"/>
      <c r="F170" s="201" t="s">
        <v>3627</v>
      </c>
      <c r="G170" s="40"/>
      <c r="H170" s="40"/>
      <c r="I170" s="197"/>
      <c r="J170" s="40"/>
      <c r="K170" s="40"/>
      <c r="L170" s="43"/>
      <c r="M170" s="198"/>
      <c r="N170" s="199"/>
      <c r="O170" s="68"/>
      <c r="P170" s="68"/>
      <c r="Q170" s="68"/>
      <c r="R170" s="68"/>
      <c r="S170" s="68"/>
      <c r="T170" s="69"/>
      <c r="U170" s="38"/>
      <c r="V170" s="38"/>
      <c r="W170" s="38"/>
      <c r="X170" s="38"/>
      <c r="Y170" s="38"/>
      <c r="Z170" s="38"/>
      <c r="AA170" s="38"/>
      <c r="AB170" s="38"/>
      <c r="AC170" s="38"/>
      <c r="AD170" s="38"/>
      <c r="AE170" s="38"/>
      <c r="AT170" s="21" t="s">
        <v>180</v>
      </c>
      <c r="AU170" s="21" t="s">
        <v>268</v>
      </c>
    </row>
    <row r="171" spans="1:65" s="2" customFormat="1" ht="24.2" customHeight="1">
      <c r="A171" s="38"/>
      <c r="B171" s="39"/>
      <c r="C171" s="182" t="s">
        <v>950</v>
      </c>
      <c r="D171" s="182" t="s">
        <v>171</v>
      </c>
      <c r="E171" s="183" t="s">
        <v>3628</v>
      </c>
      <c r="F171" s="184" t="s">
        <v>3629</v>
      </c>
      <c r="G171" s="185" t="s">
        <v>245</v>
      </c>
      <c r="H171" s="186">
        <v>53</v>
      </c>
      <c r="I171" s="187"/>
      <c r="J171" s="188">
        <f>ROUND(I171*H171,2)</f>
        <v>0</v>
      </c>
      <c r="K171" s="184" t="s">
        <v>1480</v>
      </c>
      <c r="L171" s="43"/>
      <c r="M171" s="189" t="s">
        <v>19</v>
      </c>
      <c r="N171" s="190" t="s">
        <v>43</v>
      </c>
      <c r="O171" s="68"/>
      <c r="P171" s="191">
        <f>O171*H171</f>
        <v>0</v>
      </c>
      <c r="Q171" s="191">
        <v>0</v>
      </c>
      <c r="R171" s="191">
        <f>Q171*H171</f>
        <v>0</v>
      </c>
      <c r="S171" s="191">
        <v>0</v>
      </c>
      <c r="T171" s="192">
        <f>S171*H171</f>
        <v>0</v>
      </c>
      <c r="U171" s="38"/>
      <c r="V171" s="38"/>
      <c r="W171" s="38"/>
      <c r="X171" s="38"/>
      <c r="Y171" s="38"/>
      <c r="Z171" s="38"/>
      <c r="AA171" s="38"/>
      <c r="AB171" s="38"/>
      <c r="AC171" s="38"/>
      <c r="AD171" s="38"/>
      <c r="AE171" s="38"/>
      <c r="AR171" s="193" t="s">
        <v>176</v>
      </c>
      <c r="AT171" s="193" t="s">
        <v>171</v>
      </c>
      <c r="AU171" s="193" t="s">
        <v>268</v>
      </c>
      <c r="AY171" s="21" t="s">
        <v>168</v>
      </c>
      <c r="BE171" s="194">
        <f>IF(N171="základní",J171,0)</f>
        <v>0</v>
      </c>
      <c r="BF171" s="194">
        <f>IF(N171="snížená",J171,0)</f>
        <v>0</v>
      </c>
      <c r="BG171" s="194">
        <f>IF(N171="zákl. přenesená",J171,0)</f>
        <v>0</v>
      </c>
      <c r="BH171" s="194">
        <f>IF(N171="sníž. přenesená",J171,0)</f>
        <v>0</v>
      </c>
      <c r="BI171" s="194">
        <f>IF(N171="nulová",J171,0)</f>
        <v>0</v>
      </c>
      <c r="BJ171" s="21" t="s">
        <v>79</v>
      </c>
      <c r="BK171" s="194">
        <f>ROUND(I171*H171,2)</f>
        <v>0</v>
      </c>
      <c r="BL171" s="21" t="s">
        <v>176</v>
      </c>
      <c r="BM171" s="193" t="s">
        <v>3630</v>
      </c>
    </row>
    <row r="172" spans="1:65" s="2" customFormat="1" ht="19.5">
      <c r="A172" s="38"/>
      <c r="B172" s="39"/>
      <c r="C172" s="40"/>
      <c r="D172" s="195" t="s">
        <v>178</v>
      </c>
      <c r="E172" s="40"/>
      <c r="F172" s="196" t="s">
        <v>3629</v>
      </c>
      <c r="G172" s="40"/>
      <c r="H172" s="40"/>
      <c r="I172" s="197"/>
      <c r="J172" s="40"/>
      <c r="K172" s="40"/>
      <c r="L172" s="43"/>
      <c r="M172" s="198"/>
      <c r="N172" s="199"/>
      <c r="O172" s="68"/>
      <c r="P172" s="68"/>
      <c r="Q172" s="68"/>
      <c r="R172" s="68"/>
      <c r="S172" s="68"/>
      <c r="T172" s="69"/>
      <c r="U172" s="38"/>
      <c r="V172" s="38"/>
      <c r="W172" s="38"/>
      <c r="X172" s="38"/>
      <c r="Y172" s="38"/>
      <c r="Z172" s="38"/>
      <c r="AA172" s="38"/>
      <c r="AB172" s="38"/>
      <c r="AC172" s="38"/>
      <c r="AD172" s="38"/>
      <c r="AE172" s="38"/>
      <c r="AT172" s="21" t="s">
        <v>178</v>
      </c>
      <c r="AU172" s="21" t="s">
        <v>268</v>
      </c>
    </row>
    <row r="173" spans="1:65" s="2" customFormat="1" ht="24.2" customHeight="1">
      <c r="A173" s="38"/>
      <c r="B173" s="39"/>
      <c r="C173" s="182" t="s">
        <v>786</v>
      </c>
      <c r="D173" s="182" t="s">
        <v>171</v>
      </c>
      <c r="E173" s="183" t="s">
        <v>3631</v>
      </c>
      <c r="F173" s="184" t="s">
        <v>3632</v>
      </c>
      <c r="G173" s="185" t="s">
        <v>245</v>
      </c>
      <c r="H173" s="186">
        <v>62</v>
      </c>
      <c r="I173" s="187"/>
      <c r="J173" s="188">
        <f>ROUND(I173*H173,2)</f>
        <v>0</v>
      </c>
      <c r="K173" s="184" t="s">
        <v>1480</v>
      </c>
      <c r="L173" s="43"/>
      <c r="M173" s="189" t="s">
        <v>19</v>
      </c>
      <c r="N173" s="190" t="s">
        <v>43</v>
      </c>
      <c r="O173" s="68"/>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176</v>
      </c>
      <c r="AT173" s="193" t="s">
        <v>171</v>
      </c>
      <c r="AU173" s="193" t="s">
        <v>268</v>
      </c>
      <c r="AY173" s="21" t="s">
        <v>168</v>
      </c>
      <c r="BE173" s="194">
        <f>IF(N173="základní",J173,0)</f>
        <v>0</v>
      </c>
      <c r="BF173" s="194">
        <f>IF(N173="snížená",J173,0)</f>
        <v>0</v>
      </c>
      <c r="BG173" s="194">
        <f>IF(N173="zákl. přenesená",J173,0)</f>
        <v>0</v>
      </c>
      <c r="BH173" s="194">
        <f>IF(N173="sníž. přenesená",J173,0)</f>
        <v>0</v>
      </c>
      <c r="BI173" s="194">
        <f>IF(N173="nulová",J173,0)</f>
        <v>0</v>
      </c>
      <c r="BJ173" s="21" t="s">
        <v>79</v>
      </c>
      <c r="BK173" s="194">
        <f>ROUND(I173*H173,2)</f>
        <v>0</v>
      </c>
      <c r="BL173" s="21" t="s">
        <v>176</v>
      </c>
      <c r="BM173" s="193" t="s">
        <v>3633</v>
      </c>
    </row>
    <row r="174" spans="1:65" s="2" customFormat="1" ht="19.5">
      <c r="A174" s="38"/>
      <c r="B174" s="39"/>
      <c r="C174" s="40"/>
      <c r="D174" s="195" t="s">
        <v>178</v>
      </c>
      <c r="E174" s="40"/>
      <c r="F174" s="196" t="s">
        <v>3632</v>
      </c>
      <c r="G174" s="40"/>
      <c r="H174" s="40"/>
      <c r="I174" s="197"/>
      <c r="J174" s="40"/>
      <c r="K174" s="40"/>
      <c r="L174" s="43"/>
      <c r="M174" s="198"/>
      <c r="N174" s="199"/>
      <c r="O174" s="68"/>
      <c r="P174" s="68"/>
      <c r="Q174" s="68"/>
      <c r="R174" s="68"/>
      <c r="S174" s="68"/>
      <c r="T174" s="69"/>
      <c r="U174" s="38"/>
      <c r="V174" s="38"/>
      <c r="W174" s="38"/>
      <c r="X174" s="38"/>
      <c r="Y174" s="38"/>
      <c r="Z174" s="38"/>
      <c r="AA174" s="38"/>
      <c r="AB174" s="38"/>
      <c r="AC174" s="38"/>
      <c r="AD174" s="38"/>
      <c r="AE174" s="38"/>
      <c r="AT174" s="21" t="s">
        <v>178</v>
      </c>
      <c r="AU174" s="21" t="s">
        <v>268</v>
      </c>
    </row>
    <row r="175" spans="1:65" s="2" customFormat="1" ht="24.2" customHeight="1">
      <c r="A175" s="38"/>
      <c r="B175" s="39"/>
      <c r="C175" s="182" t="s">
        <v>1306</v>
      </c>
      <c r="D175" s="182" t="s">
        <v>171</v>
      </c>
      <c r="E175" s="183" t="s">
        <v>3634</v>
      </c>
      <c r="F175" s="184" t="s">
        <v>3635</v>
      </c>
      <c r="G175" s="185" t="s">
        <v>245</v>
      </c>
      <c r="H175" s="186">
        <v>64</v>
      </c>
      <c r="I175" s="187"/>
      <c r="J175" s="188">
        <f>ROUND(I175*H175,2)</f>
        <v>0</v>
      </c>
      <c r="K175" s="184" t="s">
        <v>1480</v>
      </c>
      <c r="L175" s="43"/>
      <c r="M175" s="189" t="s">
        <v>19</v>
      </c>
      <c r="N175" s="190" t="s">
        <v>43</v>
      </c>
      <c r="O175" s="68"/>
      <c r="P175" s="191">
        <f>O175*H175</f>
        <v>0</v>
      </c>
      <c r="Q175" s="191">
        <v>0</v>
      </c>
      <c r="R175" s="191">
        <f>Q175*H175</f>
        <v>0</v>
      </c>
      <c r="S175" s="191">
        <v>0</v>
      </c>
      <c r="T175" s="192">
        <f>S175*H175</f>
        <v>0</v>
      </c>
      <c r="U175" s="38"/>
      <c r="V175" s="38"/>
      <c r="W175" s="38"/>
      <c r="X175" s="38"/>
      <c r="Y175" s="38"/>
      <c r="Z175" s="38"/>
      <c r="AA175" s="38"/>
      <c r="AB175" s="38"/>
      <c r="AC175" s="38"/>
      <c r="AD175" s="38"/>
      <c r="AE175" s="38"/>
      <c r="AR175" s="193" t="s">
        <v>176</v>
      </c>
      <c r="AT175" s="193" t="s">
        <v>171</v>
      </c>
      <c r="AU175" s="193" t="s">
        <v>268</v>
      </c>
      <c r="AY175" s="21" t="s">
        <v>168</v>
      </c>
      <c r="BE175" s="194">
        <f>IF(N175="základní",J175,0)</f>
        <v>0</v>
      </c>
      <c r="BF175" s="194">
        <f>IF(N175="snížená",J175,0)</f>
        <v>0</v>
      </c>
      <c r="BG175" s="194">
        <f>IF(N175="zákl. přenesená",J175,0)</f>
        <v>0</v>
      </c>
      <c r="BH175" s="194">
        <f>IF(N175="sníž. přenesená",J175,0)</f>
        <v>0</v>
      </c>
      <c r="BI175" s="194">
        <f>IF(N175="nulová",J175,0)</f>
        <v>0</v>
      </c>
      <c r="BJ175" s="21" t="s">
        <v>79</v>
      </c>
      <c r="BK175" s="194">
        <f>ROUND(I175*H175,2)</f>
        <v>0</v>
      </c>
      <c r="BL175" s="21" t="s">
        <v>176</v>
      </c>
      <c r="BM175" s="193" t="s">
        <v>3636</v>
      </c>
    </row>
    <row r="176" spans="1:65" s="2" customFormat="1" ht="29.25">
      <c r="A176" s="38"/>
      <c r="B176" s="39"/>
      <c r="C176" s="40"/>
      <c r="D176" s="195" t="s">
        <v>178</v>
      </c>
      <c r="E176" s="40"/>
      <c r="F176" s="196" t="s">
        <v>3637</v>
      </c>
      <c r="G176" s="40"/>
      <c r="H176" s="40"/>
      <c r="I176" s="197"/>
      <c r="J176" s="40"/>
      <c r="K176" s="40"/>
      <c r="L176" s="43"/>
      <c r="M176" s="198"/>
      <c r="N176" s="199"/>
      <c r="O176" s="68"/>
      <c r="P176" s="68"/>
      <c r="Q176" s="68"/>
      <c r="R176" s="68"/>
      <c r="S176" s="68"/>
      <c r="T176" s="69"/>
      <c r="U176" s="38"/>
      <c r="V176" s="38"/>
      <c r="W176" s="38"/>
      <c r="X176" s="38"/>
      <c r="Y176" s="38"/>
      <c r="Z176" s="38"/>
      <c r="AA176" s="38"/>
      <c r="AB176" s="38"/>
      <c r="AC176" s="38"/>
      <c r="AD176" s="38"/>
      <c r="AE176" s="38"/>
      <c r="AT176" s="21" t="s">
        <v>178</v>
      </c>
      <c r="AU176" s="21" t="s">
        <v>268</v>
      </c>
    </row>
    <row r="177" spans="1:65" s="2" customFormat="1" ht="24.2" customHeight="1">
      <c r="A177" s="38"/>
      <c r="B177" s="39"/>
      <c r="C177" s="182" t="s">
        <v>701</v>
      </c>
      <c r="D177" s="182" t="s">
        <v>171</v>
      </c>
      <c r="E177" s="183" t="s">
        <v>3638</v>
      </c>
      <c r="F177" s="184" t="s">
        <v>3639</v>
      </c>
      <c r="G177" s="185" t="s">
        <v>245</v>
      </c>
      <c r="H177" s="186">
        <v>23</v>
      </c>
      <c r="I177" s="187"/>
      <c r="J177" s="188">
        <f>ROUND(I177*H177,2)</f>
        <v>0</v>
      </c>
      <c r="K177" s="184" t="s">
        <v>1480</v>
      </c>
      <c r="L177" s="43"/>
      <c r="M177" s="189" t="s">
        <v>19</v>
      </c>
      <c r="N177" s="190" t="s">
        <v>43</v>
      </c>
      <c r="O177" s="68"/>
      <c r="P177" s="191">
        <f>O177*H177</f>
        <v>0</v>
      </c>
      <c r="Q177" s="191">
        <v>0</v>
      </c>
      <c r="R177" s="191">
        <f>Q177*H177</f>
        <v>0</v>
      </c>
      <c r="S177" s="191">
        <v>0</v>
      </c>
      <c r="T177" s="192">
        <f>S177*H177</f>
        <v>0</v>
      </c>
      <c r="U177" s="38"/>
      <c r="V177" s="38"/>
      <c r="W177" s="38"/>
      <c r="X177" s="38"/>
      <c r="Y177" s="38"/>
      <c r="Z177" s="38"/>
      <c r="AA177" s="38"/>
      <c r="AB177" s="38"/>
      <c r="AC177" s="38"/>
      <c r="AD177" s="38"/>
      <c r="AE177" s="38"/>
      <c r="AR177" s="193" t="s">
        <v>176</v>
      </c>
      <c r="AT177" s="193" t="s">
        <v>171</v>
      </c>
      <c r="AU177" s="193" t="s">
        <v>268</v>
      </c>
      <c r="AY177" s="21" t="s">
        <v>168</v>
      </c>
      <c r="BE177" s="194">
        <f>IF(N177="základní",J177,0)</f>
        <v>0</v>
      </c>
      <c r="BF177" s="194">
        <f>IF(N177="snížená",J177,0)</f>
        <v>0</v>
      </c>
      <c r="BG177" s="194">
        <f>IF(N177="zákl. přenesená",J177,0)</f>
        <v>0</v>
      </c>
      <c r="BH177" s="194">
        <f>IF(N177="sníž. přenesená",J177,0)</f>
        <v>0</v>
      </c>
      <c r="BI177" s="194">
        <f>IF(N177="nulová",J177,0)</f>
        <v>0</v>
      </c>
      <c r="BJ177" s="21" t="s">
        <v>79</v>
      </c>
      <c r="BK177" s="194">
        <f>ROUND(I177*H177,2)</f>
        <v>0</v>
      </c>
      <c r="BL177" s="21" t="s">
        <v>176</v>
      </c>
      <c r="BM177" s="193" t="s">
        <v>3640</v>
      </c>
    </row>
    <row r="178" spans="1:65" s="2" customFormat="1" ht="29.25">
      <c r="A178" s="38"/>
      <c r="B178" s="39"/>
      <c r="C178" s="40"/>
      <c r="D178" s="195" t="s">
        <v>178</v>
      </c>
      <c r="E178" s="40"/>
      <c r="F178" s="196" t="s">
        <v>3641</v>
      </c>
      <c r="G178" s="40"/>
      <c r="H178" s="40"/>
      <c r="I178" s="197"/>
      <c r="J178" s="40"/>
      <c r="K178" s="40"/>
      <c r="L178" s="43"/>
      <c r="M178" s="198"/>
      <c r="N178" s="199"/>
      <c r="O178" s="68"/>
      <c r="P178" s="68"/>
      <c r="Q178" s="68"/>
      <c r="R178" s="68"/>
      <c r="S178" s="68"/>
      <c r="T178" s="69"/>
      <c r="U178" s="38"/>
      <c r="V178" s="38"/>
      <c r="W178" s="38"/>
      <c r="X178" s="38"/>
      <c r="Y178" s="38"/>
      <c r="Z178" s="38"/>
      <c r="AA178" s="38"/>
      <c r="AB178" s="38"/>
      <c r="AC178" s="38"/>
      <c r="AD178" s="38"/>
      <c r="AE178" s="38"/>
      <c r="AT178" s="21" t="s">
        <v>178</v>
      </c>
      <c r="AU178" s="21" t="s">
        <v>268</v>
      </c>
    </row>
    <row r="179" spans="1:65" s="2" customFormat="1" ht="24.2" customHeight="1">
      <c r="A179" s="38"/>
      <c r="B179" s="39"/>
      <c r="C179" s="182" t="s">
        <v>707</v>
      </c>
      <c r="D179" s="182" t="s">
        <v>171</v>
      </c>
      <c r="E179" s="183" t="s">
        <v>3642</v>
      </c>
      <c r="F179" s="184" t="s">
        <v>3643</v>
      </c>
      <c r="G179" s="185" t="s">
        <v>245</v>
      </c>
      <c r="H179" s="186">
        <v>21</v>
      </c>
      <c r="I179" s="187"/>
      <c r="J179" s="188">
        <f>ROUND(I179*H179,2)</f>
        <v>0</v>
      </c>
      <c r="K179" s="184" t="s">
        <v>1480</v>
      </c>
      <c r="L179" s="43"/>
      <c r="M179" s="189" t="s">
        <v>19</v>
      </c>
      <c r="N179" s="190" t="s">
        <v>43</v>
      </c>
      <c r="O179" s="68"/>
      <c r="P179" s="191">
        <f>O179*H179</f>
        <v>0</v>
      </c>
      <c r="Q179" s="191">
        <v>0</v>
      </c>
      <c r="R179" s="191">
        <f>Q179*H179</f>
        <v>0</v>
      </c>
      <c r="S179" s="191">
        <v>0</v>
      </c>
      <c r="T179" s="192">
        <f>S179*H179</f>
        <v>0</v>
      </c>
      <c r="U179" s="38"/>
      <c r="V179" s="38"/>
      <c r="W179" s="38"/>
      <c r="X179" s="38"/>
      <c r="Y179" s="38"/>
      <c r="Z179" s="38"/>
      <c r="AA179" s="38"/>
      <c r="AB179" s="38"/>
      <c r="AC179" s="38"/>
      <c r="AD179" s="38"/>
      <c r="AE179" s="38"/>
      <c r="AR179" s="193" t="s">
        <v>176</v>
      </c>
      <c r="AT179" s="193" t="s">
        <v>171</v>
      </c>
      <c r="AU179" s="193" t="s">
        <v>268</v>
      </c>
      <c r="AY179" s="21" t="s">
        <v>168</v>
      </c>
      <c r="BE179" s="194">
        <f>IF(N179="základní",J179,0)</f>
        <v>0</v>
      </c>
      <c r="BF179" s="194">
        <f>IF(N179="snížená",J179,0)</f>
        <v>0</v>
      </c>
      <c r="BG179" s="194">
        <f>IF(N179="zákl. přenesená",J179,0)</f>
        <v>0</v>
      </c>
      <c r="BH179" s="194">
        <f>IF(N179="sníž. přenesená",J179,0)</f>
        <v>0</v>
      </c>
      <c r="BI179" s="194">
        <f>IF(N179="nulová",J179,0)</f>
        <v>0</v>
      </c>
      <c r="BJ179" s="21" t="s">
        <v>79</v>
      </c>
      <c r="BK179" s="194">
        <f>ROUND(I179*H179,2)</f>
        <v>0</v>
      </c>
      <c r="BL179" s="21" t="s">
        <v>176</v>
      </c>
      <c r="BM179" s="193" t="s">
        <v>3644</v>
      </c>
    </row>
    <row r="180" spans="1:65" s="2" customFormat="1" ht="29.25">
      <c r="A180" s="38"/>
      <c r="B180" s="39"/>
      <c r="C180" s="40"/>
      <c r="D180" s="195" t="s">
        <v>178</v>
      </c>
      <c r="E180" s="40"/>
      <c r="F180" s="196" t="s">
        <v>3645</v>
      </c>
      <c r="G180" s="40"/>
      <c r="H180" s="40"/>
      <c r="I180" s="197"/>
      <c r="J180" s="40"/>
      <c r="K180" s="40"/>
      <c r="L180" s="43"/>
      <c r="M180" s="198"/>
      <c r="N180" s="199"/>
      <c r="O180" s="68"/>
      <c r="P180" s="68"/>
      <c r="Q180" s="68"/>
      <c r="R180" s="68"/>
      <c r="S180" s="68"/>
      <c r="T180" s="69"/>
      <c r="U180" s="38"/>
      <c r="V180" s="38"/>
      <c r="W180" s="38"/>
      <c r="X180" s="38"/>
      <c r="Y180" s="38"/>
      <c r="Z180" s="38"/>
      <c r="AA180" s="38"/>
      <c r="AB180" s="38"/>
      <c r="AC180" s="38"/>
      <c r="AD180" s="38"/>
      <c r="AE180" s="38"/>
      <c r="AT180" s="21" t="s">
        <v>178</v>
      </c>
      <c r="AU180" s="21" t="s">
        <v>268</v>
      </c>
    </row>
    <row r="181" spans="1:65" s="2" customFormat="1" ht="16.5" customHeight="1">
      <c r="A181" s="38"/>
      <c r="B181" s="39"/>
      <c r="C181" s="182" t="s">
        <v>683</v>
      </c>
      <c r="D181" s="182" t="s">
        <v>171</v>
      </c>
      <c r="E181" s="183" t="s">
        <v>3646</v>
      </c>
      <c r="F181" s="184" t="s">
        <v>3647</v>
      </c>
      <c r="G181" s="185" t="s">
        <v>245</v>
      </c>
      <c r="H181" s="186">
        <v>223</v>
      </c>
      <c r="I181" s="187"/>
      <c r="J181" s="188">
        <f>ROUND(I181*H181,2)</f>
        <v>0</v>
      </c>
      <c r="K181" s="184" t="s">
        <v>1480</v>
      </c>
      <c r="L181" s="43"/>
      <c r="M181" s="189" t="s">
        <v>19</v>
      </c>
      <c r="N181" s="190" t="s">
        <v>43</v>
      </c>
      <c r="O181" s="68"/>
      <c r="P181" s="191">
        <f>O181*H181</f>
        <v>0</v>
      </c>
      <c r="Q181" s="191">
        <v>0</v>
      </c>
      <c r="R181" s="191">
        <f>Q181*H181</f>
        <v>0</v>
      </c>
      <c r="S181" s="191">
        <v>0</v>
      </c>
      <c r="T181" s="192">
        <f>S181*H181</f>
        <v>0</v>
      </c>
      <c r="U181" s="38"/>
      <c r="V181" s="38"/>
      <c r="W181" s="38"/>
      <c r="X181" s="38"/>
      <c r="Y181" s="38"/>
      <c r="Z181" s="38"/>
      <c r="AA181" s="38"/>
      <c r="AB181" s="38"/>
      <c r="AC181" s="38"/>
      <c r="AD181" s="38"/>
      <c r="AE181" s="38"/>
      <c r="AR181" s="193" t="s">
        <v>176</v>
      </c>
      <c r="AT181" s="193" t="s">
        <v>171</v>
      </c>
      <c r="AU181" s="193" t="s">
        <v>268</v>
      </c>
      <c r="AY181" s="21" t="s">
        <v>168</v>
      </c>
      <c r="BE181" s="194">
        <f>IF(N181="základní",J181,0)</f>
        <v>0</v>
      </c>
      <c r="BF181" s="194">
        <f>IF(N181="snížená",J181,0)</f>
        <v>0</v>
      </c>
      <c r="BG181" s="194">
        <f>IF(N181="zákl. přenesená",J181,0)</f>
        <v>0</v>
      </c>
      <c r="BH181" s="194">
        <f>IF(N181="sníž. přenesená",J181,0)</f>
        <v>0</v>
      </c>
      <c r="BI181" s="194">
        <f>IF(N181="nulová",J181,0)</f>
        <v>0</v>
      </c>
      <c r="BJ181" s="21" t="s">
        <v>79</v>
      </c>
      <c r="BK181" s="194">
        <f>ROUND(I181*H181,2)</f>
        <v>0</v>
      </c>
      <c r="BL181" s="21" t="s">
        <v>176</v>
      </c>
      <c r="BM181" s="193" t="s">
        <v>3648</v>
      </c>
    </row>
    <row r="182" spans="1:65" s="2" customFormat="1" ht="11.25">
      <c r="A182" s="38"/>
      <c r="B182" s="39"/>
      <c r="C182" s="40"/>
      <c r="D182" s="195" t="s">
        <v>178</v>
      </c>
      <c r="E182" s="40"/>
      <c r="F182" s="196" t="s">
        <v>3647</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1" t="s">
        <v>178</v>
      </c>
      <c r="AU182" s="21" t="s">
        <v>268</v>
      </c>
    </row>
    <row r="183" spans="1:65" s="2" customFormat="1" ht="24.2" customHeight="1">
      <c r="A183" s="38"/>
      <c r="B183" s="39"/>
      <c r="C183" s="182" t="s">
        <v>733</v>
      </c>
      <c r="D183" s="182" t="s">
        <v>171</v>
      </c>
      <c r="E183" s="183" t="s">
        <v>3649</v>
      </c>
      <c r="F183" s="184" t="s">
        <v>3650</v>
      </c>
      <c r="G183" s="185" t="s">
        <v>999</v>
      </c>
      <c r="H183" s="186">
        <v>2</v>
      </c>
      <c r="I183" s="187"/>
      <c r="J183" s="188">
        <f>ROUND(I183*H183,2)</f>
        <v>0</v>
      </c>
      <c r="K183" s="184" t="s">
        <v>1480</v>
      </c>
      <c r="L183" s="43"/>
      <c r="M183" s="189" t="s">
        <v>19</v>
      </c>
      <c r="N183" s="190" t="s">
        <v>43</v>
      </c>
      <c r="O183" s="68"/>
      <c r="P183" s="191">
        <f>O183*H183</f>
        <v>0</v>
      </c>
      <c r="Q183" s="191">
        <v>0</v>
      </c>
      <c r="R183" s="191">
        <f>Q183*H183</f>
        <v>0</v>
      </c>
      <c r="S183" s="191">
        <v>0</v>
      </c>
      <c r="T183" s="192">
        <f>S183*H183</f>
        <v>0</v>
      </c>
      <c r="U183" s="38"/>
      <c r="V183" s="38"/>
      <c r="W183" s="38"/>
      <c r="X183" s="38"/>
      <c r="Y183" s="38"/>
      <c r="Z183" s="38"/>
      <c r="AA183" s="38"/>
      <c r="AB183" s="38"/>
      <c r="AC183" s="38"/>
      <c r="AD183" s="38"/>
      <c r="AE183" s="38"/>
      <c r="AR183" s="193" t="s">
        <v>176</v>
      </c>
      <c r="AT183" s="193" t="s">
        <v>171</v>
      </c>
      <c r="AU183" s="193" t="s">
        <v>268</v>
      </c>
      <c r="AY183" s="21" t="s">
        <v>168</v>
      </c>
      <c r="BE183" s="194">
        <f>IF(N183="základní",J183,0)</f>
        <v>0</v>
      </c>
      <c r="BF183" s="194">
        <f>IF(N183="snížená",J183,0)</f>
        <v>0</v>
      </c>
      <c r="BG183" s="194">
        <f>IF(N183="zákl. přenesená",J183,0)</f>
        <v>0</v>
      </c>
      <c r="BH183" s="194">
        <f>IF(N183="sníž. přenesená",J183,0)</f>
        <v>0</v>
      </c>
      <c r="BI183" s="194">
        <f>IF(N183="nulová",J183,0)</f>
        <v>0</v>
      </c>
      <c r="BJ183" s="21" t="s">
        <v>79</v>
      </c>
      <c r="BK183" s="194">
        <f>ROUND(I183*H183,2)</f>
        <v>0</v>
      </c>
      <c r="BL183" s="21" t="s">
        <v>176</v>
      </c>
      <c r="BM183" s="193" t="s">
        <v>3651</v>
      </c>
    </row>
    <row r="184" spans="1:65" s="2" customFormat="1" ht="11.25">
      <c r="A184" s="38"/>
      <c r="B184" s="39"/>
      <c r="C184" s="40"/>
      <c r="D184" s="195" t="s">
        <v>178</v>
      </c>
      <c r="E184" s="40"/>
      <c r="F184" s="196" t="s">
        <v>3650</v>
      </c>
      <c r="G184" s="40"/>
      <c r="H184" s="40"/>
      <c r="I184" s="197"/>
      <c r="J184" s="40"/>
      <c r="K184" s="40"/>
      <c r="L184" s="43"/>
      <c r="M184" s="198"/>
      <c r="N184" s="199"/>
      <c r="O184" s="68"/>
      <c r="P184" s="68"/>
      <c r="Q184" s="68"/>
      <c r="R184" s="68"/>
      <c r="S184" s="68"/>
      <c r="T184" s="69"/>
      <c r="U184" s="38"/>
      <c r="V184" s="38"/>
      <c r="W184" s="38"/>
      <c r="X184" s="38"/>
      <c r="Y184" s="38"/>
      <c r="Z184" s="38"/>
      <c r="AA184" s="38"/>
      <c r="AB184" s="38"/>
      <c r="AC184" s="38"/>
      <c r="AD184" s="38"/>
      <c r="AE184" s="38"/>
      <c r="AT184" s="21" t="s">
        <v>178</v>
      </c>
      <c r="AU184" s="21" t="s">
        <v>268</v>
      </c>
    </row>
    <row r="185" spans="1:65" s="2" customFormat="1" ht="24.2" customHeight="1">
      <c r="A185" s="38"/>
      <c r="B185" s="39"/>
      <c r="C185" s="182" t="s">
        <v>739</v>
      </c>
      <c r="D185" s="182" t="s">
        <v>171</v>
      </c>
      <c r="E185" s="183" t="s">
        <v>3652</v>
      </c>
      <c r="F185" s="184" t="s">
        <v>3653</v>
      </c>
      <c r="G185" s="185" t="s">
        <v>999</v>
      </c>
      <c r="H185" s="186">
        <v>24</v>
      </c>
      <c r="I185" s="187"/>
      <c r="J185" s="188">
        <f>ROUND(I185*H185,2)</f>
        <v>0</v>
      </c>
      <c r="K185" s="184" t="s">
        <v>1480</v>
      </c>
      <c r="L185" s="43"/>
      <c r="M185" s="189" t="s">
        <v>19</v>
      </c>
      <c r="N185" s="190" t="s">
        <v>43</v>
      </c>
      <c r="O185" s="68"/>
      <c r="P185" s="191">
        <f>O185*H185</f>
        <v>0</v>
      </c>
      <c r="Q185" s="191">
        <v>0</v>
      </c>
      <c r="R185" s="191">
        <f>Q185*H185</f>
        <v>0</v>
      </c>
      <c r="S185" s="191">
        <v>0</v>
      </c>
      <c r="T185" s="192">
        <f>S185*H185</f>
        <v>0</v>
      </c>
      <c r="U185" s="38"/>
      <c r="V185" s="38"/>
      <c r="W185" s="38"/>
      <c r="X185" s="38"/>
      <c r="Y185" s="38"/>
      <c r="Z185" s="38"/>
      <c r="AA185" s="38"/>
      <c r="AB185" s="38"/>
      <c r="AC185" s="38"/>
      <c r="AD185" s="38"/>
      <c r="AE185" s="38"/>
      <c r="AR185" s="193" t="s">
        <v>176</v>
      </c>
      <c r="AT185" s="193" t="s">
        <v>171</v>
      </c>
      <c r="AU185" s="193" t="s">
        <v>268</v>
      </c>
      <c r="AY185" s="21" t="s">
        <v>168</v>
      </c>
      <c r="BE185" s="194">
        <f>IF(N185="základní",J185,0)</f>
        <v>0</v>
      </c>
      <c r="BF185" s="194">
        <f>IF(N185="snížená",J185,0)</f>
        <v>0</v>
      </c>
      <c r="BG185" s="194">
        <f>IF(N185="zákl. přenesená",J185,0)</f>
        <v>0</v>
      </c>
      <c r="BH185" s="194">
        <f>IF(N185="sníž. přenesená",J185,0)</f>
        <v>0</v>
      </c>
      <c r="BI185" s="194">
        <f>IF(N185="nulová",J185,0)</f>
        <v>0</v>
      </c>
      <c r="BJ185" s="21" t="s">
        <v>79</v>
      </c>
      <c r="BK185" s="194">
        <f>ROUND(I185*H185,2)</f>
        <v>0</v>
      </c>
      <c r="BL185" s="21" t="s">
        <v>176</v>
      </c>
      <c r="BM185" s="193" t="s">
        <v>3654</v>
      </c>
    </row>
    <row r="186" spans="1:65" s="2" customFormat="1" ht="19.5">
      <c r="A186" s="38"/>
      <c r="B186" s="39"/>
      <c r="C186" s="40"/>
      <c r="D186" s="195" t="s">
        <v>178</v>
      </c>
      <c r="E186" s="40"/>
      <c r="F186" s="196" t="s">
        <v>3653</v>
      </c>
      <c r="G186" s="40"/>
      <c r="H186" s="40"/>
      <c r="I186" s="197"/>
      <c r="J186" s="40"/>
      <c r="K186" s="40"/>
      <c r="L186" s="43"/>
      <c r="M186" s="198"/>
      <c r="N186" s="199"/>
      <c r="O186" s="68"/>
      <c r="P186" s="68"/>
      <c r="Q186" s="68"/>
      <c r="R186" s="68"/>
      <c r="S186" s="68"/>
      <c r="T186" s="69"/>
      <c r="U186" s="38"/>
      <c r="V186" s="38"/>
      <c r="W186" s="38"/>
      <c r="X186" s="38"/>
      <c r="Y186" s="38"/>
      <c r="Z186" s="38"/>
      <c r="AA186" s="38"/>
      <c r="AB186" s="38"/>
      <c r="AC186" s="38"/>
      <c r="AD186" s="38"/>
      <c r="AE186" s="38"/>
      <c r="AT186" s="21" t="s">
        <v>178</v>
      </c>
      <c r="AU186" s="21" t="s">
        <v>268</v>
      </c>
    </row>
    <row r="187" spans="1:65" s="2" customFormat="1" ht="24.2" customHeight="1">
      <c r="A187" s="38"/>
      <c r="B187" s="39"/>
      <c r="C187" s="182" t="s">
        <v>745</v>
      </c>
      <c r="D187" s="182" t="s">
        <v>171</v>
      </c>
      <c r="E187" s="183" t="s">
        <v>3655</v>
      </c>
      <c r="F187" s="184" t="s">
        <v>3656</v>
      </c>
      <c r="G187" s="185" t="s">
        <v>1448</v>
      </c>
      <c r="H187" s="256"/>
      <c r="I187" s="187"/>
      <c r="J187" s="188">
        <f>ROUND(I187*H187,2)</f>
        <v>0</v>
      </c>
      <c r="K187" s="184" t="s">
        <v>175</v>
      </c>
      <c r="L187" s="43"/>
      <c r="M187" s="189" t="s">
        <v>19</v>
      </c>
      <c r="N187" s="190" t="s">
        <v>43</v>
      </c>
      <c r="O187" s="68"/>
      <c r="P187" s="191">
        <f>O187*H187</f>
        <v>0</v>
      </c>
      <c r="Q187" s="191">
        <v>0</v>
      </c>
      <c r="R187" s="191">
        <f>Q187*H187</f>
        <v>0</v>
      </c>
      <c r="S187" s="191">
        <v>0</v>
      </c>
      <c r="T187" s="192">
        <f>S187*H187</f>
        <v>0</v>
      </c>
      <c r="U187" s="38"/>
      <c r="V187" s="38"/>
      <c r="W187" s="38"/>
      <c r="X187" s="38"/>
      <c r="Y187" s="38"/>
      <c r="Z187" s="38"/>
      <c r="AA187" s="38"/>
      <c r="AB187" s="38"/>
      <c r="AC187" s="38"/>
      <c r="AD187" s="38"/>
      <c r="AE187" s="38"/>
      <c r="AR187" s="193" t="s">
        <v>176</v>
      </c>
      <c r="AT187" s="193" t="s">
        <v>171</v>
      </c>
      <c r="AU187" s="193" t="s">
        <v>268</v>
      </c>
      <c r="AY187" s="21" t="s">
        <v>168</v>
      </c>
      <c r="BE187" s="194">
        <f>IF(N187="základní",J187,0)</f>
        <v>0</v>
      </c>
      <c r="BF187" s="194">
        <f>IF(N187="snížená",J187,0)</f>
        <v>0</v>
      </c>
      <c r="BG187" s="194">
        <f>IF(N187="zákl. přenesená",J187,0)</f>
        <v>0</v>
      </c>
      <c r="BH187" s="194">
        <f>IF(N187="sníž. přenesená",J187,0)</f>
        <v>0</v>
      </c>
      <c r="BI187" s="194">
        <f>IF(N187="nulová",J187,0)</f>
        <v>0</v>
      </c>
      <c r="BJ187" s="21" t="s">
        <v>79</v>
      </c>
      <c r="BK187" s="194">
        <f>ROUND(I187*H187,2)</f>
        <v>0</v>
      </c>
      <c r="BL187" s="21" t="s">
        <v>176</v>
      </c>
      <c r="BM187" s="193" t="s">
        <v>3657</v>
      </c>
    </row>
    <row r="188" spans="1:65" s="2" customFormat="1" ht="29.25">
      <c r="A188" s="38"/>
      <c r="B188" s="39"/>
      <c r="C188" s="40"/>
      <c r="D188" s="195" t="s">
        <v>178</v>
      </c>
      <c r="E188" s="40"/>
      <c r="F188" s="196" t="s">
        <v>3658</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1" t="s">
        <v>178</v>
      </c>
      <c r="AU188" s="21" t="s">
        <v>268</v>
      </c>
    </row>
    <row r="189" spans="1:65" s="2" customFormat="1" ht="11.25">
      <c r="A189" s="38"/>
      <c r="B189" s="39"/>
      <c r="C189" s="40"/>
      <c r="D189" s="200" t="s">
        <v>180</v>
      </c>
      <c r="E189" s="40"/>
      <c r="F189" s="201" t="s">
        <v>3659</v>
      </c>
      <c r="G189" s="40"/>
      <c r="H189" s="40"/>
      <c r="I189" s="197"/>
      <c r="J189" s="40"/>
      <c r="K189" s="40"/>
      <c r="L189" s="43"/>
      <c r="M189" s="198"/>
      <c r="N189" s="199"/>
      <c r="O189" s="68"/>
      <c r="P189" s="68"/>
      <c r="Q189" s="68"/>
      <c r="R189" s="68"/>
      <c r="S189" s="68"/>
      <c r="T189" s="69"/>
      <c r="U189" s="38"/>
      <c r="V189" s="38"/>
      <c r="W189" s="38"/>
      <c r="X189" s="38"/>
      <c r="Y189" s="38"/>
      <c r="Z189" s="38"/>
      <c r="AA189" s="38"/>
      <c r="AB189" s="38"/>
      <c r="AC189" s="38"/>
      <c r="AD189" s="38"/>
      <c r="AE189" s="38"/>
      <c r="AT189" s="21" t="s">
        <v>180</v>
      </c>
      <c r="AU189" s="21" t="s">
        <v>268</v>
      </c>
    </row>
    <row r="190" spans="1:65" s="17" customFormat="1" ht="20.85" customHeight="1">
      <c r="B190" s="264"/>
      <c r="C190" s="265"/>
      <c r="D190" s="266" t="s">
        <v>71</v>
      </c>
      <c r="E190" s="266" t="s">
        <v>3321</v>
      </c>
      <c r="F190" s="266" t="s">
        <v>3660</v>
      </c>
      <c r="G190" s="265"/>
      <c r="H190" s="265"/>
      <c r="I190" s="267"/>
      <c r="J190" s="268">
        <f>BK190</f>
        <v>0</v>
      </c>
      <c r="K190" s="265"/>
      <c r="L190" s="269"/>
      <c r="M190" s="270"/>
      <c r="N190" s="271"/>
      <c r="O190" s="271"/>
      <c r="P190" s="272">
        <f>P191+SUM(P192:P295)</f>
        <v>0</v>
      </c>
      <c r="Q190" s="271"/>
      <c r="R190" s="272">
        <f>R191+SUM(R192:R295)</f>
        <v>8.1919999999999979E-2</v>
      </c>
      <c r="S190" s="271"/>
      <c r="T190" s="273">
        <f>T191+SUM(T192:T295)</f>
        <v>0</v>
      </c>
      <c r="AR190" s="274" t="s">
        <v>79</v>
      </c>
      <c r="AT190" s="275" t="s">
        <v>71</v>
      </c>
      <c r="AU190" s="275" t="s">
        <v>268</v>
      </c>
      <c r="AY190" s="274" t="s">
        <v>168</v>
      </c>
      <c r="BK190" s="276">
        <f>BK191+SUM(BK192:BK295)</f>
        <v>0</v>
      </c>
    </row>
    <row r="191" spans="1:65" s="2" customFormat="1" ht="24.2" customHeight="1">
      <c r="A191" s="38"/>
      <c r="B191" s="39"/>
      <c r="C191" s="182" t="s">
        <v>752</v>
      </c>
      <c r="D191" s="182" t="s">
        <v>171</v>
      </c>
      <c r="E191" s="183" t="s">
        <v>3661</v>
      </c>
      <c r="F191" s="184" t="s">
        <v>3662</v>
      </c>
      <c r="G191" s="185" t="s">
        <v>999</v>
      </c>
      <c r="H191" s="186">
        <v>14</v>
      </c>
      <c r="I191" s="187"/>
      <c r="J191" s="188">
        <f>ROUND(I191*H191,2)</f>
        <v>0</v>
      </c>
      <c r="K191" s="184" t="s">
        <v>1480</v>
      </c>
      <c r="L191" s="43"/>
      <c r="M191" s="189" t="s">
        <v>19</v>
      </c>
      <c r="N191" s="190" t="s">
        <v>43</v>
      </c>
      <c r="O191" s="68"/>
      <c r="P191" s="191">
        <f>O191*H191</f>
        <v>0</v>
      </c>
      <c r="Q191" s="191">
        <v>0</v>
      </c>
      <c r="R191" s="191">
        <f>Q191*H191</f>
        <v>0</v>
      </c>
      <c r="S191" s="191">
        <v>0</v>
      </c>
      <c r="T191" s="192">
        <f>S191*H191</f>
        <v>0</v>
      </c>
      <c r="U191" s="38"/>
      <c r="V191" s="38"/>
      <c r="W191" s="38"/>
      <c r="X191" s="38"/>
      <c r="Y191" s="38"/>
      <c r="Z191" s="38"/>
      <c r="AA191" s="38"/>
      <c r="AB191" s="38"/>
      <c r="AC191" s="38"/>
      <c r="AD191" s="38"/>
      <c r="AE191" s="38"/>
      <c r="AR191" s="193" t="s">
        <v>176</v>
      </c>
      <c r="AT191" s="193" t="s">
        <v>171</v>
      </c>
      <c r="AU191" s="193" t="s">
        <v>176</v>
      </c>
      <c r="AY191" s="21" t="s">
        <v>168</v>
      </c>
      <c r="BE191" s="194">
        <f>IF(N191="základní",J191,0)</f>
        <v>0</v>
      </c>
      <c r="BF191" s="194">
        <f>IF(N191="snížená",J191,0)</f>
        <v>0</v>
      </c>
      <c r="BG191" s="194">
        <f>IF(N191="zákl. přenesená",J191,0)</f>
        <v>0</v>
      </c>
      <c r="BH191" s="194">
        <f>IF(N191="sníž. přenesená",J191,0)</f>
        <v>0</v>
      </c>
      <c r="BI191" s="194">
        <f>IF(N191="nulová",J191,0)</f>
        <v>0</v>
      </c>
      <c r="BJ191" s="21" t="s">
        <v>79</v>
      </c>
      <c r="BK191" s="194">
        <f>ROUND(I191*H191,2)</f>
        <v>0</v>
      </c>
      <c r="BL191" s="21" t="s">
        <v>176</v>
      </c>
      <c r="BM191" s="193" t="s">
        <v>3663</v>
      </c>
    </row>
    <row r="192" spans="1:65" s="2" customFormat="1" ht="19.5">
      <c r="A192" s="38"/>
      <c r="B192" s="39"/>
      <c r="C192" s="40"/>
      <c r="D192" s="195" t="s">
        <v>178</v>
      </c>
      <c r="E192" s="40"/>
      <c r="F192" s="196" t="s">
        <v>3662</v>
      </c>
      <c r="G192" s="40"/>
      <c r="H192" s="40"/>
      <c r="I192" s="197"/>
      <c r="J192" s="40"/>
      <c r="K192" s="40"/>
      <c r="L192" s="43"/>
      <c r="M192" s="198"/>
      <c r="N192" s="199"/>
      <c r="O192" s="68"/>
      <c r="P192" s="68"/>
      <c r="Q192" s="68"/>
      <c r="R192" s="68"/>
      <c r="S192" s="68"/>
      <c r="T192" s="69"/>
      <c r="U192" s="38"/>
      <c r="V192" s="38"/>
      <c r="W192" s="38"/>
      <c r="X192" s="38"/>
      <c r="Y192" s="38"/>
      <c r="Z192" s="38"/>
      <c r="AA192" s="38"/>
      <c r="AB192" s="38"/>
      <c r="AC192" s="38"/>
      <c r="AD192" s="38"/>
      <c r="AE192" s="38"/>
      <c r="AT192" s="21" t="s">
        <v>178</v>
      </c>
      <c r="AU192" s="21" t="s">
        <v>176</v>
      </c>
    </row>
    <row r="193" spans="1:65" s="2" customFormat="1" ht="39">
      <c r="A193" s="38"/>
      <c r="B193" s="39"/>
      <c r="C193" s="40"/>
      <c r="D193" s="195" t="s">
        <v>206</v>
      </c>
      <c r="E193" s="40"/>
      <c r="F193" s="224" t="s">
        <v>3664</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1" t="s">
        <v>206</v>
      </c>
      <c r="AU193" s="21" t="s">
        <v>176</v>
      </c>
    </row>
    <row r="194" spans="1:65" s="2" customFormat="1" ht="24.2" customHeight="1">
      <c r="A194" s="38"/>
      <c r="B194" s="39"/>
      <c r="C194" s="182" t="s">
        <v>1431</v>
      </c>
      <c r="D194" s="182" t="s">
        <v>171</v>
      </c>
      <c r="E194" s="183" t="s">
        <v>3665</v>
      </c>
      <c r="F194" s="184" t="s">
        <v>3662</v>
      </c>
      <c r="G194" s="185" t="s">
        <v>999</v>
      </c>
      <c r="H194" s="186">
        <v>2</v>
      </c>
      <c r="I194" s="187"/>
      <c r="J194" s="188">
        <f>ROUND(I194*H194,2)</f>
        <v>0</v>
      </c>
      <c r="K194" s="184" t="s">
        <v>1480</v>
      </c>
      <c r="L194" s="43"/>
      <c r="M194" s="189" t="s">
        <v>19</v>
      </c>
      <c r="N194" s="190" t="s">
        <v>43</v>
      </c>
      <c r="O194" s="68"/>
      <c r="P194" s="191">
        <f>O194*H194</f>
        <v>0</v>
      </c>
      <c r="Q194" s="191">
        <v>0</v>
      </c>
      <c r="R194" s="191">
        <f>Q194*H194</f>
        <v>0</v>
      </c>
      <c r="S194" s="191">
        <v>0</v>
      </c>
      <c r="T194" s="192">
        <f>S194*H194</f>
        <v>0</v>
      </c>
      <c r="U194" s="38"/>
      <c r="V194" s="38"/>
      <c r="W194" s="38"/>
      <c r="X194" s="38"/>
      <c r="Y194" s="38"/>
      <c r="Z194" s="38"/>
      <c r="AA194" s="38"/>
      <c r="AB194" s="38"/>
      <c r="AC194" s="38"/>
      <c r="AD194" s="38"/>
      <c r="AE194" s="38"/>
      <c r="AR194" s="193" t="s">
        <v>176</v>
      </c>
      <c r="AT194" s="193" t="s">
        <v>171</v>
      </c>
      <c r="AU194" s="193" t="s">
        <v>176</v>
      </c>
      <c r="AY194" s="21" t="s">
        <v>168</v>
      </c>
      <c r="BE194" s="194">
        <f>IF(N194="základní",J194,0)</f>
        <v>0</v>
      </c>
      <c r="BF194" s="194">
        <f>IF(N194="snížená",J194,0)</f>
        <v>0</v>
      </c>
      <c r="BG194" s="194">
        <f>IF(N194="zákl. přenesená",J194,0)</f>
        <v>0</v>
      </c>
      <c r="BH194" s="194">
        <f>IF(N194="sníž. přenesená",J194,0)</f>
        <v>0</v>
      </c>
      <c r="BI194" s="194">
        <f>IF(N194="nulová",J194,0)</f>
        <v>0</v>
      </c>
      <c r="BJ194" s="21" t="s">
        <v>79</v>
      </c>
      <c r="BK194" s="194">
        <f>ROUND(I194*H194,2)</f>
        <v>0</v>
      </c>
      <c r="BL194" s="21" t="s">
        <v>176</v>
      </c>
      <c r="BM194" s="193" t="s">
        <v>3666</v>
      </c>
    </row>
    <row r="195" spans="1:65" s="2" customFormat="1" ht="19.5">
      <c r="A195" s="38"/>
      <c r="B195" s="39"/>
      <c r="C195" s="40"/>
      <c r="D195" s="195" t="s">
        <v>178</v>
      </c>
      <c r="E195" s="40"/>
      <c r="F195" s="196" t="s">
        <v>3662</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1" t="s">
        <v>178</v>
      </c>
      <c r="AU195" s="21" t="s">
        <v>176</v>
      </c>
    </row>
    <row r="196" spans="1:65" s="2" customFormat="1" ht="39">
      <c r="A196" s="38"/>
      <c r="B196" s="39"/>
      <c r="C196" s="40"/>
      <c r="D196" s="195" t="s">
        <v>206</v>
      </c>
      <c r="E196" s="40"/>
      <c r="F196" s="224" t="s">
        <v>3664</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1" t="s">
        <v>206</v>
      </c>
      <c r="AU196" s="21" t="s">
        <v>176</v>
      </c>
    </row>
    <row r="197" spans="1:65" s="2" customFormat="1" ht="24.2" customHeight="1">
      <c r="A197" s="38"/>
      <c r="B197" s="39"/>
      <c r="C197" s="182" t="s">
        <v>1682</v>
      </c>
      <c r="D197" s="182" t="s">
        <v>171</v>
      </c>
      <c r="E197" s="183" t="s">
        <v>3667</v>
      </c>
      <c r="F197" s="184" t="s">
        <v>3668</v>
      </c>
      <c r="G197" s="185" t="s">
        <v>999</v>
      </c>
      <c r="H197" s="186">
        <v>8</v>
      </c>
      <c r="I197" s="187"/>
      <c r="J197" s="188">
        <f>ROUND(I197*H197,2)</f>
        <v>0</v>
      </c>
      <c r="K197" s="184" t="s">
        <v>1480</v>
      </c>
      <c r="L197" s="43"/>
      <c r="M197" s="189" t="s">
        <v>19</v>
      </c>
      <c r="N197" s="190" t="s">
        <v>43</v>
      </c>
      <c r="O197" s="68"/>
      <c r="P197" s="191">
        <f>O197*H197</f>
        <v>0</v>
      </c>
      <c r="Q197" s="191">
        <v>0</v>
      </c>
      <c r="R197" s="191">
        <f>Q197*H197</f>
        <v>0</v>
      </c>
      <c r="S197" s="191">
        <v>0</v>
      </c>
      <c r="T197" s="192">
        <f>S197*H197</f>
        <v>0</v>
      </c>
      <c r="U197" s="38"/>
      <c r="V197" s="38"/>
      <c r="W197" s="38"/>
      <c r="X197" s="38"/>
      <c r="Y197" s="38"/>
      <c r="Z197" s="38"/>
      <c r="AA197" s="38"/>
      <c r="AB197" s="38"/>
      <c r="AC197" s="38"/>
      <c r="AD197" s="38"/>
      <c r="AE197" s="38"/>
      <c r="AR197" s="193" t="s">
        <v>176</v>
      </c>
      <c r="AT197" s="193" t="s">
        <v>171</v>
      </c>
      <c r="AU197" s="193" t="s">
        <v>176</v>
      </c>
      <c r="AY197" s="21" t="s">
        <v>168</v>
      </c>
      <c r="BE197" s="194">
        <f>IF(N197="základní",J197,0)</f>
        <v>0</v>
      </c>
      <c r="BF197" s="194">
        <f>IF(N197="snížená",J197,0)</f>
        <v>0</v>
      </c>
      <c r="BG197" s="194">
        <f>IF(N197="zákl. přenesená",J197,0)</f>
        <v>0</v>
      </c>
      <c r="BH197" s="194">
        <f>IF(N197="sníž. přenesená",J197,0)</f>
        <v>0</v>
      </c>
      <c r="BI197" s="194">
        <f>IF(N197="nulová",J197,0)</f>
        <v>0</v>
      </c>
      <c r="BJ197" s="21" t="s">
        <v>79</v>
      </c>
      <c r="BK197" s="194">
        <f>ROUND(I197*H197,2)</f>
        <v>0</v>
      </c>
      <c r="BL197" s="21" t="s">
        <v>176</v>
      </c>
      <c r="BM197" s="193" t="s">
        <v>3669</v>
      </c>
    </row>
    <row r="198" spans="1:65" s="2" customFormat="1" ht="19.5">
      <c r="A198" s="38"/>
      <c r="B198" s="39"/>
      <c r="C198" s="40"/>
      <c r="D198" s="195" t="s">
        <v>178</v>
      </c>
      <c r="E198" s="40"/>
      <c r="F198" s="196" t="s">
        <v>3668</v>
      </c>
      <c r="G198" s="40"/>
      <c r="H198" s="40"/>
      <c r="I198" s="197"/>
      <c r="J198" s="40"/>
      <c r="K198" s="40"/>
      <c r="L198" s="43"/>
      <c r="M198" s="198"/>
      <c r="N198" s="199"/>
      <c r="O198" s="68"/>
      <c r="P198" s="68"/>
      <c r="Q198" s="68"/>
      <c r="R198" s="68"/>
      <c r="S198" s="68"/>
      <c r="T198" s="69"/>
      <c r="U198" s="38"/>
      <c r="V198" s="38"/>
      <c r="W198" s="38"/>
      <c r="X198" s="38"/>
      <c r="Y198" s="38"/>
      <c r="Z198" s="38"/>
      <c r="AA198" s="38"/>
      <c r="AB198" s="38"/>
      <c r="AC198" s="38"/>
      <c r="AD198" s="38"/>
      <c r="AE198" s="38"/>
      <c r="AT198" s="21" t="s">
        <v>178</v>
      </c>
      <c r="AU198" s="21" t="s">
        <v>176</v>
      </c>
    </row>
    <row r="199" spans="1:65" s="2" customFormat="1" ht="37.9" customHeight="1">
      <c r="A199" s="38"/>
      <c r="B199" s="39"/>
      <c r="C199" s="182" t="s">
        <v>2683</v>
      </c>
      <c r="D199" s="182" t="s">
        <v>171</v>
      </c>
      <c r="E199" s="183" t="s">
        <v>3670</v>
      </c>
      <c r="F199" s="184" t="s">
        <v>3671</v>
      </c>
      <c r="G199" s="185" t="s">
        <v>999</v>
      </c>
      <c r="H199" s="186">
        <v>4</v>
      </c>
      <c r="I199" s="187"/>
      <c r="J199" s="188">
        <f>ROUND(I199*H199,2)</f>
        <v>0</v>
      </c>
      <c r="K199" s="184" t="s">
        <v>1480</v>
      </c>
      <c r="L199" s="43"/>
      <c r="M199" s="189" t="s">
        <v>19</v>
      </c>
      <c r="N199" s="190" t="s">
        <v>43</v>
      </c>
      <c r="O199" s="68"/>
      <c r="P199" s="191">
        <f>O199*H199</f>
        <v>0</v>
      </c>
      <c r="Q199" s="191">
        <v>0</v>
      </c>
      <c r="R199" s="191">
        <f>Q199*H199</f>
        <v>0</v>
      </c>
      <c r="S199" s="191">
        <v>0</v>
      </c>
      <c r="T199" s="192">
        <f>S199*H199</f>
        <v>0</v>
      </c>
      <c r="U199" s="38"/>
      <c r="V199" s="38"/>
      <c r="W199" s="38"/>
      <c r="X199" s="38"/>
      <c r="Y199" s="38"/>
      <c r="Z199" s="38"/>
      <c r="AA199" s="38"/>
      <c r="AB199" s="38"/>
      <c r="AC199" s="38"/>
      <c r="AD199" s="38"/>
      <c r="AE199" s="38"/>
      <c r="AR199" s="193" t="s">
        <v>176</v>
      </c>
      <c r="AT199" s="193" t="s">
        <v>171</v>
      </c>
      <c r="AU199" s="193" t="s">
        <v>176</v>
      </c>
      <c r="AY199" s="21" t="s">
        <v>168</v>
      </c>
      <c r="BE199" s="194">
        <f>IF(N199="základní",J199,0)</f>
        <v>0</v>
      </c>
      <c r="BF199" s="194">
        <f>IF(N199="snížená",J199,0)</f>
        <v>0</v>
      </c>
      <c r="BG199" s="194">
        <f>IF(N199="zákl. přenesená",J199,0)</f>
        <v>0</v>
      </c>
      <c r="BH199" s="194">
        <f>IF(N199="sníž. přenesená",J199,0)</f>
        <v>0</v>
      </c>
      <c r="BI199" s="194">
        <f>IF(N199="nulová",J199,0)</f>
        <v>0</v>
      </c>
      <c r="BJ199" s="21" t="s">
        <v>79</v>
      </c>
      <c r="BK199" s="194">
        <f>ROUND(I199*H199,2)</f>
        <v>0</v>
      </c>
      <c r="BL199" s="21" t="s">
        <v>176</v>
      </c>
      <c r="BM199" s="193" t="s">
        <v>3672</v>
      </c>
    </row>
    <row r="200" spans="1:65" s="2" customFormat="1" ht="29.25">
      <c r="A200" s="38"/>
      <c r="B200" s="39"/>
      <c r="C200" s="40"/>
      <c r="D200" s="195" t="s">
        <v>178</v>
      </c>
      <c r="E200" s="40"/>
      <c r="F200" s="196" t="s">
        <v>3671</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1" t="s">
        <v>178</v>
      </c>
      <c r="AU200" s="21" t="s">
        <v>176</v>
      </c>
    </row>
    <row r="201" spans="1:65" s="2" customFormat="1" ht="19.5">
      <c r="A201" s="38"/>
      <c r="B201" s="39"/>
      <c r="C201" s="40"/>
      <c r="D201" s="195" t="s">
        <v>206</v>
      </c>
      <c r="E201" s="40"/>
      <c r="F201" s="224" t="s">
        <v>3673</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1" t="s">
        <v>206</v>
      </c>
      <c r="AU201" s="21" t="s">
        <v>176</v>
      </c>
    </row>
    <row r="202" spans="1:65" s="2" customFormat="1" ht="16.5" customHeight="1">
      <c r="A202" s="38"/>
      <c r="B202" s="39"/>
      <c r="C202" s="182" t="s">
        <v>2483</v>
      </c>
      <c r="D202" s="182" t="s">
        <v>171</v>
      </c>
      <c r="E202" s="183" t="s">
        <v>3674</v>
      </c>
      <c r="F202" s="184" t="s">
        <v>3675</v>
      </c>
      <c r="G202" s="185" t="s">
        <v>237</v>
      </c>
      <c r="H202" s="186">
        <v>24</v>
      </c>
      <c r="I202" s="187"/>
      <c r="J202" s="188">
        <f>ROUND(I202*H202,2)</f>
        <v>0</v>
      </c>
      <c r="K202" s="184" t="s">
        <v>175</v>
      </c>
      <c r="L202" s="43"/>
      <c r="M202" s="189" t="s">
        <v>19</v>
      </c>
      <c r="N202" s="190" t="s">
        <v>43</v>
      </c>
      <c r="O202" s="68"/>
      <c r="P202" s="191">
        <f>O202*H202</f>
        <v>0</v>
      </c>
      <c r="Q202" s="191">
        <v>8.0000000000000007E-5</v>
      </c>
      <c r="R202" s="191">
        <f>Q202*H202</f>
        <v>1.9200000000000003E-3</v>
      </c>
      <c r="S202" s="191">
        <v>0</v>
      </c>
      <c r="T202" s="192">
        <f>S202*H202</f>
        <v>0</v>
      </c>
      <c r="U202" s="38"/>
      <c r="V202" s="38"/>
      <c r="W202" s="38"/>
      <c r="X202" s="38"/>
      <c r="Y202" s="38"/>
      <c r="Z202" s="38"/>
      <c r="AA202" s="38"/>
      <c r="AB202" s="38"/>
      <c r="AC202" s="38"/>
      <c r="AD202" s="38"/>
      <c r="AE202" s="38"/>
      <c r="AR202" s="193" t="s">
        <v>176</v>
      </c>
      <c r="AT202" s="193" t="s">
        <v>171</v>
      </c>
      <c r="AU202" s="193" t="s">
        <v>176</v>
      </c>
      <c r="AY202" s="21" t="s">
        <v>168</v>
      </c>
      <c r="BE202" s="194">
        <f>IF(N202="základní",J202,0)</f>
        <v>0</v>
      </c>
      <c r="BF202" s="194">
        <f>IF(N202="snížená",J202,0)</f>
        <v>0</v>
      </c>
      <c r="BG202" s="194">
        <f>IF(N202="zákl. přenesená",J202,0)</f>
        <v>0</v>
      </c>
      <c r="BH202" s="194">
        <f>IF(N202="sníž. přenesená",J202,0)</f>
        <v>0</v>
      </c>
      <c r="BI202" s="194">
        <f>IF(N202="nulová",J202,0)</f>
        <v>0</v>
      </c>
      <c r="BJ202" s="21" t="s">
        <v>79</v>
      </c>
      <c r="BK202" s="194">
        <f>ROUND(I202*H202,2)</f>
        <v>0</v>
      </c>
      <c r="BL202" s="21" t="s">
        <v>176</v>
      </c>
      <c r="BM202" s="193" t="s">
        <v>3676</v>
      </c>
    </row>
    <row r="203" spans="1:65" s="2" customFormat="1" ht="11.25">
      <c r="A203" s="38"/>
      <c r="B203" s="39"/>
      <c r="C203" s="40"/>
      <c r="D203" s="195" t="s">
        <v>178</v>
      </c>
      <c r="E203" s="40"/>
      <c r="F203" s="196" t="s">
        <v>3677</v>
      </c>
      <c r="G203" s="40"/>
      <c r="H203" s="40"/>
      <c r="I203" s="197"/>
      <c r="J203" s="40"/>
      <c r="K203" s="40"/>
      <c r="L203" s="43"/>
      <c r="M203" s="198"/>
      <c r="N203" s="199"/>
      <c r="O203" s="68"/>
      <c r="P203" s="68"/>
      <c r="Q203" s="68"/>
      <c r="R203" s="68"/>
      <c r="S203" s="68"/>
      <c r="T203" s="69"/>
      <c r="U203" s="38"/>
      <c r="V203" s="38"/>
      <c r="W203" s="38"/>
      <c r="X203" s="38"/>
      <c r="Y203" s="38"/>
      <c r="Z203" s="38"/>
      <c r="AA203" s="38"/>
      <c r="AB203" s="38"/>
      <c r="AC203" s="38"/>
      <c r="AD203" s="38"/>
      <c r="AE203" s="38"/>
      <c r="AT203" s="21" t="s">
        <v>178</v>
      </c>
      <c r="AU203" s="21" t="s">
        <v>176</v>
      </c>
    </row>
    <row r="204" spans="1:65" s="2" customFormat="1" ht="11.25">
      <c r="A204" s="38"/>
      <c r="B204" s="39"/>
      <c r="C204" s="40"/>
      <c r="D204" s="200" t="s">
        <v>180</v>
      </c>
      <c r="E204" s="40"/>
      <c r="F204" s="201" t="s">
        <v>3678</v>
      </c>
      <c r="G204" s="40"/>
      <c r="H204" s="40"/>
      <c r="I204" s="197"/>
      <c r="J204" s="40"/>
      <c r="K204" s="40"/>
      <c r="L204" s="43"/>
      <c r="M204" s="198"/>
      <c r="N204" s="199"/>
      <c r="O204" s="68"/>
      <c r="P204" s="68"/>
      <c r="Q204" s="68"/>
      <c r="R204" s="68"/>
      <c r="S204" s="68"/>
      <c r="T204" s="69"/>
      <c r="U204" s="38"/>
      <c r="V204" s="38"/>
      <c r="W204" s="38"/>
      <c r="X204" s="38"/>
      <c r="Y204" s="38"/>
      <c r="Z204" s="38"/>
      <c r="AA204" s="38"/>
      <c r="AB204" s="38"/>
      <c r="AC204" s="38"/>
      <c r="AD204" s="38"/>
      <c r="AE204" s="38"/>
      <c r="AT204" s="21" t="s">
        <v>180</v>
      </c>
      <c r="AU204" s="21" t="s">
        <v>176</v>
      </c>
    </row>
    <row r="205" spans="1:65" s="2" customFormat="1" ht="24.2" customHeight="1">
      <c r="A205" s="38"/>
      <c r="B205" s="39"/>
      <c r="C205" s="182" t="s">
        <v>647</v>
      </c>
      <c r="D205" s="182" t="s">
        <v>171</v>
      </c>
      <c r="E205" s="183" t="s">
        <v>3679</v>
      </c>
      <c r="F205" s="184" t="s">
        <v>3680</v>
      </c>
      <c r="G205" s="185" t="s">
        <v>999</v>
      </c>
      <c r="H205" s="186">
        <v>12</v>
      </c>
      <c r="I205" s="187"/>
      <c r="J205" s="188">
        <f>ROUND(I205*H205,2)</f>
        <v>0</v>
      </c>
      <c r="K205" s="184" t="s">
        <v>175</v>
      </c>
      <c r="L205" s="43"/>
      <c r="M205" s="189" t="s">
        <v>19</v>
      </c>
      <c r="N205" s="190" t="s">
        <v>43</v>
      </c>
      <c r="O205" s="68"/>
      <c r="P205" s="191">
        <f>O205*H205</f>
        <v>0</v>
      </c>
      <c r="Q205" s="191">
        <v>0</v>
      </c>
      <c r="R205" s="191">
        <f>Q205*H205</f>
        <v>0</v>
      </c>
      <c r="S205" s="191">
        <v>0</v>
      </c>
      <c r="T205" s="192">
        <f>S205*H205</f>
        <v>0</v>
      </c>
      <c r="U205" s="38"/>
      <c r="V205" s="38"/>
      <c r="W205" s="38"/>
      <c r="X205" s="38"/>
      <c r="Y205" s="38"/>
      <c r="Z205" s="38"/>
      <c r="AA205" s="38"/>
      <c r="AB205" s="38"/>
      <c r="AC205" s="38"/>
      <c r="AD205" s="38"/>
      <c r="AE205" s="38"/>
      <c r="AR205" s="193" t="s">
        <v>176</v>
      </c>
      <c r="AT205" s="193" t="s">
        <v>171</v>
      </c>
      <c r="AU205" s="193" t="s">
        <v>176</v>
      </c>
      <c r="AY205" s="21" t="s">
        <v>168</v>
      </c>
      <c r="BE205" s="194">
        <f>IF(N205="základní",J205,0)</f>
        <v>0</v>
      </c>
      <c r="BF205" s="194">
        <f>IF(N205="snížená",J205,0)</f>
        <v>0</v>
      </c>
      <c r="BG205" s="194">
        <f>IF(N205="zákl. přenesená",J205,0)</f>
        <v>0</v>
      </c>
      <c r="BH205" s="194">
        <f>IF(N205="sníž. přenesená",J205,0)</f>
        <v>0</v>
      </c>
      <c r="BI205" s="194">
        <f>IF(N205="nulová",J205,0)</f>
        <v>0</v>
      </c>
      <c r="BJ205" s="21" t="s">
        <v>79</v>
      </c>
      <c r="BK205" s="194">
        <f>ROUND(I205*H205,2)</f>
        <v>0</v>
      </c>
      <c r="BL205" s="21" t="s">
        <v>176</v>
      </c>
      <c r="BM205" s="193" t="s">
        <v>3681</v>
      </c>
    </row>
    <row r="206" spans="1:65" s="2" customFormat="1" ht="19.5">
      <c r="A206" s="38"/>
      <c r="B206" s="39"/>
      <c r="C206" s="40"/>
      <c r="D206" s="195" t="s">
        <v>178</v>
      </c>
      <c r="E206" s="40"/>
      <c r="F206" s="196" t="s">
        <v>3682</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1" t="s">
        <v>178</v>
      </c>
      <c r="AU206" s="21" t="s">
        <v>176</v>
      </c>
    </row>
    <row r="207" spans="1:65" s="2" customFormat="1" ht="11.25">
      <c r="A207" s="38"/>
      <c r="B207" s="39"/>
      <c r="C207" s="40"/>
      <c r="D207" s="200" t="s">
        <v>180</v>
      </c>
      <c r="E207" s="40"/>
      <c r="F207" s="201" t="s">
        <v>3683</v>
      </c>
      <c r="G207" s="40"/>
      <c r="H207" s="40"/>
      <c r="I207" s="197"/>
      <c r="J207" s="40"/>
      <c r="K207" s="40"/>
      <c r="L207" s="43"/>
      <c r="M207" s="198"/>
      <c r="N207" s="199"/>
      <c r="O207" s="68"/>
      <c r="P207" s="68"/>
      <c r="Q207" s="68"/>
      <c r="R207" s="68"/>
      <c r="S207" s="68"/>
      <c r="T207" s="69"/>
      <c r="U207" s="38"/>
      <c r="V207" s="38"/>
      <c r="W207" s="38"/>
      <c r="X207" s="38"/>
      <c r="Y207" s="38"/>
      <c r="Z207" s="38"/>
      <c r="AA207" s="38"/>
      <c r="AB207" s="38"/>
      <c r="AC207" s="38"/>
      <c r="AD207" s="38"/>
      <c r="AE207" s="38"/>
      <c r="AT207" s="21" t="s">
        <v>180</v>
      </c>
      <c r="AU207" s="21" t="s">
        <v>176</v>
      </c>
    </row>
    <row r="208" spans="1:65" s="2" customFormat="1" ht="24.2" customHeight="1">
      <c r="A208" s="38"/>
      <c r="B208" s="39"/>
      <c r="C208" s="182" t="s">
        <v>941</v>
      </c>
      <c r="D208" s="182" t="s">
        <v>171</v>
      </c>
      <c r="E208" s="183" t="s">
        <v>3684</v>
      </c>
      <c r="F208" s="184" t="s">
        <v>3685</v>
      </c>
      <c r="G208" s="185" t="s">
        <v>999</v>
      </c>
      <c r="H208" s="186">
        <v>12</v>
      </c>
      <c r="I208" s="187"/>
      <c r="J208" s="188">
        <f>ROUND(I208*H208,2)</f>
        <v>0</v>
      </c>
      <c r="K208" s="184" t="s">
        <v>175</v>
      </c>
      <c r="L208" s="43"/>
      <c r="M208" s="189" t="s">
        <v>19</v>
      </c>
      <c r="N208" s="190" t="s">
        <v>43</v>
      </c>
      <c r="O208" s="68"/>
      <c r="P208" s="191">
        <f>O208*H208</f>
        <v>0</v>
      </c>
      <c r="Q208" s="191">
        <v>0</v>
      </c>
      <c r="R208" s="191">
        <f>Q208*H208</f>
        <v>0</v>
      </c>
      <c r="S208" s="191">
        <v>0</v>
      </c>
      <c r="T208" s="192">
        <f>S208*H208</f>
        <v>0</v>
      </c>
      <c r="U208" s="38"/>
      <c r="V208" s="38"/>
      <c r="W208" s="38"/>
      <c r="X208" s="38"/>
      <c r="Y208" s="38"/>
      <c r="Z208" s="38"/>
      <c r="AA208" s="38"/>
      <c r="AB208" s="38"/>
      <c r="AC208" s="38"/>
      <c r="AD208" s="38"/>
      <c r="AE208" s="38"/>
      <c r="AR208" s="193" t="s">
        <v>176</v>
      </c>
      <c r="AT208" s="193" t="s">
        <v>171</v>
      </c>
      <c r="AU208" s="193" t="s">
        <v>176</v>
      </c>
      <c r="AY208" s="21" t="s">
        <v>168</v>
      </c>
      <c r="BE208" s="194">
        <f>IF(N208="základní",J208,0)</f>
        <v>0</v>
      </c>
      <c r="BF208" s="194">
        <f>IF(N208="snížená",J208,0)</f>
        <v>0</v>
      </c>
      <c r="BG208" s="194">
        <f>IF(N208="zákl. přenesená",J208,0)</f>
        <v>0</v>
      </c>
      <c r="BH208" s="194">
        <f>IF(N208="sníž. přenesená",J208,0)</f>
        <v>0</v>
      </c>
      <c r="BI208" s="194">
        <f>IF(N208="nulová",J208,0)</f>
        <v>0</v>
      </c>
      <c r="BJ208" s="21" t="s">
        <v>79</v>
      </c>
      <c r="BK208" s="194">
        <f>ROUND(I208*H208,2)</f>
        <v>0</v>
      </c>
      <c r="BL208" s="21" t="s">
        <v>176</v>
      </c>
      <c r="BM208" s="193" t="s">
        <v>3686</v>
      </c>
    </row>
    <row r="209" spans="1:65" s="2" customFormat="1" ht="19.5">
      <c r="A209" s="38"/>
      <c r="B209" s="39"/>
      <c r="C209" s="40"/>
      <c r="D209" s="195" t="s">
        <v>178</v>
      </c>
      <c r="E209" s="40"/>
      <c r="F209" s="196" t="s">
        <v>3687</v>
      </c>
      <c r="G209" s="40"/>
      <c r="H209" s="40"/>
      <c r="I209" s="197"/>
      <c r="J209" s="40"/>
      <c r="K209" s="40"/>
      <c r="L209" s="43"/>
      <c r="M209" s="198"/>
      <c r="N209" s="199"/>
      <c r="O209" s="68"/>
      <c r="P209" s="68"/>
      <c r="Q209" s="68"/>
      <c r="R209" s="68"/>
      <c r="S209" s="68"/>
      <c r="T209" s="69"/>
      <c r="U209" s="38"/>
      <c r="V209" s="38"/>
      <c r="W209" s="38"/>
      <c r="X209" s="38"/>
      <c r="Y209" s="38"/>
      <c r="Z209" s="38"/>
      <c r="AA209" s="38"/>
      <c r="AB209" s="38"/>
      <c r="AC209" s="38"/>
      <c r="AD209" s="38"/>
      <c r="AE209" s="38"/>
      <c r="AT209" s="21" t="s">
        <v>178</v>
      </c>
      <c r="AU209" s="21" t="s">
        <v>176</v>
      </c>
    </row>
    <row r="210" spans="1:65" s="2" customFormat="1" ht="11.25">
      <c r="A210" s="38"/>
      <c r="B210" s="39"/>
      <c r="C210" s="40"/>
      <c r="D210" s="200" t="s">
        <v>180</v>
      </c>
      <c r="E210" s="40"/>
      <c r="F210" s="201" t="s">
        <v>3688</v>
      </c>
      <c r="G210" s="40"/>
      <c r="H210" s="40"/>
      <c r="I210" s="197"/>
      <c r="J210" s="40"/>
      <c r="K210" s="40"/>
      <c r="L210" s="43"/>
      <c r="M210" s="198"/>
      <c r="N210" s="199"/>
      <c r="O210" s="68"/>
      <c r="P210" s="68"/>
      <c r="Q210" s="68"/>
      <c r="R210" s="68"/>
      <c r="S210" s="68"/>
      <c r="T210" s="69"/>
      <c r="U210" s="38"/>
      <c r="V210" s="38"/>
      <c r="W210" s="38"/>
      <c r="X210" s="38"/>
      <c r="Y210" s="38"/>
      <c r="Z210" s="38"/>
      <c r="AA210" s="38"/>
      <c r="AB210" s="38"/>
      <c r="AC210" s="38"/>
      <c r="AD210" s="38"/>
      <c r="AE210" s="38"/>
      <c r="AT210" s="21" t="s">
        <v>180</v>
      </c>
      <c r="AU210" s="21" t="s">
        <v>176</v>
      </c>
    </row>
    <row r="211" spans="1:65" s="2" customFormat="1" ht="29.25">
      <c r="A211" s="38"/>
      <c r="B211" s="39"/>
      <c r="C211" s="40"/>
      <c r="D211" s="195" t="s">
        <v>206</v>
      </c>
      <c r="E211" s="40"/>
      <c r="F211" s="224" t="s">
        <v>3689</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1" t="s">
        <v>206</v>
      </c>
      <c r="AU211" s="21" t="s">
        <v>176</v>
      </c>
    </row>
    <row r="212" spans="1:65" s="2" customFormat="1" ht="24.2" customHeight="1">
      <c r="A212" s="38"/>
      <c r="B212" s="39"/>
      <c r="C212" s="182" t="s">
        <v>1923</v>
      </c>
      <c r="D212" s="182" t="s">
        <v>171</v>
      </c>
      <c r="E212" s="183" t="s">
        <v>3690</v>
      </c>
      <c r="F212" s="184" t="s">
        <v>3691</v>
      </c>
      <c r="G212" s="185" t="s">
        <v>999</v>
      </c>
      <c r="H212" s="186">
        <v>6</v>
      </c>
      <c r="I212" s="187"/>
      <c r="J212" s="188">
        <f>ROUND(I212*H212,2)</f>
        <v>0</v>
      </c>
      <c r="K212" s="184" t="s">
        <v>1480</v>
      </c>
      <c r="L212" s="43"/>
      <c r="M212" s="189" t="s">
        <v>19</v>
      </c>
      <c r="N212" s="190" t="s">
        <v>43</v>
      </c>
      <c r="O212" s="68"/>
      <c r="P212" s="191">
        <f>O212*H212</f>
        <v>0</v>
      </c>
      <c r="Q212" s="191">
        <v>0</v>
      </c>
      <c r="R212" s="191">
        <f>Q212*H212</f>
        <v>0</v>
      </c>
      <c r="S212" s="191">
        <v>0</v>
      </c>
      <c r="T212" s="192">
        <f>S212*H212</f>
        <v>0</v>
      </c>
      <c r="U212" s="38"/>
      <c r="V212" s="38"/>
      <c r="W212" s="38"/>
      <c r="X212" s="38"/>
      <c r="Y212" s="38"/>
      <c r="Z212" s="38"/>
      <c r="AA212" s="38"/>
      <c r="AB212" s="38"/>
      <c r="AC212" s="38"/>
      <c r="AD212" s="38"/>
      <c r="AE212" s="38"/>
      <c r="AR212" s="193" t="s">
        <v>176</v>
      </c>
      <c r="AT212" s="193" t="s">
        <v>171</v>
      </c>
      <c r="AU212" s="193" t="s">
        <v>176</v>
      </c>
      <c r="AY212" s="21" t="s">
        <v>168</v>
      </c>
      <c r="BE212" s="194">
        <f>IF(N212="základní",J212,0)</f>
        <v>0</v>
      </c>
      <c r="BF212" s="194">
        <f>IF(N212="snížená",J212,0)</f>
        <v>0</v>
      </c>
      <c r="BG212" s="194">
        <f>IF(N212="zákl. přenesená",J212,0)</f>
        <v>0</v>
      </c>
      <c r="BH212" s="194">
        <f>IF(N212="sníž. přenesená",J212,0)</f>
        <v>0</v>
      </c>
      <c r="BI212" s="194">
        <f>IF(N212="nulová",J212,0)</f>
        <v>0</v>
      </c>
      <c r="BJ212" s="21" t="s">
        <v>79</v>
      </c>
      <c r="BK212" s="194">
        <f>ROUND(I212*H212,2)</f>
        <v>0</v>
      </c>
      <c r="BL212" s="21" t="s">
        <v>176</v>
      </c>
      <c r="BM212" s="193" t="s">
        <v>3692</v>
      </c>
    </row>
    <row r="213" spans="1:65" s="2" customFormat="1" ht="19.5">
      <c r="A213" s="38"/>
      <c r="B213" s="39"/>
      <c r="C213" s="40"/>
      <c r="D213" s="195" t="s">
        <v>178</v>
      </c>
      <c r="E213" s="40"/>
      <c r="F213" s="196" t="s">
        <v>3691</v>
      </c>
      <c r="G213" s="40"/>
      <c r="H213" s="40"/>
      <c r="I213" s="197"/>
      <c r="J213" s="40"/>
      <c r="K213" s="40"/>
      <c r="L213" s="43"/>
      <c r="M213" s="198"/>
      <c r="N213" s="199"/>
      <c r="O213" s="68"/>
      <c r="P213" s="68"/>
      <c r="Q213" s="68"/>
      <c r="R213" s="68"/>
      <c r="S213" s="68"/>
      <c r="T213" s="69"/>
      <c r="U213" s="38"/>
      <c r="V213" s="38"/>
      <c r="W213" s="38"/>
      <c r="X213" s="38"/>
      <c r="Y213" s="38"/>
      <c r="Z213" s="38"/>
      <c r="AA213" s="38"/>
      <c r="AB213" s="38"/>
      <c r="AC213" s="38"/>
      <c r="AD213" s="38"/>
      <c r="AE213" s="38"/>
      <c r="AT213" s="21" t="s">
        <v>178</v>
      </c>
      <c r="AU213" s="21" t="s">
        <v>176</v>
      </c>
    </row>
    <row r="214" spans="1:65" s="2" customFormat="1" ht="21.75" customHeight="1">
      <c r="A214" s="38"/>
      <c r="B214" s="39"/>
      <c r="C214" s="182" t="s">
        <v>2574</v>
      </c>
      <c r="D214" s="182" t="s">
        <v>171</v>
      </c>
      <c r="E214" s="183" t="s">
        <v>3693</v>
      </c>
      <c r="F214" s="184" t="s">
        <v>3694</v>
      </c>
      <c r="G214" s="185" t="s">
        <v>999</v>
      </c>
      <c r="H214" s="186">
        <v>1</v>
      </c>
      <c r="I214" s="187"/>
      <c r="J214" s="188">
        <f>ROUND(I214*H214,2)</f>
        <v>0</v>
      </c>
      <c r="K214" s="184" t="s">
        <v>1480</v>
      </c>
      <c r="L214" s="43"/>
      <c r="M214" s="189" t="s">
        <v>19</v>
      </c>
      <c r="N214" s="190" t="s">
        <v>43</v>
      </c>
      <c r="O214" s="68"/>
      <c r="P214" s="191">
        <f>O214*H214</f>
        <v>0</v>
      </c>
      <c r="Q214" s="191">
        <v>0</v>
      </c>
      <c r="R214" s="191">
        <f>Q214*H214</f>
        <v>0</v>
      </c>
      <c r="S214" s="191">
        <v>0</v>
      </c>
      <c r="T214" s="192">
        <f>S214*H214</f>
        <v>0</v>
      </c>
      <c r="U214" s="38"/>
      <c r="V214" s="38"/>
      <c r="W214" s="38"/>
      <c r="X214" s="38"/>
      <c r="Y214" s="38"/>
      <c r="Z214" s="38"/>
      <c r="AA214" s="38"/>
      <c r="AB214" s="38"/>
      <c r="AC214" s="38"/>
      <c r="AD214" s="38"/>
      <c r="AE214" s="38"/>
      <c r="AR214" s="193" t="s">
        <v>176</v>
      </c>
      <c r="AT214" s="193" t="s">
        <v>171</v>
      </c>
      <c r="AU214" s="193" t="s">
        <v>176</v>
      </c>
      <c r="AY214" s="21" t="s">
        <v>168</v>
      </c>
      <c r="BE214" s="194">
        <f>IF(N214="základní",J214,0)</f>
        <v>0</v>
      </c>
      <c r="BF214" s="194">
        <f>IF(N214="snížená",J214,0)</f>
        <v>0</v>
      </c>
      <c r="BG214" s="194">
        <f>IF(N214="zákl. přenesená",J214,0)</f>
        <v>0</v>
      </c>
      <c r="BH214" s="194">
        <f>IF(N214="sníž. přenesená",J214,0)</f>
        <v>0</v>
      </c>
      <c r="BI214" s="194">
        <f>IF(N214="nulová",J214,0)</f>
        <v>0</v>
      </c>
      <c r="BJ214" s="21" t="s">
        <v>79</v>
      </c>
      <c r="BK214" s="194">
        <f>ROUND(I214*H214,2)</f>
        <v>0</v>
      </c>
      <c r="BL214" s="21" t="s">
        <v>176</v>
      </c>
      <c r="BM214" s="193" t="s">
        <v>3695</v>
      </c>
    </row>
    <row r="215" spans="1:65" s="2" customFormat="1" ht="11.25">
      <c r="A215" s="38"/>
      <c r="B215" s="39"/>
      <c r="C215" s="40"/>
      <c r="D215" s="195" t="s">
        <v>178</v>
      </c>
      <c r="E215" s="40"/>
      <c r="F215" s="196" t="s">
        <v>3694</v>
      </c>
      <c r="G215" s="40"/>
      <c r="H215" s="40"/>
      <c r="I215" s="197"/>
      <c r="J215" s="40"/>
      <c r="K215" s="40"/>
      <c r="L215" s="43"/>
      <c r="M215" s="198"/>
      <c r="N215" s="199"/>
      <c r="O215" s="68"/>
      <c r="P215" s="68"/>
      <c r="Q215" s="68"/>
      <c r="R215" s="68"/>
      <c r="S215" s="68"/>
      <c r="T215" s="69"/>
      <c r="U215" s="38"/>
      <c r="V215" s="38"/>
      <c r="W215" s="38"/>
      <c r="X215" s="38"/>
      <c r="Y215" s="38"/>
      <c r="Z215" s="38"/>
      <c r="AA215" s="38"/>
      <c r="AB215" s="38"/>
      <c r="AC215" s="38"/>
      <c r="AD215" s="38"/>
      <c r="AE215" s="38"/>
      <c r="AT215" s="21" t="s">
        <v>178</v>
      </c>
      <c r="AU215" s="21" t="s">
        <v>176</v>
      </c>
    </row>
    <row r="216" spans="1:65" s="2" customFormat="1" ht="29.25">
      <c r="A216" s="38"/>
      <c r="B216" s="39"/>
      <c r="C216" s="40"/>
      <c r="D216" s="195" t="s">
        <v>206</v>
      </c>
      <c r="E216" s="40"/>
      <c r="F216" s="224" t="s">
        <v>3696</v>
      </c>
      <c r="G216" s="40"/>
      <c r="H216" s="40"/>
      <c r="I216" s="197"/>
      <c r="J216" s="40"/>
      <c r="K216" s="40"/>
      <c r="L216" s="43"/>
      <c r="M216" s="198"/>
      <c r="N216" s="199"/>
      <c r="O216" s="68"/>
      <c r="P216" s="68"/>
      <c r="Q216" s="68"/>
      <c r="R216" s="68"/>
      <c r="S216" s="68"/>
      <c r="T216" s="69"/>
      <c r="U216" s="38"/>
      <c r="V216" s="38"/>
      <c r="W216" s="38"/>
      <c r="X216" s="38"/>
      <c r="Y216" s="38"/>
      <c r="Z216" s="38"/>
      <c r="AA216" s="38"/>
      <c r="AB216" s="38"/>
      <c r="AC216" s="38"/>
      <c r="AD216" s="38"/>
      <c r="AE216" s="38"/>
      <c r="AT216" s="21" t="s">
        <v>206</v>
      </c>
      <c r="AU216" s="21" t="s">
        <v>176</v>
      </c>
    </row>
    <row r="217" spans="1:65" s="2" customFormat="1" ht="24.2" customHeight="1">
      <c r="A217" s="38"/>
      <c r="B217" s="39"/>
      <c r="C217" s="182" t="s">
        <v>2648</v>
      </c>
      <c r="D217" s="182" t="s">
        <v>171</v>
      </c>
      <c r="E217" s="183" t="s">
        <v>3697</v>
      </c>
      <c r="F217" s="184" t="s">
        <v>3698</v>
      </c>
      <c r="G217" s="185" t="s">
        <v>999</v>
      </c>
      <c r="H217" s="186">
        <v>1</v>
      </c>
      <c r="I217" s="187"/>
      <c r="J217" s="188">
        <f>ROUND(I217*H217,2)</f>
        <v>0</v>
      </c>
      <c r="K217" s="184" t="s">
        <v>1480</v>
      </c>
      <c r="L217" s="43"/>
      <c r="M217" s="189" t="s">
        <v>19</v>
      </c>
      <c r="N217" s="190" t="s">
        <v>43</v>
      </c>
      <c r="O217" s="68"/>
      <c r="P217" s="191">
        <f>O217*H217</f>
        <v>0</v>
      </c>
      <c r="Q217" s="191">
        <v>0</v>
      </c>
      <c r="R217" s="191">
        <f>Q217*H217</f>
        <v>0</v>
      </c>
      <c r="S217" s="191">
        <v>0</v>
      </c>
      <c r="T217" s="192">
        <f>S217*H217</f>
        <v>0</v>
      </c>
      <c r="U217" s="38"/>
      <c r="V217" s="38"/>
      <c r="W217" s="38"/>
      <c r="X217" s="38"/>
      <c r="Y217" s="38"/>
      <c r="Z217" s="38"/>
      <c r="AA217" s="38"/>
      <c r="AB217" s="38"/>
      <c r="AC217" s="38"/>
      <c r="AD217" s="38"/>
      <c r="AE217" s="38"/>
      <c r="AR217" s="193" t="s">
        <v>176</v>
      </c>
      <c r="AT217" s="193" t="s">
        <v>171</v>
      </c>
      <c r="AU217" s="193" t="s">
        <v>176</v>
      </c>
      <c r="AY217" s="21" t="s">
        <v>168</v>
      </c>
      <c r="BE217" s="194">
        <f>IF(N217="základní",J217,0)</f>
        <v>0</v>
      </c>
      <c r="BF217" s="194">
        <f>IF(N217="snížená",J217,0)</f>
        <v>0</v>
      </c>
      <c r="BG217" s="194">
        <f>IF(N217="zákl. přenesená",J217,0)</f>
        <v>0</v>
      </c>
      <c r="BH217" s="194">
        <f>IF(N217="sníž. přenesená",J217,0)</f>
        <v>0</v>
      </c>
      <c r="BI217" s="194">
        <f>IF(N217="nulová",J217,0)</f>
        <v>0</v>
      </c>
      <c r="BJ217" s="21" t="s">
        <v>79</v>
      </c>
      <c r="BK217" s="194">
        <f>ROUND(I217*H217,2)</f>
        <v>0</v>
      </c>
      <c r="BL217" s="21" t="s">
        <v>176</v>
      </c>
      <c r="BM217" s="193" t="s">
        <v>3699</v>
      </c>
    </row>
    <row r="218" spans="1:65" s="2" customFormat="1" ht="19.5">
      <c r="A218" s="38"/>
      <c r="B218" s="39"/>
      <c r="C218" s="40"/>
      <c r="D218" s="195" t="s">
        <v>178</v>
      </c>
      <c r="E218" s="40"/>
      <c r="F218" s="196" t="s">
        <v>3698</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1" t="s">
        <v>178</v>
      </c>
      <c r="AU218" s="21" t="s">
        <v>176</v>
      </c>
    </row>
    <row r="219" spans="1:65" s="2" customFormat="1" ht="37.9" customHeight="1">
      <c r="A219" s="38"/>
      <c r="B219" s="39"/>
      <c r="C219" s="182" t="s">
        <v>1711</v>
      </c>
      <c r="D219" s="182" t="s">
        <v>171</v>
      </c>
      <c r="E219" s="183" t="s">
        <v>3700</v>
      </c>
      <c r="F219" s="184" t="s">
        <v>3701</v>
      </c>
      <c r="G219" s="185" t="s">
        <v>999</v>
      </c>
      <c r="H219" s="186">
        <v>2</v>
      </c>
      <c r="I219" s="187"/>
      <c r="J219" s="188">
        <f>ROUND(I219*H219,2)</f>
        <v>0</v>
      </c>
      <c r="K219" s="184" t="s">
        <v>1480</v>
      </c>
      <c r="L219" s="43"/>
      <c r="M219" s="189" t="s">
        <v>19</v>
      </c>
      <c r="N219" s="190" t="s">
        <v>43</v>
      </c>
      <c r="O219" s="68"/>
      <c r="P219" s="191">
        <f>O219*H219</f>
        <v>0</v>
      </c>
      <c r="Q219" s="191">
        <v>0</v>
      </c>
      <c r="R219" s="191">
        <f>Q219*H219</f>
        <v>0</v>
      </c>
      <c r="S219" s="191">
        <v>0</v>
      </c>
      <c r="T219" s="192">
        <f>S219*H219</f>
        <v>0</v>
      </c>
      <c r="U219" s="38"/>
      <c r="V219" s="38"/>
      <c r="W219" s="38"/>
      <c r="X219" s="38"/>
      <c r="Y219" s="38"/>
      <c r="Z219" s="38"/>
      <c r="AA219" s="38"/>
      <c r="AB219" s="38"/>
      <c r="AC219" s="38"/>
      <c r="AD219" s="38"/>
      <c r="AE219" s="38"/>
      <c r="AR219" s="193" t="s">
        <v>176</v>
      </c>
      <c r="AT219" s="193" t="s">
        <v>171</v>
      </c>
      <c r="AU219" s="193" t="s">
        <v>176</v>
      </c>
      <c r="AY219" s="21" t="s">
        <v>168</v>
      </c>
      <c r="BE219" s="194">
        <f>IF(N219="základní",J219,0)</f>
        <v>0</v>
      </c>
      <c r="BF219" s="194">
        <f>IF(N219="snížená",J219,0)</f>
        <v>0</v>
      </c>
      <c r="BG219" s="194">
        <f>IF(N219="zákl. přenesená",J219,0)</f>
        <v>0</v>
      </c>
      <c r="BH219" s="194">
        <f>IF(N219="sníž. přenesená",J219,0)</f>
        <v>0</v>
      </c>
      <c r="BI219" s="194">
        <f>IF(N219="nulová",J219,0)</f>
        <v>0</v>
      </c>
      <c r="BJ219" s="21" t="s">
        <v>79</v>
      </c>
      <c r="BK219" s="194">
        <f>ROUND(I219*H219,2)</f>
        <v>0</v>
      </c>
      <c r="BL219" s="21" t="s">
        <v>176</v>
      </c>
      <c r="BM219" s="193" t="s">
        <v>3702</v>
      </c>
    </row>
    <row r="220" spans="1:65" s="2" customFormat="1" ht="19.5">
      <c r="A220" s="38"/>
      <c r="B220" s="39"/>
      <c r="C220" s="40"/>
      <c r="D220" s="195" t="s">
        <v>178</v>
      </c>
      <c r="E220" s="40"/>
      <c r="F220" s="196" t="s">
        <v>3701</v>
      </c>
      <c r="G220" s="40"/>
      <c r="H220" s="40"/>
      <c r="I220" s="197"/>
      <c r="J220" s="40"/>
      <c r="K220" s="40"/>
      <c r="L220" s="43"/>
      <c r="M220" s="198"/>
      <c r="N220" s="199"/>
      <c r="O220" s="68"/>
      <c r="P220" s="68"/>
      <c r="Q220" s="68"/>
      <c r="R220" s="68"/>
      <c r="S220" s="68"/>
      <c r="T220" s="69"/>
      <c r="U220" s="38"/>
      <c r="V220" s="38"/>
      <c r="W220" s="38"/>
      <c r="X220" s="38"/>
      <c r="Y220" s="38"/>
      <c r="Z220" s="38"/>
      <c r="AA220" s="38"/>
      <c r="AB220" s="38"/>
      <c r="AC220" s="38"/>
      <c r="AD220" s="38"/>
      <c r="AE220" s="38"/>
      <c r="AT220" s="21" t="s">
        <v>178</v>
      </c>
      <c r="AU220" s="21" t="s">
        <v>176</v>
      </c>
    </row>
    <row r="221" spans="1:65" s="2" customFormat="1" ht="24.2" customHeight="1">
      <c r="A221" s="38"/>
      <c r="B221" s="39"/>
      <c r="C221" s="182" t="s">
        <v>1926</v>
      </c>
      <c r="D221" s="182" t="s">
        <v>171</v>
      </c>
      <c r="E221" s="183" t="s">
        <v>3703</v>
      </c>
      <c r="F221" s="184" t="s">
        <v>3704</v>
      </c>
      <c r="G221" s="185" t="s">
        <v>545</v>
      </c>
      <c r="H221" s="186">
        <v>8</v>
      </c>
      <c r="I221" s="187"/>
      <c r="J221" s="188">
        <f>ROUND(I221*H221,2)</f>
        <v>0</v>
      </c>
      <c r="K221" s="184" t="s">
        <v>175</v>
      </c>
      <c r="L221" s="43"/>
      <c r="M221" s="189" t="s">
        <v>19</v>
      </c>
      <c r="N221" s="190" t="s">
        <v>43</v>
      </c>
      <c r="O221" s="68"/>
      <c r="P221" s="191">
        <f>O221*H221</f>
        <v>0</v>
      </c>
      <c r="Q221" s="191">
        <v>4.8900000000000002E-3</v>
      </c>
      <c r="R221" s="191">
        <f>Q221*H221</f>
        <v>3.9120000000000002E-2</v>
      </c>
      <c r="S221" s="191">
        <v>0</v>
      </c>
      <c r="T221" s="192">
        <f>S221*H221</f>
        <v>0</v>
      </c>
      <c r="U221" s="38"/>
      <c r="V221" s="38"/>
      <c r="W221" s="38"/>
      <c r="X221" s="38"/>
      <c r="Y221" s="38"/>
      <c r="Z221" s="38"/>
      <c r="AA221" s="38"/>
      <c r="AB221" s="38"/>
      <c r="AC221" s="38"/>
      <c r="AD221" s="38"/>
      <c r="AE221" s="38"/>
      <c r="AR221" s="193" t="s">
        <v>176</v>
      </c>
      <c r="AT221" s="193" t="s">
        <v>171</v>
      </c>
      <c r="AU221" s="193" t="s">
        <v>176</v>
      </c>
      <c r="AY221" s="21" t="s">
        <v>168</v>
      </c>
      <c r="BE221" s="194">
        <f>IF(N221="základní",J221,0)</f>
        <v>0</v>
      </c>
      <c r="BF221" s="194">
        <f>IF(N221="snížená",J221,0)</f>
        <v>0</v>
      </c>
      <c r="BG221" s="194">
        <f>IF(N221="zákl. přenesená",J221,0)</f>
        <v>0</v>
      </c>
      <c r="BH221" s="194">
        <f>IF(N221="sníž. přenesená",J221,0)</f>
        <v>0</v>
      </c>
      <c r="BI221" s="194">
        <f>IF(N221="nulová",J221,0)</f>
        <v>0</v>
      </c>
      <c r="BJ221" s="21" t="s">
        <v>79</v>
      </c>
      <c r="BK221" s="194">
        <f>ROUND(I221*H221,2)</f>
        <v>0</v>
      </c>
      <c r="BL221" s="21" t="s">
        <v>176</v>
      </c>
      <c r="BM221" s="193" t="s">
        <v>3705</v>
      </c>
    </row>
    <row r="222" spans="1:65" s="2" customFormat="1" ht="11.25">
      <c r="A222" s="38"/>
      <c r="B222" s="39"/>
      <c r="C222" s="40"/>
      <c r="D222" s="195" t="s">
        <v>178</v>
      </c>
      <c r="E222" s="40"/>
      <c r="F222" s="196" t="s">
        <v>3706</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1" t="s">
        <v>178</v>
      </c>
      <c r="AU222" s="21" t="s">
        <v>176</v>
      </c>
    </row>
    <row r="223" spans="1:65" s="2" customFormat="1" ht="11.25">
      <c r="A223" s="38"/>
      <c r="B223" s="39"/>
      <c r="C223" s="40"/>
      <c r="D223" s="200" t="s">
        <v>180</v>
      </c>
      <c r="E223" s="40"/>
      <c r="F223" s="201" t="s">
        <v>3707</v>
      </c>
      <c r="G223" s="40"/>
      <c r="H223" s="40"/>
      <c r="I223" s="197"/>
      <c r="J223" s="40"/>
      <c r="K223" s="40"/>
      <c r="L223" s="43"/>
      <c r="M223" s="198"/>
      <c r="N223" s="199"/>
      <c r="O223" s="68"/>
      <c r="P223" s="68"/>
      <c r="Q223" s="68"/>
      <c r="R223" s="68"/>
      <c r="S223" s="68"/>
      <c r="T223" s="69"/>
      <c r="U223" s="38"/>
      <c r="V223" s="38"/>
      <c r="W223" s="38"/>
      <c r="X223" s="38"/>
      <c r="Y223" s="38"/>
      <c r="Z223" s="38"/>
      <c r="AA223" s="38"/>
      <c r="AB223" s="38"/>
      <c r="AC223" s="38"/>
      <c r="AD223" s="38"/>
      <c r="AE223" s="38"/>
      <c r="AT223" s="21" t="s">
        <v>180</v>
      </c>
      <c r="AU223" s="21" t="s">
        <v>176</v>
      </c>
    </row>
    <row r="224" spans="1:65" s="2" customFormat="1" ht="24.2" customHeight="1">
      <c r="A224" s="38"/>
      <c r="B224" s="39"/>
      <c r="C224" s="182" t="s">
        <v>1944</v>
      </c>
      <c r="D224" s="182" t="s">
        <v>171</v>
      </c>
      <c r="E224" s="183" t="s">
        <v>3708</v>
      </c>
      <c r="F224" s="184" t="s">
        <v>3709</v>
      </c>
      <c r="G224" s="185" t="s">
        <v>545</v>
      </c>
      <c r="H224" s="186">
        <v>2</v>
      </c>
      <c r="I224" s="187"/>
      <c r="J224" s="188">
        <f>ROUND(I224*H224,2)</f>
        <v>0</v>
      </c>
      <c r="K224" s="184" t="s">
        <v>175</v>
      </c>
      <c r="L224" s="43"/>
      <c r="M224" s="189" t="s">
        <v>19</v>
      </c>
      <c r="N224" s="190" t="s">
        <v>43</v>
      </c>
      <c r="O224" s="68"/>
      <c r="P224" s="191">
        <f>O224*H224</f>
        <v>0</v>
      </c>
      <c r="Q224" s="191">
        <v>9.3900000000000008E-3</v>
      </c>
      <c r="R224" s="191">
        <f>Q224*H224</f>
        <v>1.8780000000000002E-2</v>
      </c>
      <c r="S224" s="191">
        <v>0</v>
      </c>
      <c r="T224" s="192">
        <f>S224*H224</f>
        <v>0</v>
      </c>
      <c r="U224" s="38"/>
      <c r="V224" s="38"/>
      <c r="W224" s="38"/>
      <c r="X224" s="38"/>
      <c r="Y224" s="38"/>
      <c r="Z224" s="38"/>
      <c r="AA224" s="38"/>
      <c r="AB224" s="38"/>
      <c r="AC224" s="38"/>
      <c r="AD224" s="38"/>
      <c r="AE224" s="38"/>
      <c r="AR224" s="193" t="s">
        <v>176</v>
      </c>
      <c r="AT224" s="193" t="s">
        <v>171</v>
      </c>
      <c r="AU224" s="193" t="s">
        <v>176</v>
      </c>
      <c r="AY224" s="21" t="s">
        <v>168</v>
      </c>
      <c r="BE224" s="194">
        <f>IF(N224="základní",J224,0)</f>
        <v>0</v>
      </c>
      <c r="BF224" s="194">
        <f>IF(N224="snížená",J224,0)</f>
        <v>0</v>
      </c>
      <c r="BG224" s="194">
        <f>IF(N224="zákl. přenesená",J224,0)</f>
        <v>0</v>
      </c>
      <c r="BH224" s="194">
        <f>IF(N224="sníž. přenesená",J224,0)</f>
        <v>0</v>
      </c>
      <c r="BI224" s="194">
        <f>IF(N224="nulová",J224,0)</f>
        <v>0</v>
      </c>
      <c r="BJ224" s="21" t="s">
        <v>79</v>
      </c>
      <c r="BK224" s="194">
        <f>ROUND(I224*H224,2)</f>
        <v>0</v>
      </c>
      <c r="BL224" s="21" t="s">
        <v>176</v>
      </c>
      <c r="BM224" s="193" t="s">
        <v>3710</v>
      </c>
    </row>
    <row r="225" spans="1:65" s="2" customFormat="1" ht="11.25">
      <c r="A225" s="38"/>
      <c r="B225" s="39"/>
      <c r="C225" s="40"/>
      <c r="D225" s="195" t="s">
        <v>178</v>
      </c>
      <c r="E225" s="40"/>
      <c r="F225" s="196" t="s">
        <v>3711</v>
      </c>
      <c r="G225" s="40"/>
      <c r="H225" s="40"/>
      <c r="I225" s="197"/>
      <c r="J225" s="40"/>
      <c r="K225" s="40"/>
      <c r="L225" s="43"/>
      <c r="M225" s="198"/>
      <c r="N225" s="199"/>
      <c r="O225" s="68"/>
      <c r="P225" s="68"/>
      <c r="Q225" s="68"/>
      <c r="R225" s="68"/>
      <c r="S225" s="68"/>
      <c r="T225" s="69"/>
      <c r="U225" s="38"/>
      <c r="V225" s="38"/>
      <c r="W225" s="38"/>
      <c r="X225" s="38"/>
      <c r="Y225" s="38"/>
      <c r="Z225" s="38"/>
      <c r="AA225" s="38"/>
      <c r="AB225" s="38"/>
      <c r="AC225" s="38"/>
      <c r="AD225" s="38"/>
      <c r="AE225" s="38"/>
      <c r="AT225" s="21" t="s">
        <v>178</v>
      </c>
      <c r="AU225" s="21" t="s">
        <v>176</v>
      </c>
    </row>
    <row r="226" spans="1:65" s="2" customFormat="1" ht="11.25">
      <c r="A226" s="38"/>
      <c r="B226" s="39"/>
      <c r="C226" s="40"/>
      <c r="D226" s="200" t="s">
        <v>180</v>
      </c>
      <c r="E226" s="40"/>
      <c r="F226" s="201" t="s">
        <v>3712</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1" t="s">
        <v>180</v>
      </c>
      <c r="AU226" s="21" t="s">
        <v>176</v>
      </c>
    </row>
    <row r="227" spans="1:65" s="2" customFormat="1" ht="21.75" customHeight="1">
      <c r="A227" s="38"/>
      <c r="B227" s="39"/>
      <c r="C227" s="182" t="s">
        <v>1946</v>
      </c>
      <c r="D227" s="182" t="s">
        <v>171</v>
      </c>
      <c r="E227" s="183" t="s">
        <v>3713</v>
      </c>
      <c r="F227" s="184" t="s">
        <v>3714</v>
      </c>
      <c r="G227" s="185" t="s">
        <v>999</v>
      </c>
      <c r="H227" s="186">
        <v>2</v>
      </c>
      <c r="I227" s="187"/>
      <c r="J227" s="188">
        <f>ROUND(I227*H227,2)</f>
        <v>0</v>
      </c>
      <c r="K227" s="184" t="s">
        <v>1480</v>
      </c>
      <c r="L227" s="43"/>
      <c r="M227" s="189" t="s">
        <v>19</v>
      </c>
      <c r="N227" s="190" t="s">
        <v>43</v>
      </c>
      <c r="O227" s="68"/>
      <c r="P227" s="191">
        <f>O227*H227</f>
        <v>0</v>
      </c>
      <c r="Q227" s="191">
        <v>0</v>
      </c>
      <c r="R227" s="191">
        <f>Q227*H227</f>
        <v>0</v>
      </c>
      <c r="S227" s="191">
        <v>0</v>
      </c>
      <c r="T227" s="192">
        <f>S227*H227</f>
        <v>0</v>
      </c>
      <c r="U227" s="38"/>
      <c r="V227" s="38"/>
      <c r="W227" s="38"/>
      <c r="X227" s="38"/>
      <c r="Y227" s="38"/>
      <c r="Z227" s="38"/>
      <c r="AA227" s="38"/>
      <c r="AB227" s="38"/>
      <c r="AC227" s="38"/>
      <c r="AD227" s="38"/>
      <c r="AE227" s="38"/>
      <c r="AR227" s="193" t="s">
        <v>176</v>
      </c>
      <c r="AT227" s="193" t="s">
        <v>171</v>
      </c>
      <c r="AU227" s="193" t="s">
        <v>176</v>
      </c>
      <c r="AY227" s="21" t="s">
        <v>168</v>
      </c>
      <c r="BE227" s="194">
        <f>IF(N227="základní",J227,0)</f>
        <v>0</v>
      </c>
      <c r="BF227" s="194">
        <f>IF(N227="snížená",J227,0)</f>
        <v>0</v>
      </c>
      <c r="BG227" s="194">
        <f>IF(N227="zákl. přenesená",J227,0)</f>
        <v>0</v>
      </c>
      <c r="BH227" s="194">
        <f>IF(N227="sníž. přenesená",J227,0)</f>
        <v>0</v>
      </c>
      <c r="BI227" s="194">
        <f>IF(N227="nulová",J227,0)</f>
        <v>0</v>
      </c>
      <c r="BJ227" s="21" t="s">
        <v>79</v>
      </c>
      <c r="BK227" s="194">
        <f>ROUND(I227*H227,2)</f>
        <v>0</v>
      </c>
      <c r="BL227" s="21" t="s">
        <v>176</v>
      </c>
      <c r="BM227" s="193" t="s">
        <v>3715</v>
      </c>
    </row>
    <row r="228" spans="1:65" s="2" customFormat="1" ht="11.25">
      <c r="A228" s="38"/>
      <c r="B228" s="39"/>
      <c r="C228" s="40"/>
      <c r="D228" s="195" t="s">
        <v>178</v>
      </c>
      <c r="E228" s="40"/>
      <c r="F228" s="196" t="s">
        <v>3714</v>
      </c>
      <c r="G228" s="40"/>
      <c r="H228" s="40"/>
      <c r="I228" s="197"/>
      <c r="J228" s="40"/>
      <c r="K228" s="40"/>
      <c r="L228" s="43"/>
      <c r="M228" s="198"/>
      <c r="N228" s="199"/>
      <c r="O228" s="68"/>
      <c r="P228" s="68"/>
      <c r="Q228" s="68"/>
      <c r="R228" s="68"/>
      <c r="S228" s="68"/>
      <c r="T228" s="69"/>
      <c r="U228" s="38"/>
      <c r="V228" s="38"/>
      <c r="W228" s="38"/>
      <c r="X228" s="38"/>
      <c r="Y228" s="38"/>
      <c r="Z228" s="38"/>
      <c r="AA228" s="38"/>
      <c r="AB228" s="38"/>
      <c r="AC228" s="38"/>
      <c r="AD228" s="38"/>
      <c r="AE228" s="38"/>
      <c r="AT228" s="21" t="s">
        <v>178</v>
      </c>
      <c r="AU228" s="21" t="s">
        <v>176</v>
      </c>
    </row>
    <row r="229" spans="1:65" s="2" customFormat="1" ht="21.75" customHeight="1">
      <c r="A229" s="38"/>
      <c r="B229" s="39"/>
      <c r="C229" s="182" t="s">
        <v>1948</v>
      </c>
      <c r="D229" s="182" t="s">
        <v>171</v>
      </c>
      <c r="E229" s="183" t="s">
        <v>3716</v>
      </c>
      <c r="F229" s="184" t="s">
        <v>3717</v>
      </c>
      <c r="G229" s="185" t="s">
        <v>999</v>
      </c>
      <c r="H229" s="186">
        <v>4</v>
      </c>
      <c r="I229" s="187"/>
      <c r="J229" s="188">
        <f>ROUND(I229*H229,2)</f>
        <v>0</v>
      </c>
      <c r="K229" s="184" t="s">
        <v>1480</v>
      </c>
      <c r="L229" s="43"/>
      <c r="M229" s="189" t="s">
        <v>19</v>
      </c>
      <c r="N229" s="190" t="s">
        <v>43</v>
      </c>
      <c r="O229" s="68"/>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176</v>
      </c>
      <c r="AT229" s="193" t="s">
        <v>171</v>
      </c>
      <c r="AU229" s="193" t="s">
        <v>176</v>
      </c>
      <c r="AY229" s="21" t="s">
        <v>168</v>
      </c>
      <c r="BE229" s="194">
        <f>IF(N229="základní",J229,0)</f>
        <v>0</v>
      </c>
      <c r="BF229" s="194">
        <f>IF(N229="snížená",J229,0)</f>
        <v>0</v>
      </c>
      <c r="BG229" s="194">
        <f>IF(N229="zákl. přenesená",J229,0)</f>
        <v>0</v>
      </c>
      <c r="BH229" s="194">
        <f>IF(N229="sníž. přenesená",J229,0)</f>
        <v>0</v>
      </c>
      <c r="BI229" s="194">
        <f>IF(N229="nulová",J229,0)</f>
        <v>0</v>
      </c>
      <c r="BJ229" s="21" t="s">
        <v>79</v>
      </c>
      <c r="BK229" s="194">
        <f>ROUND(I229*H229,2)</f>
        <v>0</v>
      </c>
      <c r="BL229" s="21" t="s">
        <v>176</v>
      </c>
      <c r="BM229" s="193" t="s">
        <v>3718</v>
      </c>
    </row>
    <row r="230" spans="1:65" s="2" customFormat="1" ht="11.25">
      <c r="A230" s="38"/>
      <c r="B230" s="39"/>
      <c r="C230" s="40"/>
      <c r="D230" s="195" t="s">
        <v>178</v>
      </c>
      <c r="E230" s="40"/>
      <c r="F230" s="196" t="s">
        <v>3717</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1" t="s">
        <v>178</v>
      </c>
      <c r="AU230" s="21" t="s">
        <v>176</v>
      </c>
    </row>
    <row r="231" spans="1:65" s="2" customFormat="1" ht="21.75" customHeight="1">
      <c r="A231" s="38"/>
      <c r="B231" s="39"/>
      <c r="C231" s="182" t="s">
        <v>1328</v>
      </c>
      <c r="D231" s="182" t="s">
        <v>171</v>
      </c>
      <c r="E231" s="183" t="s">
        <v>3719</v>
      </c>
      <c r="F231" s="184" t="s">
        <v>3720</v>
      </c>
      <c r="G231" s="185" t="s">
        <v>999</v>
      </c>
      <c r="H231" s="186">
        <v>2</v>
      </c>
      <c r="I231" s="187"/>
      <c r="J231" s="188">
        <f>ROUND(I231*H231,2)</f>
        <v>0</v>
      </c>
      <c r="K231" s="184" t="s">
        <v>1480</v>
      </c>
      <c r="L231" s="43"/>
      <c r="M231" s="189" t="s">
        <v>19</v>
      </c>
      <c r="N231" s="190" t="s">
        <v>43</v>
      </c>
      <c r="O231" s="68"/>
      <c r="P231" s="191">
        <f>O231*H231</f>
        <v>0</v>
      </c>
      <c r="Q231" s="191">
        <v>0</v>
      </c>
      <c r="R231" s="191">
        <f>Q231*H231</f>
        <v>0</v>
      </c>
      <c r="S231" s="191">
        <v>0</v>
      </c>
      <c r="T231" s="192">
        <f>S231*H231</f>
        <v>0</v>
      </c>
      <c r="U231" s="38"/>
      <c r="V231" s="38"/>
      <c r="W231" s="38"/>
      <c r="X231" s="38"/>
      <c r="Y231" s="38"/>
      <c r="Z231" s="38"/>
      <c r="AA231" s="38"/>
      <c r="AB231" s="38"/>
      <c r="AC231" s="38"/>
      <c r="AD231" s="38"/>
      <c r="AE231" s="38"/>
      <c r="AR231" s="193" t="s">
        <v>176</v>
      </c>
      <c r="AT231" s="193" t="s">
        <v>171</v>
      </c>
      <c r="AU231" s="193" t="s">
        <v>176</v>
      </c>
      <c r="AY231" s="21" t="s">
        <v>168</v>
      </c>
      <c r="BE231" s="194">
        <f>IF(N231="základní",J231,0)</f>
        <v>0</v>
      </c>
      <c r="BF231" s="194">
        <f>IF(N231="snížená",J231,0)</f>
        <v>0</v>
      </c>
      <c r="BG231" s="194">
        <f>IF(N231="zákl. přenesená",J231,0)</f>
        <v>0</v>
      </c>
      <c r="BH231" s="194">
        <f>IF(N231="sníž. přenesená",J231,0)</f>
        <v>0</v>
      </c>
      <c r="BI231" s="194">
        <f>IF(N231="nulová",J231,0)</f>
        <v>0</v>
      </c>
      <c r="BJ231" s="21" t="s">
        <v>79</v>
      </c>
      <c r="BK231" s="194">
        <f>ROUND(I231*H231,2)</f>
        <v>0</v>
      </c>
      <c r="BL231" s="21" t="s">
        <v>176</v>
      </c>
      <c r="BM231" s="193" t="s">
        <v>3721</v>
      </c>
    </row>
    <row r="232" spans="1:65" s="2" customFormat="1" ht="11.25">
      <c r="A232" s="38"/>
      <c r="B232" s="39"/>
      <c r="C232" s="40"/>
      <c r="D232" s="195" t="s">
        <v>178</v>
      </c>
      <c r="E232" s="40"/>
      <c r="F232" s="196" t="s">
        <v>3720</v>
      </c>
      <c r="G232" s="40"/>
      <c r="H232" s="40"/>
      <c r="I232" s="197"/>
      <c r="J232" s="40"/>
      <c r="K232" s="40"/>
      <c r="L232" s="43"/>
      <c r="M232" s="198"/>
      <c r="N232" s="199"/>
      <c r="O232" s="68"/>
      <c r="P232" s="68"/>
      <c r="Q232" s="68"/>
      <c r="R232" s="68"/>
      <c r="S232" s="68"/>
      <c r="T232" s="69"/>
      <c r="U232" s="38"/>
      <c r="V232" s="38"/>
      <c r="W232" s="38"/>
      <c r="X232" s="38"/>
      <c r="Y232" s="38"/>
      <c r="Z232" s="38"/>
      <c r="AA232" s="38"/>
      <c r="AB232" s="38"/>
      <c r="AC232" s="38"/>
      <c r="AD232" s="38"/>
      <c r="AE232" s="38"/>
      <c r="AT232" s="21" t="s">
        <v>178</v>
      </c>
      <c r="AU232" s="21" t="s">
        <v>176</v>
      </c>
    </row>
    <row r="233" spans="1:65" s="2" customFormat="1" ht="29.25">
      <c r="A233" s="38"/>
      <c r="B233" s="39"/>
      <c r="C233" s="40"/>
      <c r="D233" s="195" t="s">
        <v>206</v>
      </c>
      <c r="E233" s="40"/>
      <c r="F233" s="224" t="s">
        <v>2863</v>
      </c>
      <c r="G233" s="40"/>
      <c r="H233" s="40"/>
      <c r="I233" s="197"/>
      <c r="J233" s="40"/>
      <c r="K233" s="40"/>
      <c r="L233" s="43"/>
      <c r="M233" s="198"/>
      <c r="N233" s="199"/>
      <c r="O233" s="68"/>
      <c r="P233" s="68"/>
      <c r="Q233" s="68"/>
      <c r="R233" s="68"/>
      <c r="S233" s="68"/>
      <c r="T233" s="69"/>
      <c r="U233" s="38"/>
      <c r="V233" s="38"/>
      <c r="W233" s="38"/>
      <c r="X233" s="38"/>
      <c r="Y233" s="38"/>
      <c r="Z233" s="38"/>
      <c r="AA233" s="38"/>
      <c r="AB233" s="38"/>
      <c r="AC233" s="38"/>
      <c r="AD233" s="38"/>
      <c r="AE233" s="38"/>
      <c r="AT233" s="21" t="s">
        <v>206</v>
      </c>
      <c r="AU233" s="21" t="s">
        <v>176</v>
      </c>
    </row>
    <row r="234" spans="1:65" s="2" customFormat="1" ht="24.2" customHeight="1">
      <c r="A234" s="38"/>
      <c r="B234" s="39"/>
      <c r="C234" s="182" t="s">
        <v>1338</v>
      </c>
      <c r="D234" s="182" t="s">
        <v>171</v>
      </c>
      <c r="E234" s="183" t="s">
        <v>3722</v>
      </c>
      <c r="F234" s="184" t="s">
        <v>3723</v>
      </c>
      <c r="G234" s="185" t="s">
        <v>999</v>
      </c>
      <c r="H234" s="186">
        <v>6</v>
      </c>
      <c r="I234" s="187"/>
      <c r="J234" s="188">
        <f>ROUND(I234*H234,2)</f>
        <v>0</v>
      </c>
      <c r="K234" s="184" t="s">
        <v>1480</v>
      </c>
      <c r="L234" s="43"/>
      <c r="M234" s="189" t="s">
        <v>19</v>
      </c>
      <c r="N234" s="190" t="s">
        <v>43</v>
      </c>
      <c r="O234" s="68"/>
      <c r="P234" s="191">
        <f>O234*H234</f>
        <v>0</v>
      </c>
      <c r="Q234" s="191">
        <v>0</v>
      </c>
      <c r="R234" s="191">
        <f>Q234*H234</f>
        <v>0</v>
      </c>
      <c r="S234" s="191">
        <v>0</v>
      </c>
      <c r="T234" s="192">
        <f>S234*H234</f>
        <v>0</v>
      </c>
      <c r="U234" s="38"/>
      <c r="V234" s="38"/>
      <c r="W234" s="38"/>
      <c r="X234" s="38"/>
      <c r="Y234" s="38"/>
      <c r="Z234" s="38"/>
      <c r="AA234" s="38"/>
      <c r="AB234" s="38"/>
      <c r="AC234" s="38"/>
      <c r="AD234" s="38"/>
      <c r="AE234" s="38"/>
      <c r="AR234" s="193" t="s">
        <v>176</v>
      </c>
      <c r="AT234" s="193" t="s">
        <v>171</v>
      </c>
      <c r="AU234" s="193" t="s">
        <v>176</v>
      </c>
      <c r="AY234" s="21" t="s">
        <v>168</v>
      </c>
      <c r="BE234" s="194">
        <f>IF(N234="základní",J234,0)</f>
        <v>0</v>
      </c>
      <c r="BF234" s="194">
        <f>IF(N234="snížená",J234,0)</f>
        <v>0</v>
      </c>
      <c r="BG234" s="194">
        <f>IF(N234="zákl. přenesená",J234,0)</f>
        <v>0</v>
      </c>
      <c r="BH234" s="194">
        <f>IF(N234="sníž. přenesená",J234,0)</f>
        <v>0</v>
      </c>
      <c r="BI234" s="194">
        <f>IF(N234="nulová",J234,0)</f>
        <v>0</v>
      </c>
      <c r="BJ234" s="21" t="s">
        <v>79</v>
      </c>
      <c r="BK234" s="194">
        <f>ROUND(I234*H234,2)</f>
        <v>0</v>
      </c>
      <c r="BL234" s="21" t="s">
        <v>176</v>
      </c>
      <c r="BM234" s="193" t="s">
        <v>3724</v>
      </c>
    </row>
    <row r="235" spans="1:65" s="2" customFormat="1" ht="19.5">
      <c r="A235" s="38"/>
      <c r="B235" s="39"/>
      <c r="C235" s="40"/>
      <c r="D235" s="195" t="s">
        <v>178</v>
      </c>
      <c r="E235" s="40"/>
      <c r="F235" s="196" t="s">
        <v>3725</v>
      </c>
      <c r="G235" s="40"/>
      <c r="H235" s="40"/>
      <c r="I235" s="197"/>
      <c r="J235" s="40"/>
      <c r="K235" s="40"/>
      <c r="L235" s="43"/>
      <c r="M235" s="198"/>
      <c r="N235" s="199"/>
      <c r="O235" s="68"/>
      <c r="P235" s="68"/>
      <c r="Q235" s="68"/>
      <c r="R235" s="68"/>
      <c r="S235" s="68"/>
      <c r="T235" s="69"/>
      <c r="U235" s="38"/>
      <c r="V235" s="38"/>
      <c r="W235" s="38"/>
      <c r="X235" s="38"/>
      <c r="Y235" s="38"/>
      <c r="Z235" s="38"/>
      <c r="AA235" s="38"/>
      <c r="AB235" s="38"/>
      <c r="AC235" s="38"/>
      <c r="AD235" s="38"/>
      <c r="AE235" s="38"/>
      <c r="AT235" s="21" t="s">
        <v>178</v>
      </c>
      <c r="AU235" s="21" t="s">
        <v>176</v>
      </c>
    </row>
    <row r="236" spans="1:65" s="2" customFormat="1" ht="21.75" customHeight="1">
      <c r="A236" s="38"/>
      <c r="B236" s="39"/>
      <c r="C236" s="182" t="s">
        <v>1951</v>
      </c>
      <c r="D236" s="182" t="s">
        <v>171</v>
      </c>
      <c r="E236" s="183" t="s">
        <v>3726</v>
      </c>
      <c r="F236" s="184" t="s">
        <v>3727</v>
      </c>
      <c r="G236" s="185" t="s">
        <v>999</v>
      </c>
      <c r="H236" s="186">
        <v>1</v>
      </c>
      <c r="I236" s="187"/>
      <c r="J236" s="188">
        <f>ROUND(I236*H236,2)</f>
        <v>0</v>
      </c>
      <c r="K236" s="184" t="s">
        <v>1480</v>
      </c>
      <c r="L236" s="43"/>
      <c r="M236" s="189" t="s">
        <v>19</v>
      </c>
      <c r="N236" s="190" t="s">
        <v>43</v>
      </c>
      <c r="O236" s="68"/>
      <c r="P236" s="191">
        <f>O236*H236</f>
        <v>0</v>
      </c>
      <c r="Q236" s="191">
        <v>0</v>
      </c>
      <c r="R236" s="191">
        <f>Q236*H236</f>
        <v>0</v>
      </c>
      <c r="S236" s="191">
        <v>0</v>
      </c>
      <c r="T236" s="192">
        <f>S236*H236</f>
        <v>0</v>
      </c>
      <c r="U236" s="38"/>
      <c r="V236" s="38"/>
      <c r="W236" s="38"/>
      <c r="X236" s="38"/>
      <c r="Y236" s="38"/>
      <c r="Z236" s="38"/>
      <c r="AA236" s="38"/>
      <c r="AB236" s="38"/>
      <c r="AC236" s="38"/>
      <c r="AD236" s="38"/>
      <c r="AE236" s="38"/>
      <c r="AR236" s="193" t="s">
        <v>176</v>
      </c>
      <c r="AT236" s="193" t="s">
        <v>171</v>
      </c>
      <c r="AU236" s="193" t="s">
        <v>176</v>
      </c>
      <c r="AY236" s="21" t="s">
        <v>168</v>
      </c>
      <c r="BE236" s="194">
        <f>IF(N236="základní",J236,0)</f>
        <v>0</v>
      </c>
      <c r="BF236" s="194">
        <f>IF(N236="snížená",J236,0)</f>
        <v>0</v>
      </c>
      <c r="BG236" s="194">
        <f>IF(N236="zákl. přenesená",J236,0)</f>
        <v>0</v>
      </c>
      <c r="BH236" s="194">
        <f>IF(N236="sníž. přenesená",J236,0)</f>
        <v>0</v>
      </c>
      <c r="BI236" s="194">
        <f>IF(N236="nulová",J236,0)</f>
        <v>0</v>
      </c>
      <c r="BJ236" s="21" t="s">
        <v>79</v>
      </c>
      <c r="BK236" s="194">
        <f>ROUND(I236*H236,2)</f>
        <v>0</v>
      </c>
      <c r="BL236" s="21" t="s">
        <v>176</v>
      </c>
      <c r="BM236" s="193" t="s">
        <v>3728</v>
      </c>
    </row>
    <row r="237" spans="1:65" s="2" customFormat="1" ht="11.25">
      <c r="A237" s="38"/>
      <c r="B237" s="39"/>
      <c r="C237" s="40"/>
      <c r="D237" s="195" t="s">
        <v>178</v>
      </c>
      <c r="E237" s="40"/>
      <c r="F237" s="196" t="s">
        <v>3727</v>
      </c>
      <c r="G237" s="40"/>
      <c r="H237" s="40"/>
      <c r="I237" s="197"/>
      <c r="J237" s="40"/>
      <c r="K237" s="40"/>
      <c r="L237" s="43"/>
      <c r="M237" s="198"/>
      <c r="N237" s="199"/>
      <c r="O237" s="68"/>
      <c r="P237" s="68"/>
      <c r="Q237" s="68"/>
      <c r="R237" s="68"/>
      <c r="S237" s="68"/>
      <c r="T237" s="69"/>
      <c r="U237" s="38"/>
      <c r="V237" s="38"/>
      <c r="W237" s="38"/>
      <c r="X237" s="38"/>
      <c r="Y237" s="38"/>
      <c r="Z237" s="38"/>
      <c r="AA237" s="38"/>
      <c r="AB237" s="38"/>
      <c r="AC237" s="38"/>
      <c r="AD237" s="38"/>
      <c r="AE237" s="38"/>
      <c r="AT237" s="21" t="s">
        <v>178</v>
      </c>
      <c r="AU237" s="21" t="s">
        <v>176</v>
      </c>
    </row>
    <row r="238" spans="1:65" s="2" customFormat="1" ht="24.2" customHeight="1">
      <c r="A238" s="38"/>
      <c r="B238" s="39"/>
      <c r="C238" s="182" t="s">
        <v>1346</v>
      </c>
      <c r="D238" s="182" t="s">
        <v>171</v>
      </c>
      <c r="E238" s="183" t="s">
        <v>3729</v>
      </c>
      <c r="F238" s="184" t="s">
        <v>3730</v>
      </c>
      <c r="G238" s="185" t="s">
        <v>999</v>
      </c>
      <c r="H238" s="186">
        <v>1</v>
      </c>
      <c r="I238" s="187"/>
      <c r="J238" s="188">
        <f>ROUND(I238*H238,2)</f>
        <v>0</v>
      </c>
      <c r="K238" s="184" t="s">
        <v>1480</v>
      </c>
      <c r="L238" s="43"/>
      <c r="M238" s="189" t="s">
        <v>19</v>
      </c>
      <c r="N238" s="190" t="s">
        <v>43</v>
      </c>
      <c r="O238" s="68"/>
      <c r="P238" s="191">
        <f>O238*H238</f>
        <v>0</v>
      </c>
      <c r="Q238" s="191">
        <v>0</v>
      </c>
      <c r="R238" s="191">
        <f>Q238*H238</f>
        <v>0</v>
      </c>
      <c r="S238" s="191">
        <v>0</v>
      </c>
      <c r="T238" s="192">
        <f>S238*H238</f>
        <v>0</v>
      </c>
      <c r="U238" s="38"/>
      <c r="V238" s="38"/>
      <c r="W238" s="38"/>
      <c r="X238" s="38"/>
      <c r="Y238" s="38"/>
      <c r="Z238" s="38"/>
      <c r="AA238" s="38"/>
      <c r="AB238" s="38"/>
      <c r="AC238" s="38"/>
      <c r="AD238" s="38"/>
      <c r="AE238" s="38"/>
      <c r="AR238" s="193" t="s">
        <v>176</v>
      </c>
      <c r="AT238" s="193" t="s">
        <v>171</v>
      </c>
      <c r="AU238" s="193" t="s">
        <v>176</v>
      </c>
      <c r="AY238" s="21" t="s">
        <v>168</v>
      </c>
      <c r="BE238" s="194">
        <f>IF(N238="základní",J238,0)</f>
        <v>0</v>
      </c>
      <c r="BF238" s="194">
        <f>IF(N238="snížená",J238,0)</f>
        <v>0</v>
      </c>
      <c r="BG238" s="194">
        <f>IF(N238="zákl. přenesená",J238,0)</f>
        <v>0</v>
      </c>
      <c r="BH238" s="194">
        <f>IF(N238="sníž. přenesená",J238,0)</f>
        <v>0</v>
      </c>
      <c r="BI238" s="194">
        <f>IF(N238="nulová",J238,0)</f>
        <v>0</v>
      </c>
      <c r="BJ238" s="21" t="s">
        <v>79</v>
      </c>
      <c r="BK238" s="194">
        <f>ROUND(I238*H238,2)</f>
        <v>0</v>
      </c>
      <c r="BL238" s="21" t="s">
        <v>176</v>
      </c>
      <c r="BM238" s="193" t="s">
        <v>3731</v>
      </c>
    </row>
    <row r="239" spans="1:65" s="2" customFormat="1" ht="19.5">
      <c r="A239" s="38"/>
      <c r="B239" s="39"/>
      <c r="C239" s="40"/>
      <c r="D239" s="195" t="s">
        <v>178</v>
      </c>
      <c r="E239" s="40"/>
      <c r="F239" s="196" t="s">
        <v>3730</v>
      </c>
      <c r="G239" s="40"/>
      <c r="H239" s="40"/>
      <c r="I239" s="197"/>
      <c r="J239" s="40"/>
      <c r="K239" s="40"/>
      <c r="L239" s="43"/>
      <c r="M239" s="198"/>
      <c r="N239" s="199"/>
      <c r="O239" s="68"/>
      <c r="P239" s="68"/>
      <c r="Q239" s="68"/>
      <c r="R239" s="68"/>
      <c r="S239" s="68"/>
      <c r="T239" s="69"/>
      <c r="U239" s="38"/>
      <c r="V239" s="38"/>
      <c r="W239" s="38"/>
      <c r="X239" s="38"/>
      <c r="Y239" s="38"/>
      <c r="Z239" s="38"/>
      <c r="AA239" s="38"/>
      <c r="AB239" s="38"/>
      <c r="AC239" s="38"/>
      <c r="AD239" s="38"/>
      <c r="AE239" s="38"/>
      <c r="AT239" s="21" t="s">
        <v>178</v>
      </c>
      <c r="AU239" s="21" t="s">
        <v>176</v>
      </c>
    </row>
    <row r="240" spans="1:65" s="2" customFormat="1" ht="29.25">
      <c r="A240" s="38"/>
      <c r="B240" s="39"/>
      <c r="C240" s="40"/>
      <c r="D240" s="195" t="s">
        <v>206</v>
      </c>
      <c r="E240" s="40"/>
      <c r="F240" s="224" t="s">
        <v>2863</v>
      </c>
      <c r="G240" s="40"/>
      <c r="H240" s="40"/>
      <c r="I240" s="197"/>
      <c r="J240" s="40"/>
      <c r="K240" s="40"/>
      <c r="L240" s="43"/>
      <c r="M240" s="198"/>
      <c r="N240" s="199"/>
      <c r="O240" s="68"/>
      <c r="P240" s="68"/>
      <c r="Q240" s="68"/>
      <c r="R240" s="68"/>
      <c r="S240" s="68"/>
      <c r="T240" s="69"/>
      <c r="U240" s="38"/>
      <c r="V240" s="38"/>
      <c r="W240" s="38"/>
      <c r="X240" s="38"/>
      <c r="Y240" s="38"/>
      <c r="Z240" s="38"/>
      <c r="AA240" s="38"/>
      <c r="AB240" s="38"/>
      <c r="AC240" s="38"/>
      <c r="AD240" s="38"/>
      <c r="AE240" s="38"/>
      <c r="AT240" s="21" t="s">
        <v>206</v>
      </c>
      <c r="AU240" s="21" t="s">
        <v>176</v>
      </c>
    </row>
    <row r="241" spans="1:65" s="2" customFormat="1" ht="37.9" customHeight="1">
      <c r="A241" s="38"/>
      <c r="B241" s="39"/>
      <c r="C241" s="182" t="s">
        <v>1342</v>
      </c>
      <c r="D241" s="182" t="s">
        <v>171</v>
      </c>
      <c r="E241" s="183" t="s">
        <v>3732</v>
      </c>
      <c r="F241" s="184" t="s">
        <v>3733</v>
      </c>
      <c r="G241" s="185" t="s">
        <v>999</v>
      </c>
      <c r="H241" s="186">
        <v>2</v>
      </c>
      <c r="I241" s="187"/>
      <c r="J241" s="188">
        <f>ROUND(I241*H241,2)</f>
        <v>0</v>
      </c>
      <c r="K241" s="184" t="s">
        <v>1480</v>
      </c>
      <c r="L241" s="43"/>
      <c r="M241" s="189" t="s">
        <v>19</v>
      </c>
      <c r="N241" s="190" t="s">
        <v>43</v>
      </c>
      <c r="O241" s="68"/>
      <c r="P241" s="191">
        <f>O241*H241</f>
        <v>0</v>
      </c>
      <c r="Q241" s="191">
        <v>0</v>
      </c>
      <c r="R241" s="191">
        <f>Q241*H241</f>
        <v>0</v>
      </c>
      <c r="S241" s="191">
        <v>0</v>
      </c>
      <c r="T241" s="192">
        <f>S241*H241</f>
        <v>0</v>
      </c>
      <c r="U241" s="38"/>
      <c r="V241" s="38"/>
      <c r="W241" s="38"/>
      <c r="X241" s="38"/>
      <c r="Y241" s="38"/>
      <c r="Z241" s="38"/>
      <c r="AA241" s="38"/>
      <c r="AB241" s="38"/>
      <c r="AC241" s="38"/>
      <c r="AD241" s="38"/>
      <c r="AE241" s="38"/>
      <c r="AR241" s="193" t="s">
        <v>176</v>
      </c>
      <c r="AT241" s="193" t="s">
        <v>171</v>
      </c>
      <c r="AU241" s="193" t="s">
        <v>176</v>
      </c>
      <c r="AY241" s="21" t="s">
        <v>168</v>
      </c>
      <c r="BE241" s="194">
        <f>IF(N241="základní",J241,0)</f>
        <v>0</v>
      </c>
      <c r="BF241" s="194">
        <f>IF(N241="snížená",J241,0)</f>
        <v>0</v>
      </c>
      <c r="BG241" s="194">
        <f>IF(N241="zákl. přenesená",J241,0)</f>
        <v>0</v>
      </c>
      <c r="BH241" s="194">
        <f>IF(N241="sníž. přenesená",J241,0)</f>
        <v>0</v>
      </c>
      <c r="BI241" s="194">
        <f>IF(N241="nulová",J241,0)</f>
        <v>0</v>
      </c>
      <c r="BJ241" s="21" t="s">
        <v>79</v>
      </c>
      <c r="BK241" s="194">
        <f>ROUND(I241*H241,2)</f>
        <v>0</v>
      </c>
      <c r="BL241" s="21" t="s">
        <v>176</v>
      </c>
      <c r="BM241" s="193" t="s">
        <v>3734</v>
      </c>
    </row>
    <row r="242" spans="1:65" s="2" customFormat="1" ht="19.5">
      <c r="A242" s="38"/>
      <c r="B242" s="39"/>
      <c r="C242" s="40"/>
      <c r="D242" s="195" t="s">
        <v>178</v>
      </c>
      <c r="E242" s="40"/>
      <c r="F242" s="196" t="s">
        <v>3733</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1" t="s">
        <v>178</v>
      </c>
      <c r="AU242" s="21" t="s">
        <v>176</v>
      </c>
    </row>
    <row r="243" spans="1:65" s="2" customFormat="1" ht="29.25">
      <c r="A243" s="38"/>
      <c r="B243" s="39"/>
      <c r="C243" s="40"/>
      <c r="D243" s="195" t="s">
        <v>206</v>
      </c>
      <c r="E243" s="40"/>
      <c r="F243" s="224" t="s">
        <v>2863</v>
      </c>
      <c r="G243" s="40"/>
      <c r="H243" s="40"/>
      <c r="I243" s="197"/>
      <c r="J243" s="40"/>
      <c r="K243" s="40"/>
      <c r="L243" s="43"/>
      <c r="M243" s="198"/>
      <c r="N243" s="199"/>
      <c r="O243" s="68"/>
      <c r="P243" s="68"/>
      <c r="Q243" s="68"/>
      <c r="R243" s="68"/>
      <c r="S243" s="68"/>
      <c r="T243" s="69"/>
      <c r="U243" s="38"/>
      <c r="V243" s="38"/>
      <c r="W243" s="38"/>
      <c r="X243" s="38"/>
      <c r="Y243" s="38"/>
      <c r="Z243" s="38"/>
      <c r="AA243" s="38"/>
      <c r="AB243" s="38"/>
      <c r="AC243" s="38"/>
      <c r="AD243" s="38"/>
      <c r="AE243" s="38"/>
      <c r="AT243" s="21" t="s">
        <v>206</v>
      </c>
      <c r="AU243" s="21" t="s">
        <v>176</v>
      </c>
    </row>
    <row r="244" spans="1:65" s="2" customFormat="1" ht="21.75" customHeight="1">
      <c r="A244" s="38"/>
      <c r="B244" s="39"/>
      <c r="C244" s="182" t="s">
        <v>247</v>
      </c>
      <c r="D244" s="182" t="s">
        <v>171</v>
      </c>
      <c r="E244" s="183" t="s">
        <v>3735</v>
      </c>
      <c r="F244" s="184" t="s">
        <v>3736</v>
      </c>
      <c r="G244" s="185" t="s">
        <v>999</v>
      </c>
      <c r="H244" s="186">
        <v>1</v>
      </c>
      <c r="I244" s="187"/>
      <c r="J244" s="188">
        <f>ROUND(I244*H244,2)</f>
        <v>0</v>
      </c>
      <c r="K244" s="184" t="s">
        <v>1480</v>
      </c>
      <c r="L244" s="43"/>
      <c r="M244" s="189" t="s">
        <v>19</v>
      </c>
      <c r="N244" s="190" t="s">
        <v>43</v>
      </c>
      <c r="O244" s="68"/>
      <c r="P244" s="191">
        <f>O244*H244</f>
        <v>0</v>
      </c>
      <c r="Q244" s="191">
        <v>0</v>
      </c>
      <c r="R244" s="191">
        <f>Q244*H244</f>
        <v>0</v>
      </c>
      <c r="S244" s="191">
        <v>0</v>
      </c>
      <c r="T244" s="192">
        <f>S244*H244</f>
        <v>0</v>
      </c>
      <c r="U244" s="38"/>
      <c r="V244" s="38"/>
      <c r="W244" s="38"/>
      <c r="X244" s="38"/>
      <c r="Y244" s="38"/>
      <c r="Z244" s="38"/>
      <c r="AA244" s="38"/>
      <c r="AB244" s="38"/>
      <c r="AC244" s="38"/>
      <c r="AD244" s="38"/>
      <c r="AE244" s="38"/>
      <c r="AR244" s="193" t="s">
        <v>176</v>
      </c>
      <c r="AT244" s="193" t="s">
        <v>171</v>
      </c>
      <c r="AU244" s="193" t="s">
        <v>176</v>
      </c>
      <c r="AY244" s="21" t="s">
        <v>168</v>
      </c>
      <c r="BE244" s="194">
        <f>IF(N244="základní",J244,0)</f>
        <v>0</v>
      </c>
      <c r="BF244" s="194">
        <f>IF(N244="snížená",J244,0)</f>
        <v>0</v>
      </c>
      <c r="BG244" s="194">
        <f>IF(N244="zákl. přenesená",J244,0)</f>
        <v>0</v>
      </c>
      <c r="BH244" s="194">
        <f>IF(N244="sníž. přenesená",J244,0)</f>
        <v>0</v>
      </c>
      <c r="BI244" s="194">
        <f>IF(N244="nulová",J244,0)</f>
        <v>0</v>
      </c>
      <c r="BJ244" s="21" t="s">
        <v>79</v>
      </c>
      <c r="BK244" s="194">
        <f>ROUND(I244*H244,2)</f>
        <v>0</v>
      </c>
      <c r="BL244" s="21" t="s">
        <v>176</v>
      </c>
      <c r="BM244" s="193" t="s">
        <v>3737</v>
      </c>
    </row>
    <row r="245" spans="1:65" s="2" customFormat="1" ht="11.25">
      <c r="A245" s="38"/>
      <c r="B245" s="39"/>
      <c r="C245" s="40"/>
      <c r="D245" s="195" t="s">
        <v>178</v>
      </c>
      <c r="E245" s="40"/>
      <c r="F245" s="196" t="s">
        <v>3736</v>
      </c>
      <c r="G245" s="40"/>
      <c r="H245" s="40"/>
      <c r="I245" s="197"/>
      <c r="J245" s="40"/>
      <c r="K245" s="40"/>
      <c r="L245" s="43"/>
      <c r="M245" s="198"/>
      <c r="N245" s="199"/>
      <c r="O245" s="68"/>
      <c r="P245" s="68"/>
      <c r="Q245" s="68"/>
      <c r="R245" s="68"/>
      <c r="S245" s="68"/>
      <c r="T245" s="69"/>
      <c r="U245" s="38"/>
      <c r="V245" s="38"/>
      <c r="W245" s="38"/>
      <c r="X245" s="38"/>
      <c r="Y245" s="38"/>
      <c r="Z245" s="38"/>
      <c r="AA245" s="38"/>
      <c r="AB245" s="38"/>
      <c r="AC245" s="38"/>
      <c r="AD245" s="38"/>
      <c r="AE245" s="38"/>
      <c r="AT245" s="21" t="s">
        <v>178</v>
      </c>
      <c r="AU245" s="21" t="s">
        <v>176</v>
      </c>
    </row>
    <row r="246" spans="1:65" s="2" customFormat="1" ht="39">
      <c r="A246" s="38"/>
      <c r="B246" s="39"/>
      <c r="C246" s="40"/>
      <c r="D246" s="195" t="s">
        <v>206</v>
      </c>
      <c r="E246" s="40"/>
      <c r="F246" s="224" t="s">
        <v>3738</v>
      </c>
      <c r="G246" s="40"/>
      <c r="H246" s="40"/>
      <c r="I246" s="197"/>
      <c r="J246" s="40"/>
      <c r="K246" s="40"/>
      <c r="L246" s="43"/>
      <c r="M246" s="198"/>
      <c r="N246" s="199"/>
      <c r="O246" s="68"/>
      <c r="P246" s="68"/>
      <c r="Q246" s="68"/>
      <c r="R246" s="68"/>
      <c r="S246" s="68"/>
      <c r="T246" s="69"/>
      <c r="U246" s="38"/>
      <c r="V246" s="38"/>
      <c r="W246" s="38"/>
      <c r="X246" s="38"/>
      <c r="Y246" s="38"/>
      <c r="Z246" s="38"/>
      <c r="AA246" s="38"/>
      <c r="AB246" s="38"/>
      <c r="AC246" s="38"/>
      <c r="AD246" s="38"/>
      <c r="AE246" s="38"/>
      <c r="AT246" s="21" t="s">
        <v>206</v>
      </c>
      <c r="AU246" s="21" t="s">
        <v>176</v>
      </c>
    </row>
    <row r="247" spans="1:65" s="2" customFormat="1" ht="21.75" customHeight="1">
      <c r="A247" s="38"/>
      <c r="B247" s="39"/>
      <c r="C247" s="182" t="s">
        <v>1313</v>
      </c>
      <c r="D247" s="182" t="s">
        <v>171</v>
      </c>
      <c r="E247" s="183" t="s">
        <v>3739</v>
      </c>
      <c r="F247" s="184" t="s">
        <v>3740</v>
      </c>
      <c r="G247" s="185" t="s">
        <v>999</v>
      </c>
      <c r="H247" s="186">
        <v>1</v>
      </c>
      <c r="I247" s="187"/>
      <c r="J247" s="188">
        <f>ROUND(I247*H247,2)</f>
        <v>0</v>
      </c>
      <c r="K247" s="184" t="s">
        <v>1480</v>
      </c>
      <c r="L247" s="43"/>
      <c r="M247" s="189" t="s">
        <v>19</v>
      </c>
      <c r="N247" s="190" t="s">
        <v>43</v>
      </c>
      <c r="O247" s="68"/>
      <c r="P247" s="191">
        <f>O247*H247</f>
        <v>0</v>
      </c>
      <c r="Q247" s="191">
        <v>0</v>
      </c>
      <c r="R247" s="191">
        <f>Q247*H247</f>
        <v>0</v>
      </c>
      <c r="S247" s="191">
        <v>0</v>
      </c>
      <c r="T247" s="192">
        <f>S247*H247</f>
        <v>0</v>
      </c>
      <c r="U247" s="38"/>
      <c r="V247" s="38"/>
      <c r="W247" s="38"/>
      <c r="X247" s="38"/>
      <c r="Y247" s="38"/>
      <c r="Z247" s="38"/>
      <c r="AA247" s="38"/>
      <c r="AB247" s="38"/>
      <c r="AC247" s="38"/>
      <c r="AD247" s="38"/>
      <c r="AE247" s="38"/>
      <c r="AR247" s="193" t="s">
        <v>176</v>
      </c>
      <c r="AT247" s="193" t="s">
        <v>171</v>
      </c>
      <c r="AU247" s="193" t="s">
        <v>176</v>
      </c>
      <c r="AY247" s="21" t="s">
        <v>168</v>
      </c>
      <c r="BE247" s="194">
        <f>IF(N247="základní",J247,0)</f>
        <v>0</v>
      </c>
      <c r="BF247" s="194">
        <f>IF(N247="snížená",J247,0)</f>
        <v>0</v>
      </c>
      <c r="BG247" s="194">
        <f>IF(N247="zákl. přenesená",J247,0)</f>
        <v>0</v>
      </c>
      <c r="BH247" s="194">
        <f>IF(N247="sníž. přenesená",J247,0)</f>
        <v>0</v>
      </c>
      <c r="BI247" s="194">
        <f>IF(N247="nulová",J247,0)</f>
        <v>0</v>
      </c>
      <c r="BJ247" s="21" t="s">
        <v>79</v>
      </c>
      <c r="BK247" s="194">
        <f>ROUND(I247*H247,2)</f>
        <v>0</v>
      </c>
      <c r="BL247" s="21" t="s">
        <v>176</v>
      </c>
      <c r="BM247" s="193" t="s">
        <v>3741</v>
      </c>
    </row>
    <row r="248" spans="1:65" s="2" customFormat="1" ht="11.25">
      <c r="A248" s="38"/>
      <c r="B248" s="39"/>
      <c r="C248" s="40"/>
      <c r="D248" s="195" t="s">
        <v>178</v>
      </c>
      <c r="E248" s="40"/>
      <c r="F248" s="196" t="s">
        <v>3740</v>
      </c>
      <c r="G248" s="40"/>
      <c r="H248" s="40"/>
      <c r="I248" s="197"/>
      <c r="J248" s="40"/>
      <c r="K248" s="40"/>
      <c r="L248" s="43"/>
      <c r="M248" s="198"/>
      <c r="N248" s="199"/>
      <c r="O248" s="68"/>
      <c r="P248" s="68"/>
      <c r="Q248" s="68"/>
      <c r="R248" s="68"/>
      <c r="S248" s="68"/>
      <c r="T248" s="69"/>
      <c r="U248" s="38"/>
      <c r="V248" s="38"/>
      <c r="W248" s="38"/>
      <c r="X248" s="38"/>
      <c r="Y248" s="38"/>
      <c r="Z248" s="38"/>
      <c r="AA248" s="38"/>
      <c r="AB248" s="38"/>
      <c r="AC248" s="38"/>
      <c r="AD248" s="38"/>
      <c r="AE248" s="38"/>
      <c r="AT248" s="21" t="s">
        <v>178</v>
      </c>
      <c r="AU248" s="21" t="s">
        <v>176</v>
      </c>
    </row>
    <row r="249" spans="1:65" s="2" customFormat="1" ht="29.25">
      <c r="A249" s="38"/>
      <c r="B249" s="39"/>
      <c r="C249" s="40"/>
      <c r="D249" s="195" t="s">
        <v>206</v>
      </c>
      <c r="E249" s="40"/>
      <c r="F249" s="224" t="s">
        <v>2863</v>
      </c>
      <c r="G249" s="40"/>
      <c r="H249" s="40"/>
      <c r="I249" s="197"/>
      <c r="J249" s="40"/>
      <c r="K249" s="40"/>
      <c r="L249" s="43"/>
      <c r="M249" s="198"/>
      <c r="N249" s="199"/>
      <c r="O249" s="68"/>
      <c r="P249" s="68"/>
      <c r="Q249" s="68"/>
      <c r="R249" s="68"/>
      <c r="S249" s="68"/>
      <c r="T249" s="69"/>
      <c r="U249" s="38"/>
      <c r="V249" s="38"/>
      <c r="W249" s="38"/>
      <c r="X249" s="38"/>
      <c r="Y249" s="38"/>
      <c r="Z249" s="38"/>
      <c r="AA249" s="38"/>
      <c r="AB249" s="38"/>
      <c r="AC249" s="38"/>
      <c r="AD249" s="38"/>
      <c r="AE249" s="38"/>
      <c r="AT249" s="21" t="s">
        <v>206</v>
      </c>
      <c r="AU249" s="21" t="s">
        <v>176</v>
      </c>
    </row>
    <row r="250" spans="1:65" s="2" customFormat="1" ht="16.5" customHeight="1">
      <c r="A250" s="38"/>
      <c r="B250" s="39"/>
      <c r="C250" s="182" t="s">
        <v>1319</v>
      </c>
      <c r="D250" s="182" t="s">
        <v>171</v>
      </c>
      <c r="E250" s="183" t="s">
        <v>3742</v>
      </c>
      <c r="F250" s="184" t="s">
        <v>3743</v>
      </c>
      <c r="G250" s="185" t="s">
        <v>237</v>
      </c>
      <c r="H250" s="186">
        <v>6</v>
      </c>
      <c r="I250" s="187"/>
      <c r="J250" s="188">
        <f>ROUND(I250*H250,2)</f>
        <v>0</v>
      </c>
      <c r="K250" s="184" t="s">
        <v>175</v>
      </c>
      <c r="L250" s="43"/>
      <c r="M250" s="189" t="s">
        <v>19</v>
      </c>
      <c r="N250" s="190" t="s">
        <v>43</v>
      </c>
      <c r="O250" s="68"/>
      <c r="P250" s="191">
        <f>O250*H250</f>
        <v>0</v>
      </c>
      <c r="Q250" s="191">
        <v>6.0000000000000002E-5</v>
      </c>
      <c r="R250" s="191">
        <f>Q250*H250</f>
        <v>3.6000000000000002E-4</v>
      </c>
      <c r="S250" s="191">
        <v>0</v>
      </c>
      <c r="T250" s="192">
        <f>S250*H250</f>
        <v>0</v>
      </c>
      <c r="U250" s="38"/>
      <c r="V250" s="38"/>
      <c r="W250" s="38"/>
      <c r="X250" s="38"/>
      <c r="Y250" s="38"/>
      <c r="Z250" s="38"/>
      <c r="AA250" s="38"/>
      <c r="AB250" s="38"/>
      <c r="AC250" s="38"/>
      <c r="AD250" s="38"/>
      <c r="AE250" s="38"/>
      <c r="AR250" s="193" t="s">
        <v>176</v>
      </c>
      <c r="AT250" s="193" t="s">
        <v>171</v>
      </c>
      <c r="AU250" s="193" t="s">
        <v>176</v>
      </c>
      <c r="AY250" s="21" t="s">
        <v>168</v>
      </c>
      <c r="BE250" s="194">
        <f>IF(N250="základní",J250,0)</f>
        <v>0</v>
      </c>
      <c r="BF250" s="194">
        <f>IF(N250="snížená",J250,0)</f>
        <v>0</v>
      </c>
      <c r="BG250" s="194">
        <f>IF(N250="zákl. přenesená",J250,0)</f>
        <v>0</v>
      </c>
      <c r="BH250" s="194">
        <f>IF(N250="sníž. přenesená",J250,0)</f>
        <v>0</v>
      </c>
      <c r="BI250" s="194">
        <f>IF(N250="nulová",J250,0)</f>
        <v>0</v>
      </c>
      <c r="BJ250" s="21" t="s">
        <v>79</v>
      </c>
      <c r="BK250" s="194">
        <f>ROUND(I250*H250,2)</f>
        <v>0</v>
      </c>
      <c r="BL250" s="21" t="s">
        <v>176</v>
      </c>
      <c r="BM250" s="193" t="s">
        <v>3744</v>
      </c>
    </row>
    <row r="251" spans="1:65" s="2" customFormat="1" ht="11.25">
      <c r="A251" s="38"/>
      <c r="B251" s="39"/>
      <c r="C251" s="40"/>
      <c r="D251" s="195" t="s">
        <v>178</v>
      </c>
      <c r="E251" s="40"/>
      <c r="F251" s="196" t="s">
        <v>3745</v>
      </c>
      <c r="G251" s="40"/>
      <c r="H251" s="40"/>
      <c r="I251" s="197"/>
      <c r="J251" s="40"/>
      <c r="K251" s="40"/>
      <c r="L251" s="43"/>
      <c r="M251" s="198"/>
      <c r="N251" s="199"/>
      <c r="O251" s="68"/>
      <c r="P251" s="68"/>
      <c r="Q251" s="68"/>
      <c r="R251" s="68"/>
      <c r="S251" s="68"/>
      <c r="T251" s="69"/>
      <c r="U251" s="38"/>
      <c r="V251" s="38"/>
      <c r="W251" s="38"/>
      <c r="X251" s="38"/>
      <c r="Y251" s="38"/>
      <c r="Z251" s="38"/>
      <c r="AA251" s="38"/>
      <c r="AB251" s="38"/>
      <c r="AC251" s="38"/>
      <c r="AD251" s="38"/>
      <c r="AE251" s="38"/>
      <c r="AT251" s="21" t="s">
        <v>178</v>
      </c>
      <c r="AU251" s="21" t="s">
        <v>176</v>
      </c>
    </row>
    <row r="252" spans="1:65" s="2" customFormat="1" ht="11.25">
      <c r="A252" s="38"/>
      <c r="B252" s="39"/>
      <c r="C252" s="40"/>
      <c r="D252" s="200" t="s">
        <v>180</v>
      </c>
      <c r="E252" s="40"/>
      <c r="F252" s="201" t="s">
        <v>3746</v>
      </c>
      <c r="G252" s="40"/>
      <c r="H252" s="40"/>
      <c r="I252" s="197"/>
      <c r="J252" s="40"/>
      <c r="K252" s="40"/>
      <c r="L252" s="43"/>
      <c r="M252" s="198"/>
      <c r="N252" s="199"/>
      <c r="O252" s="68"/>
      <c r="P252" s="68"/>
      <c r="Q252" s="68"/>
      <c r="R252" s="68"/>
      <c r="S252" s="68"/>
      <c r="T252" s="69"/>
      <c r="U252" s="38"/>
      <c r="V252" s="38"/>
      <c r="W252" s="38"/>
      <c r="X252" s="38"/>
      <c r="Y252" s="38"/>
      <c r="Z252" s="38"/>
      <c r="AA252" s="38"/>
      <c r="AB252" s="38"/>
      <c r="AC252" s="38"/>
      <c r="AD252" s="38"/>
      <c r="AE252" s="38"/>
      <c r="AT252" s="21" t="s">
        <v>180</v>
      </c>
      <c r="AU252" s="21" t="s">
        <v>176</v>
      </c>
    </row>
    <row r="253" spans="1:65" s="2" customFormat="1" ht="16.5" customHeight="1">
      <c r="A253" s="38"/>
      <c r="B253" s="39"/>
      <c r="C253" s="182" t="s">
        <v>2492</v>
      </c>
      <c r="D253" s="182" t="s">
        <v>171</v>
      </c>
      <c r="E253" s="183" t="s">
        <v>3747</v>
      </c>
      <c r="F253" s="184" t="s">
        <v>3748</v>
      </c>
      <c r="G253" s="185" t="s">
        <v>237</v>
      </c>
      <c r="H253" s="186">
        <v>3</v>
      </c>
      <c r="I253" s="187"/>
      <c r="J253" s="188">
        <f>ROUND(I253*H253,2)</f>
        <v>0</v>
      </c>
      <c r="K253" s="184" t="s">
        <v>175</v>
      </c>
      <c r="L253" s="43"/>
      <c r="M253" s="189" t="s">
        <v>19</v>
      </c>
      <c r="N253" s="190" t="s">
        <v>43</v>
      </c>
      <c r="O253" s="68"/>
      <c r="P253" s="191">
        <f>O253*H253</f>
        <v>0</v>
      </c>
      <c r="Q253" s="191">
        <v>1.3999999999999999E-4</v>
      </c>
      <c r="R253" s="191">
        <f>Q253*H253</f>
        <v>4.1999999999999996E-4</v>
      </c>
      <c r="S253" s="191">
        <v>0</v>
      </c>
      <c r="T253" s="192">
        <f>S253*H253</f>
        <v>0</v>
      </c>
      <c r="U253" s="38"/>
      <c r="V253" s="38"/>
      <c r="W253" s="38"/>
      <c r="X253" s="38"/>
      <c r="Y253" s="38"/>
      <c r="Z253" s="38"/>
      <c r="AA253" s="38"/>
      <c r="AB253" s="38"/>
      <c r="AC253" s="38"/>
      <c r="AD253" s="38"/>
      <c r="AE253" s="38"/>
      <c r="AR253" s="193" t="s">
        <v>176</v>
      </c>
      <c r="AT253" s="193" t="s">
        <v>171</v>
      </c>
      <c r="AU253" s="193" t="s">
        <v>176</v>
      </c>
      <c r="AY253" s="21" t="s">
        <v>168</v>
      </c>
      <c r="BE253" s="194">
        <f>IF(N253="základní",J253,0)</f>
        <v>0</v>
      </c>
      <c r="BF253" s="194">
        <f>IF(N253="snížená",J253,0)</f>
        <v>0</v>
      </c>
      <c r="BG253" s="194">
        <f>IF(N253="zákl. přenesená",J253,0)</f>
        <v>0</v>
      </c>
      <c r="BH253" s="194">
        <f>IF(N253="sníž. přenesená",J253,0)</f>
        <v>0</v>
      </c>
      <c r="BI253" s="194">
        <f>IF(N253="nulová",J253,0)</f>
        <v>0</v>
      </c>
      <c r="BJ253" s="21" t="s">
        <v>79</v>
      </c>
      <c r="BK253" s="194">
        <f>ROUND(I253*H253,2)</f>
        <v>0</v>
      </c>
      <c r="BL253" s="21" t="s">
        <v>176</v>
      </c>
      <c r="BM253" s="193" t="s">
        <v>3749</v>
      </c>
    </row>
    <row r="254" spans="1:65" s="2" customFormat="1" ht="11.25">
      <c r="A254" s="38"/>
      <c r="B254" s="39"/>
      <c r="C254" s="40"/>
      <c r="D254" s="195" t="s">
        <v>178</v>
      </c>
      <c r="E254" s="40"/>
      <c r="F254" s="196" t="s">
        <v>3750</v>
      </c>
      <c r="G254" s="40"/>
      <c r="H254" s="40"/>
      <c r="I254" s="197"/>
      <c r="J254" s="40"/>
      <c r="K254" s="40"/>
      <c r="L254" s="43"/>
      <c r="M254" s="198"/>
      <c r="N254" s="199"/>
      <c r="O254" s="68"/>
      <c r="P254" s="68"/>
      <c r="Q254" s="68"/>
      <c r="R254" s="68"/>
      <c r="S254" s="68"/>
      <c r="T254" s="69"/>
      <c r="U254" s="38"/>
      <c r="V254" s="38"/>
      <c r="W254" s="38"/>
      <c r="X254" s="38"/>
      <c r="Y254" s="38"/>
      <c r="Z254" s="38"/>
      <c r="AA254" s="38"/>
      <c r="AB254" s="38"/>
      <c r="AC254" s="38"/>
      <c r="AD254" s="38"/>
      <c r="AE254" s="38"/>
      <c r="AT254" s="21" t="s">
        <v>178</v>
      </c>
      <c r="AU254" s="21" t="s">
        <v>176</v>
      </c>
    </row>
    <row r="255" spans="1:65" s="2" customFormat="1" ht="11.25">
      <c r="A255" s="38"/>
      <c r="B255" s="39"/>
      <c r="C255" s="40"/>
      <c r="D255" s="200" t="s">
        <v>180</v>
      </c>
      <c r="E255" s="40"/>
      <c r="F255" s="201" t="s">
        <v>3751</v>
      </c>
      <c r="G255" s="40"/>
      <c r="H255" s="40"/>
      <c r="I255" s="197"/>
      <c r="J255" s="40"/>
      <c r="K255" s="40"/>
      <c r="L255" s="43"/>
      <c r="M255" s="198"/>
      <c r="N255" s="199"/>
      <c r="O255" s="68"/>
      <c r="P255" s="68"/>
      <c r="Q255" s="68"/>
      <c r="R255" s="68"/>
      <c r="S255" s="68"/>
      <c r="T255" s="69"/>
      <c r="U255" s="38"/>
      <c r="V255" s="38"/>
      <c r="W255" s="38"/>
      <c r="X255" s="38"/>
      <c r="Y255" s="38"/>
      <c r="Z255" s="38"/>
      <c r="AA255" s="38"/>
      <c r="AB255" s="38"/>
      <c r="AC255" s="38"/>
      <c r="AD255" s="38"/>
      <c r="AE255" s="38"/>
      <c r="AT255" s="21" t="s">
        <v>180</v>
      </c>
      <c r="AU255" s="21" t="s">
        <v>176</v>
      </c>
    </row>
    <row r="256" spans="1:65" s="2" customFormat="1" ht="16.5" customHeight="1">
      <c r="A256" s="38"/>
      <c r="B256" s="39"/>
      <c r="C256" s="182" t="s">
        <v>1984</v>
      </c>
      <c r="D256" s="182" t="s">
        <v>171</v>
      </c>
      <c r="E256" s="183" t="s">
        <v>3752</v>
      </c>
      <c r="F256" s="184" t="s">
        <v>3753</v>
      </c>
      <c r="G256" s="185" t="s">
        <v>237</v>
      </c>
      <c r="H256" s="186">
        <v>8</v>
      </c>
      <c r="I256" s="187"/>
      <c r="J256" s="188">
        <f>ROUND(I256*H256,2)</f>
        <v>0</v>
      </c>
      <c r="K256" s="184" t="s">
        <v>175</v>
      </c>
      <c r="L256" s="43"/>
      <c r="M256" s="189" t="s">
        <v>19</v>
      </c>
      <c r="N256" s="190" t="s">
        <v>43</v>
      </c>
      <c r="O256" s="68"/>
      <c r="P256" s="191">
        <f>O256*H256</f>
        <v>0</v>
      </c>
      <c r="Q256" s="191">
        <v>2.1000000000000001E-4</v>
      </c>
      <c r="R256" s="191">
        <f>Q256*H256</f>
        <v>1.6800000000000001E-3</v>
      </c>
      <c r="S256" s="191">
        <v>0</v>
      </c>
      <c r="T256" s="192">
        <f>S256*H256</f>
        <v>0</v>
      </c>
      <c r="U256" s="38"/>
      <c r="V256" s="38"/>
      <c r="W256" s="38"/>
      <c r="X256" s="38"/>
      <c r="Y256" s="38"/>
      <c r="Z256" s="38"/>
      <c r="AA256" s="38"/>
      <c r="AB256" s="38"/>
      <c r="AC256" s="38"/>
      <c r="AD256" s="38"/>
      <c r="AE256" s="38"/>
      <c r="AR256" s="193" t="s">
        <v>176</v>
      </c>
      <c r="AT256" s="193" t="s">
        <v>171</v>
      </c>
      <c r="AU256" s="193" t="s">
        <v>176</v>
      </c>
      <c r="AY256" s="21" t="s">
        <v>168</v>
      </c>
      <c r="BE256" s="194">
        <f>IF(N256="základní",J256,0)</f>
        <v>0</v>
      </c>
      <c r="BF256" s="194">
        <f>IF(N256="snížená",J256,0)</f>
        <v>0</v>
      </c>
      <c r="BG256" s="194">
        <f>IF(N256="zákl. přenesená",J256,0)</f>
        <v>0</v>
      </c>
      <c r="BH256" s="194">
        <f>IF(N256="sníž. přenesená",J256,0)</f>
        <v>0</v>
      </c>
      <c r="BI256" s="194">
        <f>IF(N256="nulová",J256,0)</f>
        <v>0</v>
      </c>
      <c r="BJ256" s="21" t="s">
        <v>79</v>
      </c>
      <c r="BK256" s="194">
        <f>ROUND(I256*H256,2)</f>
        <v>0</v>
      </c>
      <c r="BL256" s="21" t="s">
        <v>176</v>
      </c>
      <c r="BM256" s="193" t="s">
        <v>3754</v>
      </c>
    </row>
    <row r="257" spans="1:65" s="2" customFormat="1" ht="11.25">
      <c r="A257" s="38"/>
      <c r="B257" s="39"/>
      <c r="C257" s="40"/>
      <c r="D257" s="195" t="s">
        <v>178</v>
      </c>
      <c r="E257" s="40"/>
      <c r="F257" s="196" t="s">
        <v>3755</v>
      </c>
      <c r="G257" s="40"/>
      <c r="H257" s="40"/>
      <c r="I257" s="197"/>
      <c r="J257" s="40"/>
      <c r="K257" s="40"/>
      <c r="L257" s="43"/>
      <c r="M257" s="198"/>
      <c r="N257" s="199"/>
      <c r="O257" s="68"/>
      <c r="P257" s="68"/>
      <c r="Q257" s="68"/>
      <c r="R257" s="68"/>
      <c r="S257" s="68"/>
      <c r="T257" s="69"/>
      <c r="U257" s="38"/>
      <c r="V257" s="38"/>
      <c r="W257" s="38"/>
      <c r="X257" s="38"/>
      <c r="Y257" s="38"/>
      <c r="Z257" s="38"/>
      <c r="AA257" s="38"/>
      <c r="AB257" s="38"/>
      <c r="AC257" s="38"/>
      <c r="AD257" s="38"/>
      <c r="AE257" s="38"/>
      <c r="AT257" s="21" t="s">
        <v>178</v>
      </c>
      <c r="AU257" s="21" t="s">
        <v>176</v>
      </c>
    </row>
    <row r="258" spans="1:65" s="2" customFormat="1" ht="11.25">
      <c r="A258" s="38"/>
      <c r="B258" s="39"/>
      <c r="C258" s="40"/>
      <c r="D258" s="200" t="s">
        <v>180</v>
      </c>
      <c r="E258" s="40"/>
      <c r="F258" s="201" t="s">
        <v>3756</v>
      </c>
      <c r="G258" s="40"/>
      <c r="H258" s="40"/>
      <c r="I258" s="197"/>
      <c r="J258" s="40"/>
      <c r="K258" s="40"/>
      <c r="L258" s="43"/>
      <c r="M258" s="198"/>
      <c r="N258" s="199"/>
      <c r="O258" s="68"/>
      <c r="P258" s="68"/>
      <c r="Q258" s="68"/>
      <c r="R258" s="68"/>
      <c r="S258" s="68"/>
      <c r="T258" s="69"/>
      <c r="U258" s="38"/>
      <c r="V258" s="38"/>
      <c r="W258" s="38"/>
      <c r="X258" s="38"/>
      <c r="Y258" s="38"/>
      <c r="Z258" s="38"/>
      <c r="AA258" s="38"/>
      <c r="AB258" s="38"/>
      <c r="AC258" s="38"/>
      <c r="AD258" s="38"/>
      <c r="AE258" s="38"/>
      <c r="AT258" s="21" t="s">
        <v>180</v>
      </c>
      <c r="AU258" s="21" t="s">
        <v>176</v>
      </c>
    </row>
    <row r="259" spans="1:65" s="2" customFormat="1" ht="16.5" customHeight="1">
      <c r="A259" s="38"/>
      <c r="B259" s="39"/>
      <c r="C259" s="182" t="s">
        <v>2496</v>
      </c>
      <c r="D259" s="182" t="s">
        <v>171</v>
      </c>
      <c r="E259" s="183" t="s">
        <v>3757</v>
      </c>
      <c r="F259" s="184" t="s">
        <v>3758</v>
      </c>
      <c r="G259" s="185" t="s">
        <v>237</v>
      </c>
      <c r="H259" s="186">
        <v>3</v>
      </c>
      <c r="I259" s="187"/>
      <c r="J259" s="188">
        <f>ROUND(I259*H259,2)</f>
        <v>0</v>
      </c>
      <c r="K259" s="184" t="s">
        <v>1480</v>
      </c>
      <c r="L259" s="43"/>
      <c r="M259" s="189" t="s">
        <v>19</v>
      </c>
      <c r="N259" s="190" t="s">
        <v>43</v>
      </c>
      <c r="O259" s="68"/>
      <c r="P259" s="191">
        <f>O259*H259</f>
        <v>0</v>
      </c>
      <c r="Q259" s="191">
        <v>0</v>
      </c>
      <c r="R259" s="191">
        <f>Q259*H259</f>
        <v>0</v>
      </c>
      <c r="S259" s="191">
        <v>0</v>
      </c>
      <c r="T259" s="192">
        <f>S259*H259</f>
        <v>0</v>
      </c>
      <c r="U259" s="38"/>
      <c r="V259" s="38"/>
      <c r="W259" s="38"/>
      <c r="X259" s="38"/>
      <c r="Y259" s="38"/>
      <c r="Z259" s="38"/>
      <c r="AA259" s="38"/>
      <c r="AB259" s="38"/>
      <c r="AC259" s="38"/>
      <c r="AD259" s="38"/>
      <c r="AE259" s="38"/>
      <c r="AR259" s="193" t="s">
        <v>176</v>
      </c>
      <c r="AT259" s="193" t="s">
        <v>171</v>
      </c>
      <c r="AU259" s="193" t="s">
        <v>176</v>
      </c>
      <c r="AY259" s="21" t="s">
        <v>168</v>
      </c>
      <c r="BE259" s="194">
        <f>IF(N259="základní",J259,0)</f>
        <v>0</v>
      </c>
      <c r="BF259" s="194">
        <f>IF(N259="snížená",J259,0)</f>
        <v>0</v>
      </c>
      <c r="BG259" s="194">
        <f>IF(N259="zákl. přenesená",J259,0)</f>
        <v>0</v>
      </c>
      <c r="BH259" s="194">
        <f>IF(N259="sníž. přenesená",J259,0)</f>
        <v>0</v>
      </c>
      <c r="BI259" s="194">
        <f>IF(N259="nulová",J259,0)</f>
        <v>0</v>
      </c>
      <c r="BJ259" s="21" t="s">
        <v>79</v>
      </c>
      <c r="BK259" s="194">
        <f>ROUND(I259*H259,2)</f>
        <v>0</v>
      </c>
      <c r="BL259" s="21" t="s">
        <v>176</v>
      </c>
      <c r="BM259" s="193" t="s">
        <v>3759</v>
      </c>
    </row>
    <row r="260" spans="1:65" s="2" customFormat="1" ht="11.25">
      <c r="A260" s="38"/>
      <c r="B260" s="39"/>
      <c r="C260" s="40"/>
      <c r="D260" s="195" t="s">
        <v>178</v>
      </c>
      <c r="E260" s="40"/>
      <c r="F260" s="196" t="s">
        <v>3758</v>
      </c>
      <c r="G260" s="40"/>
      <c r="H260" s="40"/>
      <c r="I260" s="197"/>
      <c r="J260" s="40"/>
      <c r="K260" s="40"/>
      <c r="L260" s="43"/>
      <c r="M260" s="198"/>
      <c r="N260" s="199"/>
      <c r="O260" s="68"/>
      <c r="P260" s="68"/>
      <c r="Q260" s="68"/>
      <c r="R260" s="68"/>
      <c r="S260" s="68"/>
      <c r="T260" s="69"/>
      <c r="U260" s="38"/>
      <c r="V260" s="38"/>
      <c r="W260" s="38"/>
      <c r="X260" s="38"/>
      <c r="Y260" s="38"/>
      <c r="Z260" s="38"/>
      <c r="AA260" s="38"/>
      <c r="AB260" s="38"/>
      <c r="AC260" s="38"/>
      <c r="AD260" s="38"/>
      <c r="AE260" s="38"/>
      <c r="AT260" s="21" t="s">
        <v>178</v>
      </c>
      <c r="AU260" s="21" t="s">
        <v>176</v>
      </c>
    </row>
    <row r="261" spans="1:65" s="2" customFormat="1" ht="24.2" customHeight="1">
      <c r="A261" s="38"/>
      <c r="B261" s="39"/>
      <c r="C261" s="182" t="s">
        <v>1576</v>
      </c>
      <c r="D261" s="182" t="s">
        <v>171</v>
      </c>
      <c r="E261" s="183" t="s">
        <v>3760</v>
      </c>
      <c r="F261" s="184" t="s">
        <v>3761</v>
      </c>
      <c r="G261" s="185" t="s">
        <v>999</v>
      </c>
      <c r="H261" s="186">
        <v>6</v>
      </c>
      <c r="I261" s="187"/>
      <c r="J261" s="188">
        <f>ROUND(I261*H261,2)</f>
        <v>0</v>
      </c>
      <c r="K261" s="184" t="s">
        <v>1480</v>
      </c>
      <c r="L261" s="43"/>
      <c r="M261" s="189" t="s">
        <v>19</v>
      </c>
      <c r="N261" s="190" t="s">
        <v>43</v>
      </c>
      <c r="O261" s="68"/>
      <c r="P261" s="191">
        <f>O261*H261</f>
        <v>0</v>
      </c>
      <c r="Q261" s="191">
        <v>0</v>
      </c>
      <c r="R261" s="191">
        <f>Q261*H261</f>
        <v>0</v>
      </c>
      <c r="S261" s="191">
        <v>0</v>
      </c>
      <c r="T261" s="192">
        <f>S261*H261</f>
        <v>0</v>
      </c>
      <c r="U261" s="38"/>
      <c r="V261" s="38"/>
      <c r="W261" s="38"/>
      <c r="X261" s="38"/>
      <c r="Y261" s="38"/>
      <c r="Z261" s="38"/>
      <c r="AA261" s="38"/>
      <c r="AB261" s="38"/>
      <c r="AC261" s="38"/>
      <c r="AD261" s="38"/>
      <c r="AE261" s="38"/>
      <c r="AR261" s="193" t="s">
        <v>176</v>
      </c>
      <c r="AT261" s="193" t="s">
        <v>171</v>
      </c>
      <c r="AU261" s="193" t="s">
        <v>176</v>
      </c>
      <c r="AY261" s="21" t="s">
        <v>168</v>
      </c>
      <c r="BE261" s="194">
        <f>IF(N261="základní",J261,0)</f>
        <v>0</v>
      </c>
      <c r="BF261" s="194">
        <f>IF(N261="snížená",J261,0)</f>
        <v>0</v>
      </c>
      <c r="BG261" s="194">
        <f>IF(N261="zákl. přenesená",J261,0)</f>
        <v>0</v>
      </c>
      <c r="BH261" s="194">
        <f>IF(N261="sníž. přenesená",J261,0)</f>
        <v>0</v>
      </c>
      <c r="BI261" s="194">
        <f>IF(N261="nulová",J261,0)</f>
        <v>0</v>
      </c>
      <c r="BJ261" s="21" t="s">
        <v>79</v>
      </c>
      <c r="BK261" s="194">
        <f>ROUND(I261*H261,2)</f>
        <v>0</v>
      </c>
      <c r="BL261" s="21" t="s">
        <v>176</v>
      </c>
      <c r="BM261" s="193" t="s">
        <v>3762</v>
      </c>
    </row>
    <row r="262" spans="1:65" s="2" customFormat="1" ht="11.25">
      <c r="A262" s="38"/>
      <c r="B262" s="39"/>
      <c r="C262" s="40"/>
      <c r="D262" s="195" t="s">
        <v>178</v>
      </c>
      <c r="E262" s="40"/>
      <c r="F262" s="196" t="s">
        <v>3761</v>
      </c>
      <c r="G262" s="40"/>
      <c r="H262" s="40"/>
      <c r="I262" s="197"/>
      <c r="J262" s="40"/>
      <c r="K262" s="40"/>
      <c r="L262" s="43"/>
      <c r="M262" s="198"/>
      <c r="N262" s="199"/>
      <c r="O262" s="68"/>
      <c r="P262" s="68"/>
      <c r="Q262" s="68"/>
      <c r="R262" s="68"/>
      <c r="S262" s="68"/>
      <c r="T262" s="69"/>
      <c r="U262" s="38"/>
      <c r="V262" s="38"/>
      <c r="W262" s="38"/>
      <c r="X262" s="38"/>
      <c r="Y262" s="38"/>
      <c r="Z262" s="38"/>
      <c r="AA262" s="38"/>
      <c r="AB262" s="38"/>
      <c r="AC262" s="38"/>
      <c r="AD262" s="38"/>
      <c r="AE262" s="38"/>
      <c r="AT262" s="21" t="s">
        <v>178</v>
      </c>
      <c r="AU262" s="21" t="s">
        <v>176</v>
      </c>
    </row>
    <row r="263" spans="1:65" s="2" customFormat="1" ht="33" customHeight="1">
      <c r="A263" s="38"/>
      <c r="B263" s="39"/>
      <c r="C263" s="182" t="s">
        <v>1585</v>
      </c>
      <c r="D263" s="182" t="s">
        <v>171</v>
      </c>
      <c r="E263" s="183" t="s">
        <v>3763</v>
      </c>
      <c r="F263" s="184" t="s">
        <v>3764</v>
      </c>
      <c r="G263" s="185" t="s">
        <v>999</v>
      </c>
      <c r="H263" s="186">
        <v>6</v>
      </c>
      <c r="I263" s="187"/>
      <c r="J263" s="188">
        <f>ROUND(I263*H263,2)</f>
        <v>0</v>
      </c>
      <c r="K263" s="184" t="s">
        <v>1480</v>
      </c>
      <c r="L263" s="43"/>
      <c r="M263" s="189" t="s">
        <v>19</v>
      </c>
      <c r="N263" s="190" t="s">
        <v>43</v>
      </c>
      <c r="O263" s="68"/>
      <c r="P263" s="191">
        <f>O263*H263</f>
        <v>0</v>
      </c>
      <c r="Q263" s="191">
        <v>0</v>
      </c>
      <c r="R263" s="191">
        <f>Q263*H263</f>
        <v>0</v>
      </c>
      <c r="S263" s="191">
        <v>0</v>
      </c>
      <c r="T263" s="192">
        <f>S263*H263</f>
        <v>0</v>
      </c>
      <c r="U263" s="38"/>
      <c r="V263" s="38"/>
      <c r="W263" s="38"/>
      <c r="X263" s="38"/>
      <c r="Y263" s="38"/>
      <c r="Z263" s="38"/>
      <c r="AA263" s="38"/>
      <c r="AB263" s="38"/>
      <c r="AC263" s="38"/>
      <c r="AD263" s="38"/>
      <c r="AE263" s="38"/>
      <c r="AR263" s="193" t="s">
        <v>176</v>
      </c>
      <c r="AT263" s="193" t="s">
        <v>171</v>
      </c>
      <c r="AU263" s="193" t="s">
        <v>176</v>
      </c>
      <c r="AY263" s="21" t="s">
        <v>168</v>
      </c>
      <c r="BE263" s="194">
        <f>IF(N263="základní",J263,0)</f>
        <v>0</v>
      </c>
      <c r="BF263" s="194">
        <f>IF(N263="snížená",J263,0)</f>
        <v>0</v>
      </c>
      <c r="BG263" s="194">
        <f>IF(N263="zákl. přenesená",J263,0)</f>
        <v>0</v>
      </c>
      <c r="BH263" s="194">
        <f>IF(N263="sníž. přenesená",J263,0)</f>
        <v>0</v>
      </c>
      <c r="BI263" s="194">
        <f>IF(N263="nulová",J263,0)</f>
        <v>0</v>
      </c>
      <c r="BJ263" s="21" t="s">
        <v>79</v>
      </c>
      <c r="BK263" s="194">
        <f>ROUND(I263*H263,2)</f>
        <v>0</v>
      </c>
      <c r="BL263" s="21" t="s">
        <v>176</v>
      </c>
      <c r="BM263" s="193" t="s">
        <v>3765</v>
      </c>
    </row>
    <row r="264" spans="1:65" s="2" customFormat="1" ht="19.5">
      <c r="A264" s="38"/>
      <c r="B264" s="39"/>
      <c r="C264" s="40"/>
      <c r="D264" s="195" t="s">
        <v>178</v>
      </c>
      <c r="E264" s="40"/>
      <c r="F264" s="196" t="s">
        <v>3764</v>
      </c>
      <c r="G264" s="40"/>
      <c r="H264" s="40"/>
      <c r="I264" s="197"/>
      <c r="J264" s="40"/>
      <c r="K264" s="40"/>
      <c r="L264" s="43"/>
      <c r="M264" s="198"/>
      <c r="N264" s="199"/>
      <c r="O264" s="68"/>
      <c r="P264" s="68"/>
      <c r="Q264" s="68"/>
      <c r="R264" s="68"/>
      <c r="S264" s="68"/>
      <c r="T264" s="69"/>
      <c r="U264" s="38"/>
      <c r="V264" s="38"/>
      <c r="W264" s="38"/>
      <c r="X264" s="38"/>
      <c r="Y264" s="38"/>
      <c r="Z264" s="38"/>
      <c r="AA264" s="38"/>
      <c r="AB264" s="38"/>
      <c r="AC264" s="38"/>
      <c r="AD264" s="38"/>
      <c r="AE264" s="38"/>
      <c r="AT264" s="21" t="s">
        <v>178</v>
      </c>
      <c r="AU264" s="21" t="s">
        <v>176</v>
      </c>
    </row>
    <row r="265" spans="1:65" s="2" customFormat="1" ht="21.75" customHeight="1">
      <c r="A265" s="38"/>
      <c r="B265" s="39"/>
      <c r="C265" s="182" t="s">
        <v>1991</v>
      </c>
      <c r="D265" s="182" t="s">
        <v>171</v>
      </c>
      <c r="E265" s="183" t="s">
        <v>3766</v>
      </c>
      <c r="F265" s="184" t="s">
        <v>3767</v>
      </c>
      <c r="G265" s="185" t="s">
        <v>237</v>
      </c>
      <c r="H265" s="186">
        <v>6</v>
      </c>
      <c r="I265" s="187"/>
      <c r="J265" s="188">
        <f>ROUND(I265*H265,2)</f>
        <v>0</v>
      </c>
      <c r="K265" s="184" t="s">
        <v>175</v>
      </c>
      <c r="L265" s="43"/>
      <c r="M265" s="189" t="s">
        <v>19</v>
      </c>
      <c r="N265" s="190" t="s">
        <v>43</v>
      </c>
      <c r="O265" s="68"/>
      <c r="P265" s="191">
        <f>O265*H265</f>
        <v>0</v>
      </c>
      <c r="Q265" s="191">
        <v>6.9999999999999994E-5</v>
      </c>
      <c r="R265" s="191">
        <f>Q265*H265</f>
        <v>4.1999999999999996E-4</v>
      </c>
      <c r="S265" s="191">
        <v>0</v>
      </c>
      <c r="T265" s="192">
        <f>S265*H265</f>
        <v>0</v>
      </c>
      <c r="U265" s="38"/>
      <c r="V265" s="38"/>
      <c r="W265" s="38"/>
      <c r="X265" s="38"/>
      <c r="Y265" s="38"/>
      <c r="Z265" s="38"/>
      <c r="AA265" s="38"/>
      <c r="AB265" s="38"/>
      <c r="AC265" s="38"/>
      <c r="AD265" s="38"/>
      <c r="AE265" s="38"/>
      <c r="AR265" s="193" t="s">
        <v>176</v>
      </c>
      <c r="AT265" s="193" t="s">
        <v>171</v>
      </c>
      <c r="AU265" s="193" t="s">
        <v>176</v>
      </c>
      <c r="AY265" s="21" t="s">
        <v>168</v>
      </c>
      <c r="BE265" s="194">
        <f>IF(N265="základní",J265,0)</f>
        <v>0</v>
      </c>
      <c r="BF265" s="194">
        <f>IF(N265="snížená",J265,0)</f>
        <v>0</v>
      </c>
      <c r="BG265" s="194">
        <f>IF(N265="zákl. přenesená",J265,0)</f>
        <v>0</v>
      </c>
      <c r="BH265" s="194">
        <f>IF(N265="sníž. přenesená",J265,0)</f>
        <v>0</v>
      </c>
      <c r="BI265" s="194">
        <f>IF(N265="nulová",J265,0)</f>
        <v>0</v>
      </c>
      <c r="BJ265" s="21" t="s">
        <v>79</v>
      </c>
      <c r="BK265" s="194">
        <f>ROUND(I265*H265,2)</f>
        <v>0</v>
      </c>
      <c r="BL265" s="21" t="s">
        <v>176</v>
      </c>
      <c r="BM265" s="193" t="s">
        <v>3768</v>
      </c>
    </row>
    <row r="266" spans="1:65" s="2" customFormat="1" ht="11.25">
      <c r="A266" s="38"/>
      <c r="B266" s="39"/>
      <c r="C266" s="40"/>
      <c r="D266" s="195" t="s">
        <v>178</v>
      </c>
      <c r="E266" s="40"/>
      <c r="F266" s="196" t="s">
        <v>3769</v>
      </c>
      <c r="G266" s="40"/>
      <c r="H266" s="40"/>
      <c r="I266" s="197"/>
      <c r="J266" s="40"/>
      <c r="K266" s="40"/>
      <c r="L266" s="43"/>
      <c r="M266" s="198"/>
      <c r="N266" s="199"/>
      <c r="O266" s="68"/>
      <c r="P266" s="68"/>
      <c r="Q266" s="68"/>
      <c r="R266" s="68"/>
      <c r="S266" s="68"/>
      <c r="T266" s="69"/>
      <c r="U266" s="38"/>
      <c r="V266" s="38"/>
      <c r="W266" s="38"/>
      <c r="X266" s="38"/>
      <c r="Y266" s="38"/>
      <c r="Z266" s="38"/>
      <c r="AA266" s="38"/>
      <c r="AB266" s="38"/>
      <c r="AC266" s="38"/>
      <c r="AD266" s="38"/>
      <c r="AE266" s="38"/>
      <c r="AT266" s="21" t="s">
        <v>178</v>
      </c>
      <c r="AU266" s="21" t="s">
        <v>176</v>
      </c>
    </row>
    <row r="267" spans="1:65" s="2" customFormat="1" ht="11.25">
      <c r="A267" s="38"/>
      <c r="B267" s="39"/>
      <c r="C267" s="40"/>
      <c r="D267" s="200" t="s">
        <v>180</v>
      </c>
      <c r="E267" s="40"/>
      <c r="F267" s="201" t="s">
        <v>3770</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1" t="s">
        <v>180</v>
      </c>
      <c r="AU267" s="21" t="s">
        <v>176</v>
      </c>
    </row>
    <row r="268" spans="1:65" s="2" customFormat="1" ht="21.75" customHeight="1">
      <c r="A268" s="38"/>
      <c r="B268" s="39"/>
      <c r="C268" s="182" t="s">
        <v>2528</v>
      </c>
      <c r="D268" s="182" t="s">
        <v>171</v>
      </c>
      <c r="E268" s="183" t="s">
        <v>3771</v>
      </c>
      <c r="F268" s="184" t="s">
        <v>3772</v>
      </c>
      <c r="G268" s="185" t="s">
        <v>237</v>
      </c>
      <c r="H268" s="186">
        <v>6</v>
      </c>
      <c r="I268" s="187"/>
      <c r="J268" s="188">
        <f>ROUND(I268*H268,2)</f>
        <v>0</v>
      </c>
      <c r="K268" s="184" t="s">
        <v>175</v>
      </c>
      <c r="L268" s="43"/>
      <c r="M268" s="189" t="s">
        <v>19</v>
      </c>
      <c r="N268" s="190" t="s">
        <v>43</v>
      </c>
      <c r="O268" s="68"/>
      <c r="P268" s="191">
        <f>O268*H268</f>
        <v>0</v>
      </c>
      <c r="Q268" s="191">
        <v>9.0000000000000006E-5</v>
      </c>
      <c r="R268" s="191">
        <f>Q268*H268</f>
        <v>5.4000000000000001E-4</v>
      </c>
      <c r="S268" s="191">
        <v>0</v>
      </c>
      <c r="T268" s="192">
        <f>S268*H268</f>
        <v>0</v>
      </c>
      <c r="U268" s="38"/>
      <c r="V268" s="38"/>
      <c r="W268" s="38"/>
      <c r="X268" s="38"/>
      <c r="Y268" s="38"/>
      <c r="Z268" s="38"/>
      <c r="AA268" s="38"/>
      <c r="AB268" s="38"/>
      <c r="AC268" s="38"/>
      <c r="AD268" s="38"/>
      <c r="AE268" s="38"/>
      <c r="AR268" s="193" t="s">
        <v>176</v>
      </c>
      <c r="AT268" s="193" t="s">
        <v>171</v>
      </c>
      <c r="AU268" s="193" t="s">
        <v>176</v>
      </c>
      <c r="AY268" s="21" t="s">
        <v>168</v>
      </c>
      <c r="BE268" s="194">
        <f>IF(N268="základní",J268,0)</f>
        <v>0</v>
      </c>
      <c r="BF268" s="194">
        <f>IF(N268="snížená",J268,0)</f>
        <v>0</v>
      </c>
      <c r="BG268" s="194">
        <f>IF(N268="zákl. přenesená",J268,0)</f>
        <v>0</v>
      </c>
      <c r="BH268" s="194">
        <f>IF(N268="sníž. přenesená",J268,0)</f>
        <v>0</v>
      </c>
      <c r="BI268" s="194">
        <f>IF(N268="nulová",J268,0)</f>
        <v>0</v>
      </c>
      <c r="BJ268" s="21" t="s">
        <v>79</v>
      </c>
      <c r="BK268" s="194">
        <f>ROUND(I268*H268,2)</f>
        <v>0</v>
      </c>
      <c r="BL268" s="21" t="s">
        <v>176</v>
      </c>
      <c r="BM268" s="193" t="s">
        <v>3773</v>
      </c>
    </row>
    <row r="269" spans="1:65" s="2" customFormat="1" ht="11.25">
      <c r="A269" s="38"/>
      <c r="B269" s="39"/>
      <c r="C269" s="40"/>
      <c r="D269" s="195" t="s">
        <v>178</v>
      </c>
      <c r="E269" s="40"/>
      <c r="F269" s="196" t="s">
        <v>3774</v>
      </c>
      <c r="G269" s="40"/>
      <c r="H269" s="40"/>
      <c r="I269" s="197"/>
      <c r="J269" s="40"/>
      <c r="K269" s="40"/>
      <c r="L269" s="43"/>
      <c r="M269" s="198"/>
      <c r="N269" s="199"/>
      <c r="O269" s="68"/>
      <c r="P269" s="68"/>
      <c r="Q269" s="68"/>
      <c r="R269" s="68"/>
      <c r="S269" s="68"/>
      <c r="T269" s="69"/>
      <c r="U269" s="38"/>
      <c r="V269" s="38"/>
      <c r="W269" s="38"/>
      <c r="X269" s="38"/>
      <c r="Y269" s="38"/>
      <c r="Z269" s="38"/>
      <c r="AA269" s="38"/>
      <c r="AB269" s="38"/>
      <c r="AC269" s="38"/>
      <c r="AD269" s="38"/>
      <c r="AE269" s="38"/>
      <c r="AT269" s="21" t="s">
        <v>178</v>
      </c>
      <c r="AU269" s="21" t="s">
        <v>176</v>
      </c>
    </row>
    <row r="270" spans="1:65" s="2" customFormat="1" ht="11.25">
      <c r="A270" s="38"/>
      <c r="B270" s="39"/>
      <c r="C270" s="40"/>
      <c r="D270" s="200" t="s">
        <v>180</v>
      </c>
      <c r="E270" s="40"/>
      <c r="F270" s="201" t="s">
        <v>3775</v>
      </c>
      <c r="G270" s="40"/>
      <c r="H270" s="40"/>
      <c r="I270" s="197"/>
      <c r="J270" s="40"/>
      <c r="K270" s="40"/>
      <c r="L270" s="43"/>
      <c r="M270" s="198"/>
      <c r="N270" s="199"/>
      <c r="O270" s="68"/>
      <c r="P270" s="68"/>
      <c r="Q270" s="68"/>
      <c r="R270" s="68"/>
      <c r="S270" s="68"/>
      <c r="T270" s="69"/>
      <c r="U270" s="38"/>
      <c r="V270" s="38"/>
      <c r="W270" s="38"/>
      <c r="X270" s="38"/>
      <c r="Y270" s="38"/>
      <c r="Z270" s="38"/>
      <c r="AA270" s="38"/>
      <c r="AB270" s="38"/>
      <c r="AC270" s="38"/>
      <c r="AD270" s="38"/>
      <c r="AE270" s="38"/>
      <c r="AT270" s="21" t="s">
        <v>180</v>
      </c>
      <c r="AU270" s="21" t="s">
        <v>176</v>
      </c>
    </row>
    <row r="271" spans="1:65" s="2" customFormat="1" ht="16.5" customHeight="1">
      <c r="A271" s="38"/>
      <c r="B271" s="39"/>
      <c r="C271" s="182" t="s">
        <v>1993</v>
      </c>
      <c r="D271" s="182" t="s">
        <v>171</v>
      </c>
      <c r="E271" s="183" t="s">
        <v>3776</v>
      </c>
      <c r="F271" s="184" t="s">
        <v>3777</v>
      </c>
      <c r="G271" s="185" t="s">
        <v>999</v>
      </c>
      <c r="H271" s="186">
        <v>2</v>
      </c>
      <c r="I271" s="187"/>
      <c r="J271" s="188">
        <f>ROUND(I271*H271,2)</f>
        <v>0</v>
      </c>
      <c r="K271" s="184" t="s">
        <v>1480</v>
      </c>
      <c r="L271" s="43"/>
      <c r="M271" s="189" t="s">
        <v>19</v>
      </c>
      <c r="N271" s="190" t="s">
        <v>43</v>
      </c>
      <c r="O271" s="68"/>
      <c r="P271" s="191">
        <f>O271*H271</f>
        <v>0</v>
      </c>
      <c r="Q271" s="191">
        <v>0</v>
      </c>
      <c r="R271" s="191">
        <f>Q271*H271</f>
        <v>0</v>
      </c>
      <c r="S271" s="191">
        <v>0</v>
      </c>
      <c r="T271" s="192">
        <f>S271*H271</f>
        <v>0</v>
      </c>
      <c r="U271" s="38"/>
      <c r="V271" s="38"/>
      <c r="W271" s="38"/>
      <c r="X271" s="38"/>
      <c r="Y271" s="38"/>
      <c r="Z271" s="38"/>
      <c r="AA271" s="38"/>
      <c r="AB271" s="38"/>
      <c r="AC271" s="38"/>
      <c r="AD271" s="38"/>
      <c r="AE271" s="38"/>
      <c r="AR271" s="193" t="s">
        <v>176</v>
      </c>
      <c r="AT271" s="193" t="s">
        <v>171</v>
      </c>
      <c r="AU271" s="193" t="s">
        <v>176</v>
      </c>
      <c r="AY271" s="21" t="s">
        <v>168</v>
      </c>
      <c r="BE271" s="194">
        <f>IF(N271="základní",J271,0)</f>
        <v>0</v>
      </c>
      <c r="BF271" s="194">
        <f>IF(N271="snížená",J271,0)</f>
        <v>0</v>
      </c>
      <c r="BG271" s="194">
        <f>IF(N271="zákl. přenesená",J271,0)</f>
        <v>0</v>
      </c>
      <c r="BH271" s="194">
        <f>IF(N271="sníž. přenesená",J271,0)</f>
        <v>0</v>
      </c>
      <c r="BI271" s="194">
        <f>IF(N271="nulová",J271,0)</f>
        <v>0</v>
      </c>
      <c r="BJ271" s="21" t="s">
        <v>79</v>
      </c>
      <c r="BK271" s="194">
        <f>ROUND(I271*H271,2)</f>
        <v>0</v>
      </c>
      <c r="BL271" s="21" t="s">
        <v>176</v>
      </c>
      <c r="BM271" s="193" t="s">
        <v>3778</v>
      </c>
    </row>
    <row r="272" spans="1:65" s="2" customFormat="1" ht="11.25">
      <c r="A272" s="38"/>
      <c r="B272" s="39"/>
      <c r="C272" s="40"/>
      <c r="D272" s="195" t="s">
        <v>178</v>
      </c>
      <c r="E272" s="40"/>
      <c r="F272" s="196" t="s">
        <v>3777</v>
      </c>
      <c r="G272" s="40"/>
      <c r="H272" s="40"/>
      <c r="I272" s="197"/>
      <c r="J272" s="40"/>
      <c r="K272" s="40"/>
      <c r="L272" s="43"/>
      <c r="M272" s="198"/>
      <c r="N272" s="199"/>
      <c r="O272" s="68"/>
      <c r="P272" s="68"/>
      <c r="Q272" s="68"/>
      <c r="R272" s="68"/>
      <c r="S272" s="68"/>
      <c r="T272" s="69"/>
      <c r="U272" s="38"/>
      <c r="V272" s="38"/>
      <c r="W272" s="38"/>
      <c r="X272" s="38"/>
      <c r="Y272" s="38"/>
      <c r="Z272" s="38"/>
      <c r="AA272" s="38"/>
      <c r="AB272" s="38"/>
      <c r="AC272" s="38"/>
      <c r="AD272" s="38"/>
      <c r="AE272" s="38"/>
      <c r="AT272" s="21" t="s">
        <v>178</v>
      </c>
      <c r="AU272" s="21" t="s">
        <v>176</v>
      </c>
    </row>
    <row r="273" spans="1:65" s="2" customFormat="1" ht="29.25">
      <c r="A273" s="38"/>
      <c r="B273" s="39"/>
      <c r="C273" s="40"/>
      <c r="D273" s="195" t="s">
        <v>206</v>
      </c>
      <c r="E273" s="40"/>
      <c r="F273" s="224" t="s">
        <v>2863</v>
      </c>
      <c r="G273" s="40"/>
      <c r="H273" s="40"/>
      <c r="I273" s="197"/>
      <c r="J273" s="40"/>
      <c r="K273" s="40"/>
      <c r="L273" s="43"/>
      <c r="M273" s="198"/>
      <c r="N273" s="199"/>
      <c r="O273" s="68"/>
      <c r="P273" s="68"/>
      <c r="Q273" s="68"/>
      <c r="R273" s="68"/>
      <c r="S273" s="68"/>
      <c r="T273" s="69"/>
      <c r="U273" s="38"/>
      <c r="V273" s="38"/>
      <c r="W273" s="38"/>
      <c r="X273" s="38"/>
      <c r="Y273" s="38"/>
      <c r="Z273" s="38"/>
      <c r="AA273" s="38"/>
      <c r="AB273" s="38"/>
      <c r="AC273" s="38"/>
      <c r="AD273" s="38"/>
      <c r="AE273" s="38"/>
      <c r="AT273" s="21" t="s">
        <v>206</v>
      </c>
      <c r="AU273" s="21" t="s">
        <v>176</v>
      </c>
    </row>
    <row r="274" spans="1:65" s="2" customFormat="1" ht="24.2" customHeight="1">
      <c r="A274" s="38"/>
      <c r="B274" s="39"/>
      <c r="C274" s="182" t="s">
        <v>576</v>
      </c>
      <c r="D274" s="182" t="s">
        <v>171</v>
      </c>
      <c r="E274" s="183" t="s">
        <v>3779</v>
      </c>
      <c r="F274" s="184" t="s">
        <v>3780</v>
      </c>
      <c r="G274" s="185" t="s">
        <v>999</v>
      </c>
      <c r="H274" s="186">
        <v>3</v>
      </c>
      <c r="I274" s="187"/>
      <c r="J274" s="188">
        <f>ROUND(I274*H274,2)</f>
        <v>0</v>
      </c>
      <c r="K274" s="184" t="s">
        <v>1480</v>
      </c>
      <c r="L274" s="43"/>
      <c r="M274" s="189" t="s">
        <v>19</v>
      </c>
      <c r="N274" s="190" t="s">
        <v>43</v>
      </c>
      <c r="O274" s="68"/>
      <c r="P274" s="191">
        <f>O274*H274</f>
        <v>0</v>
      </c>
      <c r="Q274" s="191">
        <v>0</v>
      </c>
      <c r="R274" s="191">
        <f>Q274*H274</f>
        <v>0</v>
      </c>
      <c r="S274" s="191">
        <v>0</v>
      </c>
      <c r="T274" s="192">
        <f>S274*H274</f>
        <v>0</v>
      </c>
      <c r="U274" s="38"/>
      <c r="V274" s="38"/>
      <c r="W274" s="38"/>
      <c r="X274" s="38"/>
      <c r="Y274" s="38"/>
      <c r="Z274" s="38"/>
      <c r="AA274" s="38"/>
      <c r="AB274" s="38"/>
      <c r="AC274" s="38"/>
      <c r="AD274" s="38"/>
      <c r="AE274" s="38"/>
      <c r="AR274" s="193" t="s">
        <v>176</v>
      </c>
      <c r="AT274" s="193" t="s">
        <v>171</v>
      </c>
      <c r="AU274" s="193" t="s">
        <v>176</v>
      </c>
      <c r="AY274" s="21" t="s">
        <v>168</v>
      </c>
      <c r="BE274" s="194">
        <f>IF(N274="základní",J274,0)</f>
        <v>0</v>
      </c>
      <c r="BF274" s="194">
        <f>IF(N274="snížená",J274,0)</f>
        <v>0</v>
      </c>
      <c r="BG274" s="194">
        <f>IF(N274="zákl. přenesená",J274,0)</f>
        <v>0</v>
      </c>
      <c r="BH274" s="194">
        <f>IF(N274="sníž. přenesená",J274,0)</f>
        <v>0</v>
      </c>
      <c r="BI274" s="194">
        <f>IF(N274="nulová",J274,0)</f>
        <v>0</v>
      </c>
      <c r="BJ274" s="21" t="s">
        <v>79</v>
      </c>
      <c r="BK274" s="194">
        <f>ROUND(I274*H274,2)</f>
        <v>0</v>
      </c>
      <c r="BL274" s="21" t="s">
        <v>176</v>
      </c>
      <c r="BM274" s="193" t="s">
        <v>3781</v>
      </c>
    </row>
    <row r="275" spans="1:65" s="2" customFormat="1" ht="11.25">
      <c r="A275" s="38"/>
      <c r="B275" s="39"/>
      <c r="C275" s="40"/>
      <c r="D275" s="195" t="s">
        <v>178</v>
      </c>
      <c r="E275" s="40"/>
      <c r="F275" s="196" t="s">
        <v>3780</v>
      </c>
      <c r="G275" s="40"/>
      <c r="H275" s="40"/>
      <c r="I275" s="197"/>
      <c r="J275" s="40"/>
      <c r="K275" s="40"/>
      <c r="L275" s="43"/>
      <c r="M275" s="198"/>
      <c r="N275" s="199"/>
      <c r="O275" s="68"/>
      <c r="P275" s="68"/>
      <c r="Q275" s="68"/>
      <c r="R275" s="68"/>
      <c r="S275" s="68"/>
      <c r="T275" s="69"/>
      <c r="U275" s="38"/>
      <c r="V275" s="38"/>
      <c r="W275" s="38"/>
      <c r="X275" s="38"/>
      <c r="Y275" s="38"/>
      <c r="Z275" s="38"/>
      <c r="AA275" s="38"/>
      <c r="AB275" s="38"/>
      <c r="AC275" s="38"/>
      <c r="AD275" s="38"/>
      <c r="AE275" s="38"/>
      <c r="AT275" s="21" t="s">
        <v>178</v>
      </c>
      <c r="AU275" s="21" t="s">
        <v>176</v>
      </c>
    </row>
    <row r="276" spans="1:65" s="2" customFormat="1" ht="24.2" customHeight="1">
      <c r="A276" s="38"/>
      <c r="B276" s="39"/>
      <c r="C276" s="182" t="s">
        <v>556</v>
      </c>
      <c r="D276" s="182" t="s">
        <v>171</v>
      </c>
      <c r="E276" s="183" t="s">
        <v>3782</v>
      </c>
      <c r="F276" s="184" t="s">
        <v>3783</v>
      </c>
      <c r="G276" s="185" t="s">
        <v>999</v>
      </c>
      <c r="H276" s="186">
        <v>4</v>
      </c>
      <c r="I276" s="187"/>
      <c r="J276" s="188">
        <f>ROUND(I276*H276,2)</f>
        <v>0</v>
      </c>
      <c r="K276" s="184" t="s">
        <v>1480</v>
      </c>
      <c r="L276" s="43"/>
      <c r="M276" s="189" t="s">
        <v>19</v>
      </c>
      <c r="N276" s="190" t="s">
        <v>43</v>
      </c>
      <c r="O276" s="68"/>
      <c r="P276" s="191">
        <f>O276*H276</f>
        <v>0</v>
      </c>
      <c r="Q276" s="191">
        <v>0</v>
      </c>
      <c r="R276" s="191">
        <f>Q276*H276</f>
        <v>0</v>
      </c>
      <c r="S276" s="191">
        <v>0</v>
      </c>
      <c r="T276" s="192">
        <f>S276*H276</f>
        <v>0</v>
      </c>
      <c r="U276" s="38"/>
      <c r="V276" s="38"/>
      <c r="W276" s="38"/>
      <c r="X276" s="38"/>
      <c r="Y276" s="38"/>
      <c r="Z276" s="38"/>
      <c r="AA276" s="38"/>
      <c r="AB276" s="38"/>
      <c r="AC276" s="38"/>
      <c r="AD276" s="38"/>
      <c r="AE276" s="38"/>
      <c r="AR276" s="193" t="s">
        <v>176</v>
      </c>
      <c r="AT276" s="193" t="s">
        <v>171</v>
      </c>
      <c r="AU276" s="193" t="s">
        <v>176</v>
      </c>
      <c r="AY276" s="21" t="s">
        <v>168</v>
      </c>
      <c r="BE276" s="194">
        <f>IF(N276="základní",J276,0)</f>
        <v>0</v>
      </c>
      <c r="BF276" s="194">
        <f>IF(N276="snížená",J276,0)</f>
        <v>0</v>
      </c>
      <c r="BG276" s="194">
        <f>IF(N276="zákl. přenesená",J276,0)</f>
        <v>0</v>
      </c>
      <c r="BH276" s="194">
        <f>IF(N276="sníž. přenesená",J276,0)</f>
        <v>0</v>
      </c>
      <c r="BI276" s="194">
        <f>IF(N276="nulová",J276,0)</f>
        <v>0</v>
      </c>
      <c r="BJ276" s="21" t="s">
        <v>79</v>
      </c>
      <c r="BK276" s="194">
        <f>ROUND(I276*H276,2)</f>
        <v>0</v>
      </c>
      <c r="BL276" s="21" t="s">
        <v>176</v>
      </c>
      <c r="BM276" s="193" t="s">
        <v>3784</v>
      </c>
    </row>
    <row r="277" spans="1:65" s="2" customFormat="1" ht="11.25">
      <c r="A277" s="38"/>
      <c r="B277" s="39"/>
      <c r="C277" s="40"/>
      <c r="D277" s="195" t="s">
        <v>178</v>
      </c>
      <c r="E277" s="40"/>
      <c r="F277" s="196" t="s">
        <v>3783</v>
      </c>
      <c r="G277" s="40"/>
      <c r="H277" s="40"/>
      <c r="I277" s="197"/>
      <c r="J277" s="40"/>
      <c r="K277" s="40"/>
      <c r="L277" s="43"/>
      <c r="M277" s="198"/>
      <c r="N277" s="199"/>
      <c r="O277" s="68"/>
      <c r="P277" s="68"/>
      <c r="Q277" s="68"/>
      <c r="R277" s="68"/>
      <c r="S277" s="68"/>
      <c r="T277" s="69"/>
      <c r="U277" s="38"/>
      <c r="V277" s="38"/>
      <c r="W277" s="38"/>
      <c r="X277" s="38"/>
      <c r="Y277" s="38"/>
      <c r="Z277" s="38"/>
      <c r="AA277" s="38"/>
      <c r="AB277" s="38"/>
      <c r="AC277" s="38"/>
      <c r="AD277" s="38"/>
      <c r="AE277" s="38"/>
      <c r="AT277" s="21" t="s">
        <v>178</v>
      </c>
      <c r="AU277" s="21" t="s">
        <v>176</v>
      </c>
    </row>
    <row r="278" spans="1:65" s="2" customFormat="1" ht="29.25">
      <c r="A278" s="38"/>
      <c r="B278" s="39"/>
      <c r="C278" s="40"/>
      <c r="D278" s="195" t="s">
        <v>206</v>
      </c>
      <c r="E278" s="40"/>
      <c r="F278" s="224" t="s">
        <v>2863</v>
      </c>
      <c r="G278" s="40"/>
      <c r="H278" s="40"/>
      <c r="I278" s="197"/>
      <c r="J278" s="40"/>
      <c r="K278" s="40"/>
      <c r="L278" s="43"/>
      <c r="M278" s="198"/>
      <c r="N278" s="199"/>
      <c r="O278" s="68"/>
      <c r="P278" s="68"/>
      <c r="Q278" s="68"/>
      <c r="R278" s="68"/>
      <c r="S278" s="68"/>
      <c r="T278" s="69"/>
      <c r="U278" s="38"/>
      <c r="V278" s="38"/>
      <c r="W278" s="38"/>
      <c r="X278" s="38"/>
      <c r="Y278" s="38"/>
      <c r="Z278" s="38"/>
      <c r="AA278" s="38"/>
      <c r="AB278" s="38"/>
      <c r="AC278" s="38"/>
      <c r="AD278" s="38"/>
      <c r="AE278" s="38"/>
      <c r="AT278" s="21" t="s">
        <v>206</v>
      </c>
      <c r="AU278" s="21" t="s">
        <v>176</v>
      </c>
    </row>
    <row r="279" spans="1:65" s="2" customFormat="1" ht="16.5" customHeight="1">
      <c r="A279" s="38"/>
      <c r="B279" s="39"/>
      <c r="C279" s="182" t="s">
        <v>563</v>
      </c>
      <c r="D279" s="182" t="s">
        <v>171</v>
      </c>
      <c r="E279" s="183" t="s">
        <v>3785</v>
      </c>
      <c r="F279" s="184" t="s">
        <v>3786</v>
      </c>
      <c r="G279" s="185" t="s">
        <v>999</v>
      </c>
      <c r="H279" s="186">
        <v>2</v>
      </c>
      <c r="I279" s="187"/>
      <c r="J279" s="188">
        <f>ROUND(I279*H279,2)</f>
        <v>0</v>
      </c>
      <c r="K279" s="184" t="s">
        <v>175</v>
      </c>
      <c r="L279" s="43"/>
      <c r="M279" s="189" t="s">
        <v>19</v>
      </c>
      <c r="N279" s="190" t="s">
        <v>43</v>
      </c>
      <c r="O279" s="68"/>
      <c r="P279" s="191">
        <f>O279*H279</f>
        <v>0</v>
      </c>
      <c r="Q279" s="191">
        <v>2.4000000000000001E-4</v>
      </c>
      <c r="R279" s="191">
        <f>Q279*H279</f>
        <v>4.8000000000000001E-4</v>
      </c>
      <c r="S279" s="191">
        <v>0</v>
      </c>
      <c r="T279" s="192">
        <f>S279*H279</f>
        <v>0</v>
      </c>
      <c r="U279" s="38"/>
      <c r="V279" s="38"/>
      <c r="W279" s="38"/>
      <c r="X279" s="38"/>
      <c r="Y279" s="38"/>
      <c r="Z279" s="38"/>
      <c r="AA279" s="38"/>
      <c r="AB279" s="38"/>
      <c r="AC279" s="38"/>
      <c r="AD279" s="38"/>
      <c r="AE279" s="38"/>
      <c r="AR279" s="193" t="s">
        <v>176</v>
      </c>
      <c r="AT279" s="193" t="s">
        <v>171</v>
      </c>
      <c r="AU279" s="193" t="s">
        <v>176</v>
      </c>
      <c r="AY279" s="21" t="s">
        <v>168</v>
      </c>
      <c r="BE279" s="194">
        <f>IF(N279="základní",J279,0)</f>
        <v>0</v>
      </c>
      <c r="BF279" s="194">
        <f>IF(N279="snížená",J279,0)</f>
        <v>0</v>
      </c>
      <c r="BG279" s="194">
        <f>IF(N279="zákl. přenesená",J279,0)</f>
        <v>0</v>
      </c>
      <c r="BH279" s="194">
        <f>IF(N279="sníž. přenesená",J279,0)</f>
        <v>0</v>
      </c>
      <c r="BI279" s="194">
        <f>IF(N279="nulová",J279,0)</f>
        <v>0</v>
      </c>
      <c r="BJ279" s="21" t="s">
        <v>79</v>
      </c>
      <c r="BK279" s="194">
        <f>ROUND(I279*H279,2)</f>
        <v>0</v>
      </c>
      <c r="BL279" s="21" t="s">
        <v>176</v>
      </c>
      <c r="BM279" s="193" t="s">
        <v>3787</v>
      </c>
    </row>
    <row r="280" spans="1:65" s="2" customFormat="1" ht="11.25">
      <c r="A280" s="38"/>
      <c r="B280" s="39"/>
      <c r="C280" s="40"/>
      <c r="D280" s="195" t="s">
        <v>178</v>
      </c>
      <c r="E280" s="40"/>
      <c r="F280" s="196" t="s">
        <v>3788</v>
      </c>
      <c r="G280" s="40"/>
      <c r="H280" s="40"/>
      <c r="I280" s="197"/>
      <c r="J280" s="40"/>
      <c r="K280" s="40"/>
      <c r="L280" s="43"/>
      <c r="M280" s="198"/>
      <c r="N280" s="199"/>
      <c r="O280" s="68"/>
      <c r="P280" s="68"/>
      <c r="Q280" s="68"/>
      <c r="R280" s="68"/>
      <c r="S280" s="68"/>
      <c r="T280" s="69"/>
      <c r="U280" s="38"/>
      <c r="V280" s="38"/>
      <c r="W280" s="38"/>
      <c r="X280" s="38"/>
      <c r="Y280" s="38"/>
      <c r="Z280" s="38"/>
      <c r="AA280" s="38"/>
      <c r="AB280" s="38"/>
      <c r="AC280" s="38"/>
      <c r="AD280" s="38"/>
      <c r="AE280" s="38"/>
      <c r="AT280" s="21" t="s">
        <v>178</v>
      </c>
      <c r="AU280" s="21" t="s">
        <v>176</v>
      </c>
    </row>
    <row r="281" spans="1:65" s="2" customFormat="1" ht="11.25">
      <c r="A281" s="38"/>
      <c r="B281" s="39"/>
      <c r="C281" s="40"/>
      <c r="D281" s="200" t="s">
        <v>180</v>
      </c>
      <c r="E281" s="40"/>
      <c r="F281" s="201" t="s">
        <v>3789</v>
      </c>
      <c r="G281" s="40"/>
      <c r="H281" s="40"/>
      <c r="I281" s="197"/>
      <c r="J281" s="40"/>
      <c r="K281" s="40"/>
      <c r="L281" s="43"/>
      <c r="M281" s="198"/>
      <c r="N281" s="199"/>
      <c r="O281" s="68"/>
      <c r="P281" s="68"/>
      <c r="Q281" s="68"/>
      <c r="R281" s="68"/>
      <c r="S281" s="68"/>
      <c r="T281" s="69"/>
      <c r="U281" s="38"/>
      <c r="V281" s="38"/>
      <c r="W281" s="38"/>
      <c r="X281" s="38"/>
      <c r="Y281" s="38"/>
      <c r="Z281" s="38"/>
      <c r="AA281" s="38"/>
      <c r="AB281" s="38"/>
      <c r="AC281" s="38"/>
      <c r="AD281" s="38"/>
      <c r="AE281" s="38"/>
      <c r="AT281" s="21" t="s">
        <v>180</v>
      </c>
      <c r="AU281" s="21" t="s">
        <v>176</v>
      </c>
    </row>
    <row r="282" spans="1:65" s="2" customFormat="1" ht="29.25">
      <c r="A282" s="38"/>
      <c r="B282" s="39"/>
      <c r="C282" s="40"/>
      <c r="D282" s="195" t="s">
        <v>206</v>
      </c>
      <c r="E282" s="40"/>
      <c r="F282" s="224" t="s">
        <v>2863</v>
      </c>
      <c r="G282" s="40"/>
      <c r="H282" s="40"/>
      <c r="I282" s="197"/>
      <c r="J282" s="40"/>
      <c r="K282" s="40"/>
      <c r="L282" s="43"/>
      <c r="M282" s="198"/>
      <c r="N282" s="199"/>
      <c r="O282" s="68"/>
      <c r="P282" s="68"/>
      <c r="Q282" s="68"/>
      <c r="R282" s="68"/>
      <c r="S282" s="68"/>
      <c r="T282" s="69"/>
      <c r="U282" s="38"/>
      <c r="V282" s="38"/>
      <c r="W282" s="38"/>
      <c r="X282" s="38"/>
      <c r="Y282" s="38"/>
      <c r="Z282" s="38"/>
      <c r="AA282" s="38"/>
      <c r="AB282" s="38"/>
      <c r="AC282" s="38"/>
      <c r="AD282" s="38"/>
      <c r="AE282" s="38"/>
      <c r="AT282" s="21" t="s">
        <v>206</v>
      </c>
      <c r="AU282" s="21" t="s">
        <v>176</v>
      </c>
    </row>
    <row r="283" spans="1:65" s="2" customFormat="1" ht="24.2" customHeight="1">
      <c r="A283" s="38"/>
      <c r="B283" s="39"/>
      <c r="C283" s="182" t="s">
        <v>570</v>
      </c>
      <c r="D283" s="182" t="s">
        <v>171</v>
      </c>
      <c r="E283" s="183" t="s">
        <v>3790</v>
      </c>
      <c r="F283" s="184" t="s">
        <v>3791</v>
      </c>
      <c r="G283" s="185" t="s">
        <v>999</v>
      </c>
      <c r="H283" s="186">
        <v>4</v>
      </c>
      <c r="I283" s="187"/>
      <c r="J283" s="188">
        <f>ROUND(I283*H283,2)</f>
        <v>0</v>
      </c>
      <c r="K283" s="184" t="s">
        <v>1480</v>
      </c>
      <c r="L283" s="43"/>
      <c r="M283" s="189" t="s">
        <v>19</v>
      </c>
      <c r="N283" s="190" t="s">
        <v>43</v>
      </c>
      <c r="O283" s="68"/>
      <c r="P283" s="191">
        <f>O283*H283</f>
        <v>0</v>
      </c>
      <c r="Q283" s="191">
        <v>0</v>
      </c>
      <c r="R283" s="191">
        <f>Q283*H283</f>
        <v>0</v>
      </c>
      <c r="S283" s="191">
        <v>0</v>
      </c>
      <c r="T283" s="192">
        <f>S283*H283</f>
        <v>0</v>
      </c>
      <c r="U283" s="38"/>
      <c r="V283" s="38"/>
      <c r="W283" s="38"/>
      <c r="X283" s="38"/>
      <c r="Y283" s="38"/>
      <c r="Z283" s="38"/>
      <c r="AA283" s="38"/>
      <c r="AB283" s="38"/>
      <c r="AC283" s="38"/>
      <c r="AD283" s="38"/>
      <c r="AE283" s="38"/>
      <c r="AR283" s="193" t="s">
        <v>176</v>
      </c>
      <c r="AT283" s="193" t="s">
        <v>171</v>
      </c>
      <c r="AU283" s="193" t="s">
        <v>176</v>
      </c>
      <c r="AY283" s="21" t="s">
        <v>168</v>
      </c>
      <c r="BE283" s="194">
        <f>IF(N283="základní",J283,0)</f>
        <v>0</v>
      </c>
      <c r="BF283" s="194">
        <f>IF(N283="snížená",J283,0)</f>
        <v>0</v>
      </c>
      <c r="BG283" s="194">
        <f>IF(N283="zákl. přenesená",J283,0)</f>
        <v>0</v>
      </c>
      <c r="BH283" s="194">
        <f>IF(N283="sníž. přenesená",J283,0)</f>
        <v>0</v>
      </c>
      <c r="BI283" s="194">
        <f>IF(N283="nulová",J283,0)</f>
        <v>0</v>
      </c>
      <c r="BJ283" s="21" t="s">
        <v>79</v>
      </c>
      <c r="BK283" s="194">
        <f>ROUND(I283*H283,2)</f>
        <v>0</v>
      </c>
      <c r="BL283" s="21" t="s">
        <v>176</v>
      </c>
      <c r="BM283" s="193" t="s">
        <v>3792</v>
      </c>
    </row>
    <row r="284" spans="1:65" s="2" customFormat="1" ht="19.5">
      <c r="A284" s="38"/>
      <c r="B284" s="39"/>
      <c r="C284" s="40"/>
      <c r="D284" s="195" t="s">
        <v>178</v>
      </c>
      <c r="E284" s="40"/>
      <c r="F284" s="196" t="s">
        <v>3791</v>
      </c>
      <c r="G284" s="40"/>
      <c r="H284" s="40"/>
      <c r="I284" s="197"/>
      <c r="J284" s="40"/>
      <c r="K284" s="40"/>
      <c r="L284" s="43"/>
      <c r="M284" s="198"/>
      <c r="N284" s="199"/>
      <c r="O284" s="68"/>
      <c r="P284" s="68"/>
      <c r="Q284" s="68"/>
      <c r="R284" s="68"/>
      <c r="S284" s="68"/>
      <c r="T284" s="69"/>
      <c r="U284" s="38"/>
      <c r="V284" s="38"/>
      <c r="W284" s="38"/>
      <c r="X284" s="38"/>
      <c r="Y284" s="38"/>
      <c r="Z284" s="38"/>
      <c r="AA284" s="38"/>
      <c r="AB284" s="38"/>
      <c r="AC284" s="38"/>
      <c r="AD284" s="38"/>
      <c r="AE284" s="38"/>
      <c r="AT284" s="21" t="s">
        <v>178</v>
      </c>
      <c r="AU284" s="21" t="s">
        <v>176</v>
      </c>
    </row>
    <row r="285" spans="1:65" s="2" customFormat="1" ht="29.25">
      <c r="A285" s="38"/>
      <c r="B285" s="39"/>
      <c r="C285" s="40"/>
      <c r="D285" s="195" t="s">
        <v>206</v>
      </c>
      <c r="E285" s="40"/>
      <c r="F285" s="224" t="s">
        <v>2863</v>
      </c>
      <c r="G285" s="40"/>
      <c r="H285" s="40"/>
      <c r="I285" s="197"/>
      <c r="J285" s="40"/>
      <c r="K285" s="40"/>
      <c r="L285" s="43"/>
      <c r="M285" s="198"/>
      <c r="N285" s="199"/>
      <c r="O285" s="68"/>
      <c r="P285" s="68"/>
      <c r="Q285" s="68"/>
      <c r="R285" s="68"/>
      <c r="S285" s="68"/>
      <c r="T285" s="69"/>
      <c r="U285" s="38"/>
      <c r="V285" s="38"/>
      <c r="W285" s="38"/>
      <c r="X285" s="38"/>
      <c r="Y285" s="38"/>
      <c r="Z285" s="38"/>
      <c r="AA285" s="38"/>
      <c r="AB285" s="38"/>
      <c r="AC285" s="38"/>
      <c r="AD285" s="38"/>
      <c r="AE285" s="38"/>
      <c r="AT285" s="21" t="s">
        <v>206</v>
      </c>
      <c r="AU285" s="21" t="s">
        <v>176</v>
      </c>
    </row>
    <row r="286" spans="1:65" s="2" customFormat="1" ht="24.2" customHeight="1">
      <c r="A286" s="38"/>
      <c r="B286" s="39"/>
      <c r="C286" s="182" t="s">
        <v>1999</v>
      </c>
      <c r="D286" s="182" t="s">
        <v>171</v>
      </c>
      <c r="E286" s="183" t="s">
        <v>3793</v>
      </c>
      <c r="F286" s="184" t="s">
        <v>3794</v>
      </c>
      <c r="G286" s="185" t="s">
        <v>999</v>
      </c>
      <c r="H286" s="186">
        <v>4</v>
      </c>
      <c r="I286" s="187"/>
      <c r="J286" s="188">
        <f>ROUND(I286*H286,2)</f>
        <v>0</v>
      </c>
      <c r="K286" s="184" t="s">
        <v>175</v>
      </c>
      <c r="L286" s="43"/>
      <c r="M286" s="189" t="s">
        <v>19</v>
      </c>
      <c r="N286" s="190" t="s">
        <v>43</v>
      </c>
      <c r="O286" s="68"/>
      <c r="P286" s="191">
        <f>O286*H286</f>
        <v>0</v>
      </c>
      <c r="Q286" s="191">
        <v>3.5E-4</v>
      </c>
      <c r="R286" s="191">
        <f>Q286*H286</f>
        <v>1.4E-3</v>
      </c>
      <c r="S286" s="191">
        <v>0</v>
      </c>
      <c r="T286" s="192">
        <f>S286*H286</f>
        <v>0</v>
      </c>
      <c r="U286" s="38"/>
      <c r="V286" s="38"/>
      <c r="W286" s="38"/>
      <c r="X286" s="38"/>
      <c r="Y286" s="38"/>
      <c r="Z286" s="38"/>
      <c r="AA286" s="38"/>
      <c r="AB286" s="38"/>
      <c r="AC286" s="38"/>
      <c r="AD286" s="38"/>
      <c r="AE286" s="38"/>
      <c r="AR286" s="193" t="s">
        <v>176</v>
      </c>
      <c r="AT286" s="193" t="s">
        <v>171</v>
      </c>
      <c r="AU286" s="193" t="s">
        <v>176</v>
      </c>
      <c r="AY286" s="21" t="s">
        <v>168</v>
      </c>
      <c r="BE286" s="194">
        <f>IF(N286="základní",J286,0)</f>
        <v>0</v>
      </c>
      <c r="BF286" s="194">
        <f>IF(N286="snížená",J286,0)</f>
        <v>0</v>
      </c>
      <c r="BG286" s="194">
        <f>IF(N286="zákl. přenesená",J286,0)</f>
        <v>0</v>
      </c>
      <c r="BH286" s="194">
        <f>IF(N286="sníž. přenesená",J286,0)</f>
        <v>0</v>
      </c>
      <c r="BI286" s="194">
        <f>IF(N286="nulová",J286,0)</f>
        <v>0</v>
      </c>
      <c r="BJ286" s="21" t="s">
        <v>79</v>
      </c>
      <c r="BK286" s="194">
        <f>ROUND(I286*H286,2)</f>
        <v>0</v>
      </c>
      <c r="BL286" s="21" t="s">
        <v>176</v>
      </c>
      <c r="BM286" s="193" t="s">
        <v>3795</v>
      </c>
    </row>
    <row r="287" spans="1:65" s="2" customFormat="1" ht="19.5">
      <c r="A287" s="38"/>
      <c r="B287" s="39"/>
      <c r="C287" s="40"/>
      <c r="D287" s="195" t="s">
        <v>178</v>
      </c>
      <c r="E287" s="40"/>
      <c r="F287" s="196" t="s">
        <v>3796</v>
      </c>
      <c r="G287" s="40"/>
      <c r="H287" s="40"/>
      <c r="I287" s="197"/>
      <c r="J287" s="40"/>
      <c r="K287" s="40"/>
      <c r="L287" s="43"/>
      <c r="M287" s="198"/>
      <c r="N287" s="199"/>
      <c r="O287" s="68"/>
      <c r="P287" s="68"/>
      <c r="Q287" s="68"/>
      <c r="R287" s="68"/>
      <c r="S287" s="68"/>
      <c r="T287" s="69"/>
      <c r="U287" s="38"/>
      <c r="V287" s="38"/>
      <c r="W287" s="38"/>
      <c r="X287" s="38"/>
      <c r="Y287" s="38"/>
      <c r="Z287" s="38"/>
      <c r="AA287" s="38"/>
      <c r="AB287" s="38"/>
      <c r="AC287" s="38"/>
      <c r="AD287" s="38"/>
      <c r="AE287" s="38"/>
      <c r="AT287" s="21" t="s">
        <v>178</v>
      </c>
      <c r="AU287" s="21" t="s">
        <v>176</v>
      </c>
    </row>
    <row r="288" spans="1:65" s="2" customFormat="1" ht="11.25">
      <c r="A288" s="38"/>
      <c r="B288" s="39"/>
      <c r="C288" s="40"/>
      <c r="D288" s="200" t="s">
        <v>180</v>
      </c>
      <c r="E288" s="40"/>
      <c r="F288" s="201" t="s">
        <v>3797</v>
      </c>
      <c r="G288" s="40"/>
      <c r="H288" s="40"/>
      <c r="I288" s="197"/>
      <c r="J288" s="40"/>
      <c r="K288" s="40"/>
      <c r="L288" s="43"/>
      <c r="M288" s="198"/>
      <c r="N288" s="199"/>
      <c r="O288" s="68"/>
      <c r="P288" s="68"/>
      <c r="Q288" s="68"/>
      <c r="R288" s="68"/>
      <c r="S288" s="68"/>
      <c r="T288" s="69"/>
      <c r="U288" s="38"/>
      <c r="V288" s="38"/>
      <c r="W288" s="38"/>
      <c r="X288" s="38"/>
      <c r="Y288" s="38"/>
      <c r="Z288" s="38"/>
      <c r="AA288" s="38"/>
      <c r="AB288" s="38"/>
      <c r="AC288" s="38"/>
      <c r="AD288" s="38"/>
      <c r="AE288" s="38"/>
      <c r="AT288" s="21" t="s">
        <v>180</v>
      </c>
      <c r="AU288" s="21" t="s">
        <v>176</v>
      </c>
    </row>
    <row r="289" spans="1:65" s="2" customFormat="1" ht="37.9" customHeight="1">
      <c r="A289" s="38"/>
      <c r="B289" s="39"/>
      <c r="C289" s="182" t="s">
        <v>2002</v>
      </c>
      <c r="D289" s="182" t="s">
        <v>171</v>
      </c>
      <c r="E289" s="183" t="s">
        <v>3798</v>
      </c>
      <c r="F289" s="184" t="s">
        <v>3799</v>
      </c>
      <c r="G289" s="185" t="s">
        <v>999</v>
      </c>
      <c r="H289" s="186">
        <v>4</v>
      </c>
      <c r="I289" s="187"/>
      <c r="J289" s="188">
        <f>ROUND(I289*H289,2)</f>
        <v>0</v>
      </c>
      <c r="K289" s="184" t="s">
        <v>1480</v>
      </c>
      <c r="L289" s="43"/>
      <c r="M289" s="189" t="s">
        <v>19</v>
      </c>
      <c r="N289" s="190" t="s">
        <v>43</v>
      </c>
      <c r="O289" s="68"/>
      <c r="P289" s="191">
        <f>O289*H289</f>
        <v>0</v>
      </c>
      <c r="Q289" s="191">
        <v>0</v>
      </c>
      <c r="R289" s="191">
        <f>Q289*H289</f>
        <v>0</v>
      </c>
      <c r="S289" s="191">
        <v>0</v>
      </c>
      <c r="T289" s="192">
        <f>S289*H289</f>
        <v>0</v>
      </c>
      <c r="U289" s="38"/>
      <c r="V289" s="38"/>
      <c r="W289" s="38"/>
      <c r="X289" s="38"/>
      <c r="Y289" s="38"/>
      <c r="Z289" s="38"/>
      <c r="AA289" s="38"/>
      <c r="AB289" s="38"/>
      <c r="AC289" s="38"/>
      <c r="AD289" s="38"/>
      <c r="AE289" s="38"/>
      <c r="AR289" s="193" t="s">
        <v>176</v>
      </c>
      <c r="AT289" s="193" t="s">
        <v>171</v>
      </c>
      <c r="AU289" s="193" t="s">
        <v>176</v>
      </c>
      <c r="AY289" s="21" t="s">
        <v>168</v>
      </c>
      <c r="BE289" s="194">
        <f>IF(N289="základní",J289,0)</f>
        <v>0</v>
      </c>
      <c r="BF289" s="194">
        <f>IF(N289="snížená",J289,0)</f>
        <v>0</v>
      </c>
      <c r="BG289" s="194">
        <f>IF(N289="zákl. přenesená",J289,0)</f>
        <v>0</v>
      </c>
      <c r="BH289" s="194">
        <f>IF(N289="sníž. přenesená",J289,0)</f>
        <v>0</v>
      </c>
      <c r="BI289" s="194">
        <f>IF(N289="nulová",J289,0)</f>
        <v>0</v>
      </c>
      <c r="BJ289" s="21" t="s">
        <v>79</v>
      </c>
      <c r="BK289" s="194">
        <f>ROUND(I289*H289,2)</f>
        <v>0</v>
      </c>
      <c r="BL289" s="21" t="s">
        <v>176</v>
      </c>
      <c r="BM289" s="193" t="s">
        <v>3800</v>
      </c>
    </row>
    <row r="290" spans="1:65" s="2" customFormat="1" ht="19.5">
      <c r="A290" s="38"/>
      <c r="B290" s="39"/>
      <c r="C290" s="40"/>
      <c r="D290" s="195" t="s">
        <v>178</v>
      </c>
      <c r="E290" s="40"/>
      <c r="F290" s="196" t="s">
        <v>3799</v>
      </c>
      <c r="G290" s="40"/>
      <c r="H290" s="40"/>
      <c r="I290" s="197"/>
      <c r="J290" s="40"/>
      <c r="K290" s="40"/>
      <c r="L290" s="43"/>
      <c r="M290" s="198"/>
      <c r="N290" s="199"/>
      <c r="O290" s="68"/>
      <c r="P290" s="68"/>
      <c r="Q290" s="68"/>
      <c r="R290" s="68"/>
      <c r="S290" s="68"/>
      <c r="T290" s="69"/>
      <c r="U290" s="38"/>
      <c r="V290" s="38"/>
      <c r="W290" s="38"/>
      <c r="X290" s="38"/>
      <c r="Y290" s="38"/>
      <c r="Z290" s="38"/>
      <c r="AA290" s="38"/>
      <c r="AB290" s="38"/>
      <c r="AC290" s="38"/>
      <c r="AD290" s="38"/>
      <c r="AE290" s="38"/>
      <c r="AT290" s="21" t="s">
        <v>178</v>
      </c>
      <c r="AU290" s="21" t="s">
        <v>176</v>
      </c>
    </row>
    <row r="291" spans="1:65" s="2" customFormat="1" ht="29.25">
      <c r="A291" s="38"/>
      <c r="B291" s="39"/>
      <c r="C291" s="40"/>
      <c r="D291" s="195" t="s">
        <v>206</v>
      </c>
      <c r="E291" s="40"/>
      <c r="F291" s="224" t="s">
        <v>2863</v>
      </c>
      <c r="G291" s="40"/>
      <c r="H291" s="40"/>
      <c r="I291" s="197"/>
      <c r="J291" s="40"/>
      <c r="K291" s="40"/>
      <c r="L291" s="43"/>
      <c r="M291" s="198"/>
      <c r="N291" s="199"/>
      <c r="O291" s="68"/>
      <c r="P291" s="68"/>
      <c r="Q291" s="68"/>
      <c r="R291" s="68"/>
      <c r="S291" s="68"/>
      <c r="T291" s="69"/>
      <c r="U291" s="38"/>
      <c r="V291" s="38"/>
      <c r="W291" s="38"/>
      <c r="X291" s="38"/>
      <c r="Y291" s="38"/>
      <c r="Z291" s="38"/>
      <c r="AA291" s="38"/>
      <c r="AB291" s="38"/>
      <c r="AC291" s="38"/>
      <c r="AD291" s="38"/>
      <c r="AE291" s="38"/>
      <c r="AT291" s="21" t="s">
        <v>206</v>
      </c>
      <c r="AU291" s="21" t="s">
        <v>176</v>
      </c>
    </row>
    <row r="292" spans="1:65" s="2" customFormat="1" ht="24.2" customHeight="1">
      <c r="A292" s="38"/>
      <c r="B292" s="39"/>
      <c r="C292" s="182" t="s">
        <v>2004</v>
      </c>
      <c r="D292" s="182" t="s">
        <v>171</v>
      </c>
      <c r="E292" s="183" t="s">
        <v>3801</v>
      </c>
      <c r="F292" s="184" t="s">
        <v>3802</v>
      </c>
      <c r="G292" s="185" t="s">
        <v>1448</v>
      </c>
      <c r="H292" s="256"/>
      <c r="I292" s="187"/>
      <c r="J292" s="188">
        <f>ROUND(I292*H292,2)</f>
        <v>0</v>
      </c>
      <c r="K292" s="184" t="s">
        <v>175</v>
      </c>
      <c r="L292" s="43"/>
      <c r="M292" s="189" t="s">
        <v>19</v>
      </c>
      <c r="N292" s="190" t="s">
        <v>43</v>
      </c>
      <c r="O292" s="68"/>
      <c r="P292" s="191">
        <f>O292*H292</f>
        <v>0</v>
      </c>
      <c r="Q292" s="191">
        <v>0</v>
      </c>
      <c r="R292" s="191">
        <f>Q292*H292</f>
        <v>0</v>
      </c>
      <c r="S292" s="191">
        <v>0</v>
      </c>
      <c r="T292" s="192">
        <f>S292*H292</f>
        <v>0</v>
      </c>
      <c r="U292" s="38"/>
      <c r="V292" s="38"/>
      <c r="W292" s="38"/>
      <c r="X292" s="38"/>
      <c r="Y292" s="38"/>
      <c r="Z292" s="38"/>
      <c r="AA292" s="38"/>
      <c r="AB292" s="38"/>
      <c r="AC292" s="38"/>
      <c r="AD292" s="38"/>
      <c r="AE292" s="38"/>
      <c r="AR292" s="193" t="s">
        <v>176</v>
      </c>
      <c r="AT292" s="193" t="s">
        <v>171</v>
      </c>
      <c r="AU292" s="193" t="s">
        <v>176</v>
      </c>
      <c r="AY292" s="21" t="s">
        <v>168</v>
      </c>
      <c r="BE292" s="194">
        <f>IF(N292="základní",J292,0)</f>
        <v>0</v>
      </c>
      <c r="BF292" s="194">
        <f>IF(N292="snížená",J292,0)</f>
        <v>0</v>
      </c>
      <c r="BG292" s="194">
        <f>IF(N292="zákl. přenesená",J292,0)</f>
        <v>0</v>
      </c>
      <c r="BH292" s="194">
        <f>IF(N292="sníž. přenesená",J292,0)</f>
        <v>0</v>
      </c>
      <c r="BI292" s="194">
        <f>IF(N292="nulová",J292,0)</f>
        <v>0</v>
      </c>
      <c r="BJ292" s="21" t="s">
        <v>79</v>
      </c>
      <c r="BK292" s="194">
        <f>ROUND(I292*H292,2)</f>
        <v>0</v>
      </c>
      <c r="BL292" s="21" t="s">
        <v>176</v>
      </c>
      <c r="BM292" s="193" t="s">
        <v>3803</v>
      </c>
    </row>
    <row r="293" spans="1:65" s="2" customFormat="1" ht="29.25">
      <c r="A293" s="38"/>
      <c r="B293" s="39"/>
      <c r="C293" s="40"/>
      <c r="D293" s="195" t="s">
        <v>178</v>
      </c>
      <c r="E293" s="40"/>
      <c r="F293" s="196" t="s">
        <v>3804</v>
      </c>
      <c r="G293" s="40"/>
      <c r="H293" s="40"/>
      <c r="I293" s="197"/>
      <c r="J293" s="40"/>
      <c r="K293" s="40"/>
      <c r="L293" s="43"/>
      <c r="M293" s="198"/>
      <c r="N293" s="199"/>
      <c r="O293" s="68"/>
      <c r="P293" s="68"/>
      <c r="Q293" s="68"/>
      <c r="R293" s="68"/>
      <c r="S293" s="68"/>
      <c r="T293" s="69"/>
      <c r="U293" s="38"/>
      <c r="V293" s="38"/>
      <c r="W293" s="38"/>
      <c r="X293" s="38"/>
      <c r="Y293" s="38"/>
      <c r="Z293" s="38"/>
      <c r="AA293" s="38"/>
      <c r="AB293" s="38"/>
      <c r="AC293" s="38"/>
      <c r="AD293" s="38"/>
      <c r="AE293" s="38"/>
      <c r="AT293" s="21" t="s">
        <v>178</v>
      </c>
      <c r="AU293" s="21" t="s">
        <v>176</v>
      </c>
    </row>
    <row r="294" spans="1:65" s="2" customFormat="1" ht="11.25">
      <c r="A294" s="38"/>
      <c r="B294" s="39"/>
      <c r="C294" s="40"/>
      <c r="D294" s="200" t="s">
        <v>180</v>
      </c>
      <c r="E294" s="40"/>
      <c r="F294" s="201" t="s">
        <v>3805</v>
      </c>
      <c r="G294" s="40"/>
      <c r="H294" s="40"/>
      <c r="I294" s="197"/>
      <c r="J294" s="40"/>
      <c r="K294" s="40"/>
      <c r="L294" s="43"/>
      <c r="M294" s="198"/>
      <c r="N294" s="199"/>
      <c r="O294" s="68"/>
      <c r="P294" s="68"/>
      <c r="Q294" s="68"/>
      <c r="R294" s="68"/>
      <c r="S294" s="68"/>
      <c r="T294" s="69"/>
      <c r="U294" s="38"/>
      <c r="V294" s="38"/>
      <c r="W294" s="38"/>
      <c r="X294" s="38"/>
      <c r="Y294" s="38"/>
      <c r="Z294" s="38"/>
      <c r="AA294" s="38"/>
      <c r="AB294" s="38"/>
      <c r="AC294" s="38"/>
      <c r="AD294" s="38"/>
      <c r="AE294" s="38"/>
      <c r="AT294" s="21" t="s">
        <v>180</v>
      </c>
      <c r="AU294" s="21" t="s">
        <v>176</v>
      </c>
    </row>
    <row r="295" spans="1:65" s="17" customFormat="1" ht="20.85" customHeight="1">
      <c r="B295" s="264"/>
      <c r="C295" s="265"/>
      <c r="D295" s="266" t="s">
        <v>71</v>
      </c>
      <c r="E295" s="266" t="s">
        <v>3806</v>
      </c>
      <c r="F295" s="266" t="s">
        <v>3807</v>
      </c>
      <c r="G295" s="265"/>
      <c r="H295" s="265"/>
      <c r="I295" s="267"/>
      <c r="J295" s="268">
        <f>BK295</f>
        <v>0</v>
      </c>
      <c r="K295" s="265"/>
      <c r="L295" s="269"/>
      <c r="M295" s="270"/>
      <c r="N295" s="271"/>
      <c r="O295" s="271"/>
      <c r="P295" s="272">
        <f>SUM(P296:P327)</f>
        <v>0</v>
      </c>
      <c r="Q295" s="271"/>
      <c r="R295" s="272">
        <f>SUM(R296:R327)</f>
        <v>1.6799999999999999E-2</v>
      </c>
      <c r="S295" s="271"/>
      <c r="T295" s="273">
        <f>SUM(T296:T327)</f>
        <v>0</v>
      </c>
      <c r="AR295" s="274" t="s">
        <v>79</v>
      </c>
      <c r="AT295" s="275" t="s">
        <v>71</v>
      </c>
      <c r="AU295" s="275" t="s">
        <v>176</v>
      </c>
      <c r="AY295" s="274" t="s">
        <v>168</v>
      </c>
      <c r="BK295" s="276">
        <f>SUM(BK296:BK327)</f>
        <v>0</v>
      </c>
    </row>
    <row r="296" spans="1:65" s="2" customFormat="1" ht="24.2" customHeight="1">
      <c r="A296" s="38"/>
      <c r="B296" s="39"/>
      <c r="C296" s="182" t="s">
        <v>2006</v>
      </c>
      <c r="D296" s="182" t="s">
        <v>171</v>
      </c>
      <c r="E296" s="183" t="s">
        <v>3808</v>
      </c>
      <c r="F296" s="184" t="s">
        <v>3809</v>
      </c>
      <c r="G296" s="185" t="s">
        <v>999</v>
      </c>
      <c r="H296" s="186">
        <v>1</v>
      </c>
      <c r="I296" s="187"/>
      <c r="J296" s="188">
        <f>ROUND(I296*H296,2)</f>
        <v>0</v>
      </c>
      <c r="K296" s="184" t="s">
        <v>1480</v>
      </c>
      <c r="L296" s="43"/>
      <c r="M296" s="189" t="s">
        <v>19</v>
      </c>
      <c r="N296" s="190" t="s">
        <v>43</v>
      </c>
      <c r="O296" s="68"/>
      <c r="P296" s="191">
        <f>O296*H296</f>
        <v>0</v>
      </c>
      <c r="Q296" s="191">
        <v>0</v>
      </c>
      <c r="R296" s="191">
        <f>Q296*H296</f>
        <v>0</v>
      </c>
      <c r="S296" s="191">
        <v>0</v>
      </c>
      <c r="T296" s="192">
        <f>S296*H296</f>
        <v>0</v>
      </c>
      <c r="U296" s="38"/>
      <c r="V296" s="38"/>
      <c r="W296" s="38"/>
      <c r="X296" s="38"/>
      <c r="Y296" s="38"/>
      <c r="Z296" s="38"/>
      <c r="AA296" s="38"/>
      <c r="AB296" s="38"/>
      <c r="AC296" s="38"/>
      <c r="AD296" s="38"/>
      <c r="AE296" s="38"/>
      <c r="AR296" s="193" t="s">
        <v>176</v>
      </c>
      <c r="AT296" s="193" t="s">
        <v>171</v>
      </c>
      <c r="AU296" s="193" t="s">
        <v>635</v>
      </c>
      <c r="AY296" s="21" t="s">
        <v>168</v>
      </c>
      <c r="BE296" s="194">
        <f>IF(N296="základní",J296,0)</f>
        <v>0</v>
      </c>
      <c r="BF296" s="194">
        <f>IF(N296="snížená",J296,0)</f>
        <v>0</v>
      </c>
      <c r="BG296" s="194">
        <f>IF(N296="zákl. přenesená",J296,0)</f>
        <v>0</v>
      </c>
      <c r="BH296" s="194">
        <f>IF(N296="sníž. přenesená",J296,0)</f>
        <v>0</v>
      </c>
      <c r="BI296" s="194">
        <f>IF(N296="nulová",J296,0)</f>
        <v>0</v>
      </c>
      <c r="BJ296" s="21" t="s">
        <v>79</v>
      </c>
      <c r="BK296" s="194">
        <f>ROUND(I296*H296,2)</f>
        <v>0</v>
      </c>
      <c r="BL296" s="21" t="s">
        <v>176</v>
      </c>
      <c r="BM296" s="193" t="s">
        <v>3810</v>
      </c>
    </row>
    <row r="297" spans="1:65" s="2" customFormat="1" ht="19.5">
      <c r="A297" s="38"/>
      <c r="B297" s="39"/>
      <c r="C297" s="40"/>
      <c r="D297" s="195" t="s">
        <v>178</v>
      </c>
      <c r="E297" s="40"/>
      <c r="F297" s="196" t="s">
        <v>3809</v>
      </c>
      <c r="G297" s="40"/>
      <c r="H297" s="40"/>
      <c r="I297" s="197"/>
      <c r="J297" s="40"/>
      <c r="K297" s="40"/>
      <c r="L297" s="43"/>
      <c r="M297" s="198"/>
      <c r="N297" s="199"/>
      <c r="O297" s="68"/>
      <c r="P297" s="68"/>
      <c r="Q297" s="68"/>
      <c r="R297" s="68"/>
      <c r="S297" s="68"/>
      <c r="T297" s="69"/>
      <c r="U297" s="38"/>
      <c r="V297" s="38"/>
      <c r="W297" s="38"/>
      <c r="X297" s="38"/>
      <c r="Y297" s="38"/>
      <c r="Z297" s="38"/>
      <c r="AA297" s="38"/>
      <c r="AB297" s="38"/>
      <c r="AC297" s="38"/>
      <c r="AD297" s="38"/>
      <c r="AE297" s="38"/>
      <c r="AT297" s="21" t="s">
        <v>178</v>
      </c>
      <c r="AU297" s="21" t="s">
        <v>635</v>
      </c>
    </row>
    <row r="298" spans="1:65" s="2" customFormat="1" ht="58.5">
      <c r="A298" s="38"/>
      <c r="B298" s="39"/>
      <c r="C298" s="40"/>
      <c r="D298" s="195" t="s">
        <v>206</v>
      </c>
      <c r="E298" s="40"/>
      <c r="F298" s="224" t="s">
        <v>3811</v>
      </c>
      <c r="G298" s="40"/>
      <c r="H298" s="40"/>
      <c r="I298" s="197"/>
      <c r="J298" s="40"/>
      <c r="K298" s="40"/>
      <c r="L298" s="43"/>
      <c r="M298" s="198"/>
      <c r="N298" s="199"/>
      <c r="O298" s="68"/>
      <c r="P298" s="68"/>
      <c r="Q298" s="68"/>
      <c r="R298" s="68"/>
      <c r="S298" s="68"/>
      <c r="T298" s="69"/>
      <c r="U298" s="38"/>
      <c r="V298" s="38"/>
      <c r="W298" s="38"/>
      <c r="X298" s="38"/>
      <c r="Y298" s="38"/>
      <c r="Z298" s="38"/>
      <c r="AA298" s="38"/>
      <c r="AB298" s="38"/>
      <c r="AC298" s="38"/>
      <c r="AD298" s="38"/>
      <c r="AE298" s="38"/>
      <c r="AT298" s="21" t="s">
        <v>206</v>
      </c>
      <c r="AU298" s="21" t="s">
        <v>635</v>
      </c>
    </row>
    <row r="299" spans="1:65" s="2" customFormat="1" ht="24.2" customHeight="1">
      <c r="A299" s="38"/>
      <c r="B299" s="39"/>
      <c r="C299" s="182" t="s">
        <v>2009</v>
      </c>
      <c r="D299" s="182" t="s">
        <v>171</v>
      </c>
      <c r="E299" s="183" t="s">
        <v>3812</v>
      </c>
      <c r="F299" s="184" t="s">
        <v>3813</v>
      </c>
      <c r="G299" s="185" t="s">
        <v>999</v>
      </c>
      <c r="H299" s="186">
        <v>1</v>
      </c>
      <c r="I299" s="187"/>
      <c r="J299" s="188">
        <f>ROUND(I299*H299,2)</f>
        <v>0</v>
      </c>
      <c r="K299" s="184" t="s">
        <v>1480</v>
      </c>
      <c r="L299" s="43"/>
      <c r="M299" s="189" t="s">
        <v>19</v>
      </c>
      <c r="N299" s="190" t="s">
        <v>43</v>
      </c>
      <c r="O299" s="68"/>
      <c r="P299" s="191">
        <f>O299*H299</f>
        <v>0</v>
      </c>
      <c r="Q299" s="191">
        <v>0</v>
      </c>
      <c r="R299" s="191">
        <f>Q299*H299</f>
        <v>0</v>
      </c>
      <c r="S299" s="191">
        <v>0</v>
      </c>
      <c r="T299" s="192">
        <f>S299*H299</f>
        <v>0</v>
      </c>
      <c r="U299" s="38"/>
      <c r="V299" s="38"/>
      <c r="W299" s="38"/>
      <c r="X299" s="38"/>
      <c r="Y299" s="38"/>
      <c r="Z299" s="38"/>
      <c r="AA299" s="38"/>
      <c r="AB299" s="38"/>
      <c r="AC299" s="38"/>
      <c r="AD299" s="38"/>
      <c r="AE299" s="38"/>
      <c r="AR299" s="193" t="s">
        <v>176</v>
      </c>
      <c r="AT299" s="193" t="s">
        <v>171</v>
      </c>
      <c r="AU299" s="193" t="s">
        <v>635</v>
      </c>
      <c r="AY299" s="21" t="s">
        <v>168</v>
      </c>
      <c r="BE299" s="194">
        <f>IF(N299="základní",J299,0)</f>
        <v>0</v>
      </c>
      <c r="BF299" s="194">
        <f>IF(N299="snížená",J299,0)</f>
        <v>0</v>
      </c>
      <c r="BG299" s="194">
        <f>IF(N299="zákl. přenesená",J299,0)</f>
        <v>0</v>
      </c>
      <c r="BH299" s="194">
        <f>IF(N299="sníž. přenesená",J299,0)</f>
        <v>0</v>
      </c>
      <c r="BI299" s="194">
        <f>IF(N299="nulová",J299,0)</f>
        <v>0</v>
      </c>
      <c r="BJ299" s="21" t="s">
        <v>79</v>
      </c>
      <c r="BK299" s="194">
        <f>ROUND(I299*H299,2)</f>
        <v>0</v>
      </c>
      <c r="BL299" s="21" t="s">
        <v>176</v>
      </c>
      <c r="BM299" s="193" t="s">
        <v>3814</v>
      </c>
    </row>
    <row r="300" spans="1:65" s="2" customFormat="1" ht="19.5">
      <c r="A300" s="38"/>
      <c r="B300" s="39"/>
      <c r="C300" s="40"/>
      <c r="D300" s="195" t="s">
        <v>178</v>
      </c>
      <c r="E300" s="40"/>
      <c r="F300" s="196" t="s">
        <v>3813</v>
      </c>
      <c r="G300" s="40"/>
      <c r="H300" s="40"/>
      <c r="I300" s="197"/>
      <c r="J300" s="40"/>
      <c r="K300" s="40"/>
      <c r="L300" s="43"/>
      <c r="M300" s="198"/>
      <c r="N300" s="199"/>
      <c r="O300" s="68"/>
      <c r="P300" s="68"/>
      <c r="Q300" s="68"/>
      <c r="R300" s="68"/>
      <c r="S300" s="68"/>
      <c r="T300" s="69"/>
      <c r="U300" s="38"/>
      <c r="V300" s="38"/>
      <c r="W300" s="38"/>
      <c r="X300" s="38"/>
      <c r="Y300" s="38"/>
      <c r="Z300" s="38"/>
      <c r="AA300" s="38"/>
      <c r="AB300" s="38"/>
      <c r="AC300" s="38"/>
      <c r="AD300" s="38"/>
      <c r="AE300" s="38"/>
      <c r="AT300" s="21" t="s">
        <v>178</v>
      </c>
      <c r="AU300" s="21" t="s">
        <v>635</v>
      </c>
    </row>
    <row r="301" spans="1:65" s="2" customFormat="1" ht="48.75">
      <c r="A301" s="38"/>
      <c r="B301" s="39"/>
      <c r="C301" s="40"/>
      <c r="D301" s="195" t="s">
        <v>206</v>
      </c>
      <c r="E301" s="40"/>
      <c r="F301" s="224" t="s">
        <v>3815</v>
      </c>
      <c r="G301" s="40"/>
      <c r="H301" s="40"/>
      <c r="I301" s="197"/>
      <c r="J301" s="40"/>
      <c r="K301" s="40"/>
      <c r="L301" s="43"/>
      <c r="M301" s="198"/>
      <c r="N301" s="199"/>
      <c r="O301" s="68"/>
      <c r="P301" s="68"/>
      <c r="Q301" s="68"/>
      <c r="R301" s="68"/>
      <c r="S301" s="68"/>
      <c r="T301" s="69"/>
      <c r="U301" s="38"/>
      <c r="V301" s="38"/>
      <c r="W301" s="38"/>
      <c r="X301" s="38"/>
      <c r="Y301" s="38"/>
      <c r="Z301" s="38"/>
      <c r="AA301" s="38"/>
      <c r="AB301" s="38"/>
      <c r="AC301" s="38"/>
      <c r="AD301" s="38"/>
      <c r="AE301" s="38"/>
      <c r="AT301" s="21" t="s">
        <v>206</v>
      </c>
      <c r="AU301" s="21" t="s">
        <v>635</v>
      </c>
    </row>
    <row r="302" spans="1:65" s="2" customFormat="1" ht="24.2" customHeight="1">
      <c r="A302" s="38"/>
      <c r="B302" s="39"/>
      <c r="C302" s="182" t="s">
        <v>2011</v>
      </c>
      <c r="D302" s="182" t="s">
        <v>171</v>
      </c>
      <c r="E302" s="183" t="s">
        <v>3816</v>
      </c>
      <c r="F302" s="184" t="s">
        <v>3817</v>
      </c>
      <c r="G302" s="185" t="s">
        <v>999</v>
      </c>
      <c r="H302" s="186">
        <v>4</v>
      </c>
      <c r="I302" s="187"/>
      <c r="J302" s="188">
        <f>ROUND(I302*H302,2)</f>
        <v>0</v>
      </c>
      <c r="K302" s="184" t="s">
        <v>1480</v>
      </c>
      <c r="L302" s="43"/>
      <c r="M302" s="189" t="s">
        <v>19</v>
      </c>
      <c r="N302" s="190" t="s">
        <v>43</v>
      </c>
      <c r="O302" s="68"/>
      <c r="P302" s="191">
        <f>O302*H302</f>
        <v>0</v>
      </c>
      <c r="Q302" s="191">
        <v>0</v>
      </c>
      <c r="R302" s="191">
        <f>Q302*H302</f>
        <v>0</v>
      </c>
      <c r="S302" s="191">
        <v>0</v>
      </c>
      <c r="T302" s="192">
        <f>S302*H302</f>
        <v>0</v>
      </c>
      <c r="U302" s="38"/>
      <c r="V302" s="38"/>
      <c r="W302" s="38"/>
      <c r="X302" s="38"/>
      <c r="Y302" s="38"/>
      <c r="Z302" s="38"/>
      <c r="AA302" s="38"/>
      <c r="AB302" s="38"/>
      <c r="AC302" s="38"/>
      <c r="AD302" s="38"/>
      <c r="AE302" s="38"/>
      <c r="AR302" s="193" t="s">
        <v>176</v>
      </c>
      <c r="AT302" s="193" t="s">
        <v>171</v>
      </c>
      <c r="AU302" s="193" t="s">
        <v>635</v>
      </c>
      <c r="AY302" s="21" t="s">
        <v>168</v>
      </c>
      <c r="BE302" s="194">
        <f>IF(N302="základní",J302,0)</f>
        <v>0</v>
      </c>
      <c r="BF302" s="194">
        <f>IF(N302="snížená",J302,0)</f>
        <v>0</v>
      </c>
      <c r="BG302" s="194">
        <f>IF(N302="zákl. přenesená",J302,0)</f>
        <v>0</v>
      </c>
      <c r="BH302" s="194">
        <f>IF(N302="sníž. přenesená",J302,0)</f>
        <v>0</v>
      </c>
      <c r="BI302" s="194">
        <f>IF(N302="nulová",J302,0)</f>
        <v>0</v>
      </c>
      <c r="BJ302" s="21" t="s">
        <v>79</v>
      </c>
      <c r="BK302" s="194">
        <f>ROUND(I302*H302,2)</f>
        <v>0</v>
      </c>
      <c r="BL302" s="21" t="s">
        <v>176</v>
      </c>
      <c r="BM302" s="193" t="s">
        <v>3818</v>
      </c>
    </row>
    <row r="303" spans="1:65" s="2" customFormat="1" ht="19.5">
      <c r="A303" s="38"/>
      <c r="B303" s="39"/>
      <c r="C303" s="40"/>
      <c r="D303" s="195" t="s">
        <v>178</v>
      </c>
      <c r="E303" s="40"/>
      <c r="F303" s="196" t="s">
        <v>3817</v>
      </c>
      <c r="G303" s="40"/>
      <c r="H303" s="40"/>
      <c r="I303" s="197"/>
      <c r="J303" s="40"/>
      <c r="K303" s="40"/>
      <c r="L303" s="43"/>
      <c r="M303" s="198"/>
      <c r="N303" s="199"/>
      <c r="O303" s="68"/>
      <c r="P303" s="68"/>
      <c r="Q303" s="68"/>
      <c r="R303" s="68"/>
      <c r="S303" s="68"/>
      <c r="T303" s="69"/>
      <c r="U303" s="38"/>
      <c r="V303" s="38"/>
      <c r="W303" s="38"/>
      <c r="X303" s="38"/>
      <c r="Y303" s="38"/>
      <c r="Z303" s="38"/>
      <c r="AA303" s="38"/>
      <c r="AB303" s="38"/>
      <c r="AC303" s="38"/>
      <c r="AD303" s="38"/>
      <c r="AE303" s="38"/>
      <c r="AT303" s="21" t="s">
        <v>178</v>
      </c>
      <c r="AU303" s="21" t="s">
        <v>635</v>
      </c>
    </row>
    <row r="304" spans="1:65" s="2" customFormat="1" ht="48.75">
      <c r="A304" s="38"/>
      <c r="B304" s="39"/>
      <c r="C304" s="40"/>
      <c r="D304" s="195" t="s">
        <v>206</v>
      </c>
      <c r="E304" s="40"/>
      <c r="F304" s="224" t="s">
        <v>3815</v>
      </c>
      <c r="G304" s="40"/>
      <c r="H304" s="40"/>
      <c r="I304" s="197"/>
      <c r="J304" s="40"/>
      <c r="K304" s="40"/>
      <c r="L304" s="43"/>
      <c r="M304" s="198"/>
      <c r="N304" s="199"/>
      <c r="O304" s="68"/>
      <c r="P304" s="68"/>
      <c r="Q304" s="68"/>
      <c r="R304" s="68"/>
      <c r="S304" s="68"/>
      <c r="T304" s="69"/>
      <c r="U304" s="38"/>
      <c r="V304" s="38"/>
      <c r="W304" s="38"/>
      <c r="X304" s="38"/>
      <c r="Y304" s="38"/>
      <c r="Z304" s="38"/>
      <c r="AA304" s="38"/>
      <c r="AB304" s="38"/>
      <c r="AC304" s="38"/>
      <c r="AD304" s="38"/>
      <c r="AE304" s="38"/>
      <c r="AT304" s="21" t="s">
        <v>206</v>
      </c>
      <c r="AU304" s="21" t="s">
        <v>635</v>
      </c>
    </row>
    <row r="305" spans="1:65" s="2" customFormat="1" ht="24.2" customHeight="1">
      <c r="A305" s="38"/>
      <c r="B305" s="39"/>
      <c r="C305" s="182" t="s">
        <v>2013</v>
      </c>
      <c r="D305" s="182" t="s">
        <v>171</v>
      </c>
      <c r="E305" s="183" t="s">
        <v>3819</v>
      </c>
      <c r="F305" s="184" t="s">
        <v>3820</v>
      </c>
      <c r="G305" s="185" t="s">
        <v>999</v>
      </c>
      <c r="H305" s="186">
        <v>2</v>
      </c>
      <c r="I305" s="187"/>
      <c r="J305" s="188">
        <f>ROUND(I305*H305,2)</f>
        <v>0</v>
      </c>
      <c r="K305" s="184" t="s">
        <v>1480</v>
      </c>
      <c r="L305" s="43"/>
      <c r="M305" s="189" t="s">
        <v>19</v>
      </c>
      <c r="N305" s="190" t="s">
        <v>43</v>
      </c>
      <c r="O305" s="68"/>
      <c r="P305" s="191">
        <f>O305*H305</f>
        <v>0</v>
      </c>
      <c r="Q305" s="191">
        <v>0</v>
      </c>
      <c r="R305" s="191">
        <f>Q305*H305</f>
        <v>0</v>
      </c>
      <c r="S305" s="191">
        <v>0</v>
      </c>
      <c r="T305" s="192">
        <f>S305*H305</f>
        <v>0</v>
      </c>
      <c r="U305" s="38"/>
      <c r="V305" s="38"/>
      <c r="W305" s="38"/>
      <c r="X305" s="38"/>
      <c r="Y305" s="38"/>
      <c r="Z305" s="38"/>
      <c r="AA305" s="38"/>
      <c r="AB305" s="38"/>
      <c r="AC305" s="38"/>
      <c r="AD305" s="38"/>
      <c r="AE305" s="38"/>
      <c r="AR305" s="193" t="s">
        <v>176</v>
      </c>
      <c r="AT305" s="193" t="s">
        <v>171</v>
      </c>
      <c r="AU305" s="193" t="s">
        <v>635</v>
      </c>
      <c r="AY305" s="21" t="s">
        <v>168</v>
      </c>
      <c r="BE305" s="194">
        <f>IF(N305="základní",J305,0)</f>
        <v>0</v>
      </c>
      <c r="BF305" s="194">
        <f>IF(N305="snížená",J305,0)</f>
        <v>0</v>
      </c>
      <c r="BG305" s="194">
        <f>IF(N305="zákl. přenesená",J305,0)</f>
        <v>0</v>
      </c>
      <c r="BH305" s="194">
        <f>IF(N305="sníž. přenesená",J305,0)</f>
        <v>0</v>
      </c>
      <c r="BI305" s="194">
        <f>IF(N305="nulová",J305,0)</f>
        <v>0</v>
      </c>
      <c r="BJ305" s="21" t="s">
        <v>79</v>
      </c>
      <c r="BK305" s="194">
        <f>ROUND(I305*H305,2)</f>
        <v>0</v>
      </c>
      <c r="BL305" s="21" t="s">
        <v>176</v>
      </c>
      <c r="BM305" s="193" t="s">
        <v>3821</v>
      </c>
    </row>
    <row r="306" spans="1:65" s="2" customFormat="1" ht="19.5">
      <c r="A306" s="38"/>
      <c r="B306" s="39"/>
      <c r="C306" s="40"/>
      <c r="D306" s="195" t="s">
        <v>178</v>
      </c>
      <c r="E306" s="40"/>
      <c r="F306" s="196" t="s">
        <v>3820</v>
      </c>
      <c r="G306" s="40"/>
      <c r="H306" s="40"/>
      <c r="I306" s="197"/>
      <c r="J306" s="40"/>
      <c r="K306" s="40"/>
      <c r="L306" s="43"/>
      <c r="M306" s="198"/>
      <c r="N306" s="199"/>
      <c r="O306" s="68"/>
      <c r="P306" s="68"/>
      <c r="Q306" s="68"/>
      <c r="R306" s="68"/>
      <c r="S306" s="68"/>
      <c r="T306" s="69"/>
      <c r="U306" s="38"/>
      <c r="V306" s="38"/>
      <c r="W306" s="38"/>
      <c r="X306" s="38"/>
      <c r="Y306" s="38"/>
      <c r="Z306" s="38"/>
      <c r="AA306" s="38"/>
      <c r="AB306" s="38"/>
      <c r="AC306" s="38"/>
      <c r="AD306" s="38"/>
      <c r="AE306" s="38"/>
      <c r="AT306" s="21" t="s">
        <v>178</v>
      </c>
      <c r="AU306" s="21" t="s">
        <v>635</v>
      </c>
    </row>
    <row r="307" spans="1:65" s="2" customFormat="1" ht="48.75">
      <c r="A307" s="38"/>
      <c r="B307" s="39"/>
      <c r="C307" s="40"/>
      <c r="D307" s="195" t="s">
        <v>206</v>
      </c>
      <c r="E307" s="40"/>
      <c r="F307" s="224" t="s">
        <v>3815</v>
      </c>
      <c r="G307" s="40"/>
      <c r="H307" s="40"/>
      <c r="I307" s="197"/>
      <c r="J307" s="40"/>
      <c r="K307" s="40"/>
      <c r="L307" s="43"/>
      <c r="M307" s="198"/>
      <c r="N307" s="199"/>
      <c r="O307" s="68"/>
      <c r="P307" s="68"/>
      <c r="Q307" s="68"/>
      <c r="R307" s="68"/>
      <c r="S307" s="68"/>
      <c r="T307" s="69"/>
      <c r="U307" s="38"/>
      <c r="V307" s="38"/>
      <c r="W307" s="38"/>
      <c r="X307" s="38"/>
      <c r="Y307" s="38"/>
      <c r="Z307" s="38"/>
      <c r="AA307" s="38"/>
      <c r="AB307" s="38"/>
      <c r="AC307" s="38"/>
      <c r="AD307" s="38"/>
      <c r="AE307" s="38"/>
      <c r="AT307" s="21" t="s">
        <v>206</v>
      </c>
      <c r="AU307" s="21" t="s">
        <v>635</v>
      </c>
    </row>
    <row r="308" spans="1:65" s="2" customFormat="1" ht="24.2" customHeight="1">
      <c r="A308" s="38"/>
      <c r="B308" s="39"/>
      <c r="C308" s="182" t="s">
        <v>770</v>
      </c>
      <c r="D308" s="182" t="s">
        <v>171</v>
      </c>
      <c r="E308" s="183" t="s">
        <v>3822</v>
      </c>
      <c r="F308" s="184" t="s">
        <v>3823</v>
      </c>
      <c r="G308" s="185" t="s">
        <v>545</v>
      </c>
      <c r="H308" s="186">
        <v>8</v>
      </c>
      <c r="I308" s="187"/>
      <c r="J308" s="188">
        <f>ROUND(I308*H308,2)</f>
        <v>0</v>
      </c>
      <c r="K308" s="184" t="s">
        <v>1480</v>
      </c>
      <c r="L308" s="43"/>
      <c r="M308" s="189" t="s">
        <v>19</v>
      </c>
      <c r="N308" s="190" t="s">
        <v>43</v>
      </c>
      <c r="O308" s="68"/>
      <c r="P308" s="191">
        <f>O308*H308</f>
        <v>0</v>
      </c>
      <c r="Q308" s="191">
        <v>0</v>
      </c>
      <c r="R308" s="191">
        <f>Q308*H308</f>
        <v>0</v>
      </c>
      <c r="S308" s="191">
        <v>0</v>
      </c>
      <c r="T308" s="192">
        <f>S308*H308</f>
        <v>0</v>
      </c>
      <c r="U308" s="38"/>
      <c r="V308" s="38"/>
      <c r="W308" s="38"/>
      <c r="X308" s="38"/>
      <c r="Y308" s="38"/>
      <c r="Z308" s="38"/>
      <c r="AA308" s="38"/>
      <c r="AB308" s="38"/>
      <c r="AC308" s="38"/>
      <c r="AD308" s="38"/>
      <c r="AE308" s="38"/>
      <c r="AR308" s="193" t="s">
        <v>176</v>
      </c>
      <c r="AT308" s="193" t="s">
        <v>171</v>
      </c>
      <c r="AU308" s="193" t="s">
        <v>635</v>
      </c>
      <c r="AY308" s="21" t="s">
        <v>168</v>
      </c>
      <c r="BE308" s="194">
        <f>IF(N308="základní",J308,0)</f>
        <v>0</v>
      </c>
      <c r="BF308" s="194">
        <f>IF(N308="snížená",J308,0)</f>
        <v>0</v>
      </c>
      <c r="BG308" s="194">
        <f>IF(N308="zákl. přenesená",J308,0)</f>
        <v>0</v>
      </c>
      <c r="BH308" s="194">
        <f>IF(N308="sníž. přenesená",J308,0)</f>
        <v>0</v>
      </c>
      <c r="BI308" s="194">
        <f>IF(N308="nulová",J308,0)</f>
        <v>0</v>
      </c>
      <c r="BJ308" s="21" t="s">
        <v>79</v>
      </c>
      <c r="BK308" s="194">
        <f>ROUND(I308*H308,2)</f>
        <v>0</v>
      </c>
      <c r="BL308" s="21" t="s">
        <v>176</v>
      </c>
      <c r="BM308" s="193" t="s">
        <v>3824</v>
      </c>
    </row>
    <row r="309" spans="1:65" s="2" customFormat="1" ht="19.5">
      <c r="A309" s="38"/>
      <c r="B309" s="39"/>
      <c r="C309" s="40"/>
      <c r="D309" s="195" t="s">
        <v>178</v>
      </c>
      <c r="E309" s="40"/>
      <c r="F309" s="196" t="s">
        <v>3823</v>
      </c>
      <c r="G309" s="40"/>
      <c r="H309" s="40"/>
      <c r="I309" s="197"/>
      <c r="J309" s="40"/>
      <c r="K309" s="40"/>
      <c r="L309" s="43"/>
      <c r="M309" s="198"/>
      <c r="N309" s="199"/>
      <c r="O309" s="68"/>
      <c r="P309" s="68"/>
      <c r="Q309" s="68"/>
      <c r="R309" s="68"/>
      <c r="S309" s="68"/>
      <c r="T309" s="69"/>
      <c r="U309" s="38"/>
      <c r="V309" s="38"/>
      <c r="W309" s="38"/>
      <c r="X309" s="38"/>
      <c r="Y309" s="38"/>
      <c r="Z309" s="38"/>
      <c r="AA309" s="38"/>
      <c r="AB309" s="38"/>
      <c r="AC309" s="38"/>
      <c r="AD309" s="38"/>
      <c r="AE309" s="38"/>
      <c r="AT309" s="21" t="s">
        <v>178</v>
      </c>
      <c r="AU309" s="21" t="s">
        <v>635</v>
      </c>
    </row>
    <row r="310" spans="1:65" s="2" customFormat="1" ht="29.25">
      <c r="A310" s="38"/>
      <c r="B310" s="39"/>
      <c r="C310" s="40"/>
      <c r="D310" s="195" t="s">
        <v>206</v>
      </c>
      <c r="E310" s="40"/>
      <c r="F310" s="224" t="s">
        <v>2863</v>
      </c>
      <c r="G310" s="40"/>
      <c r="H310" s="40"/>
      <c r="I310" s="197"/>
      <c r="J310" s="40"/>
      <c r="K310" s="40"/>
      <c r="L310" s="43"/>
      <c r="M310" s="198"/>
      <c r="N310" s="199"/>
      <c r="O310" s="68"/>
      <c r="P310" s="68"/>
      <c r="Q310" s="68"/>
      <c r="R310" s="68"/>
      <c r="S310" s="68"/>
      <c r="T310" s="69"/>
      <c r="U310" s="38"/>
      <c r="V310" s="38"/>
      <c r="W310" s="38"/>
      <c r="X310" s="38"/>
      <c r="Y310" s="38"/>
      <c r="Z310" s="38"/>
      <c r="AA310" s="38"/>
      <c r="AB310" s="38"/>
      <c r="AC310" s="38"/>
      <c r="AD310" s="38"/>
      <c r="AE310" s="38"/>
      <c r="AT310" s="21" t="s">
        <v>206</v>
      </c>
      <c r="AU310" s="21" t="s">
        <v>635</v>
      </c>
    </row>
    <row r="311" spans="1:65" s="2" customFormat="1" ht="33" customHeight="1">
      <c r="A311" s="38"/>
      <c r="B311" s="39"/>
      <c r="C311" s="182" t="s">
        <v>2022</v>
      </c>
      <c r="D311" s="182" t="s">
        <v>171</v>
      </c>
      <c r="E311" s="183" t="s">
        <v>3825</v>
      </c>
      <c r="F311" s="184" t="s">
        <v>3826</v>
      </c>
      <c r="G311" s="185" t="s">
        <v>545</v>
      </c>
      <c r="H311" s="186">
        <v>1</v>
      </c>
      <c r="I311" s="187"/>
      <c r="J311" s="188">
        <f>ROUND(I311*H311,2)</f>
        <v>0</v>
      </c>
      <c r="K311" s="184" t="s">
        <v>175</v>
      </c>
      <c r="L311" s="43"/>
      <c r="M311" s="189" t="s">
        <v>19</v>
      </c>
      <c r="N311" s="190" t="s">
        <v>43</v>
      </c>
      <c r="O311" s="68"/>
      <c r="P311" s="191">
        <f>O311*H311</f>
        <v>0</v>
      </c>
      <c r="Q311" s="191">
        <v>2.0999999999999999E-3</v>
      </c>
      <c r="R311" s="191">
        <f>Q311*H311</f>
        <v>2.0999999999999999E-3</v>
      </c>
      <c r="S311" s="191">
        <v>0</v>
      </c>
      <c r="T311" s="192">
        <f>S311*H311</f>
        <v>0</v>
      </c>
      <c r="U311" s="38"/>
      <c r="V311" s="38"/>
      <c r="W311" s="38"/>
      <c r="X311" s="38"/>
      <c r="Y311" s="38"/>
      <c r="Z311" s="38"/>
      <c r="AA311" s="38"/>
      <c r="AB311" s="38"/>
      <c r="AC311" s="38"/>
      <c r="AD311" s="38"/>
      <c r="AE311" s="38"/>
      <c r="AR311" s="193" t="s">
        <v>176</v>
      </c>
      <c r="AT311" s="193" t="s">
        <v>171</v>
      </c>
      <c r="AU311" s="193" t="s">
        <v>635</v>
      </c>
      <c r="AY311" s="21" t="s">
        <v>168</v>
      </c>
      <c r="BE311" s="194">
        <f>IF(N311="základní",J311,0)</f>
        <v>0</v>
      </c>
      <c r="BF311" s="194">
        <f>IF(N311="snížená",J311,0)</f>
        <v>0</v>
      </c>
      <c r="BG311" s="194">
        <f>IF(N311="zákl. přenesená",J311,0)</f>
        <v>0</v>
      </c>
      <c r="BH311" s="194">
        <f>IF(N311="sníž. přenesená",J311,0)</f>
        <v>0</v>
      </c>
      <c r="BI311" s="194">
        <f>IF(N311="nulová",J311,0)</f>
        <v>0</v>
      </c>
      <c r="BJ311" s="21" t="s">
        <v>79</v>
      </c>
      <c r="BK311" s="194">
        <f>ROUND(I311*H311,2)</f>
        <v>0</v>
      </c>
      <c r="BL311" s="21" t="s">
        <v>176</v>
      </c>
      <c r="BM311" s="193" t="s">
        <v>3827</v>
      </c>
    </row>
    <row r="312" spans="1:65" s="2" customFormat="1" ht="19.5">
      <c r="A312" s="38"/>
      <c r="B312" s="39"/>
      <c r="C312" s="40"/>
      <c r="D312" s="195" t="s">
        <v>178</v>
      </c>
      <c r="E312" s="40"/>
      <c r="F312" s="196" t="s">
        <v>3828</v>
      </c>
      <c r="G312" s="40"/>
      <c r="H312" s="40"/>
      <c r="I312" s="197"/>
      <c r="J312" s="40"/>
      <c r="K312" s="40"/>
      <c r="L312" s="43"/>
      <c r="M312" s="198"/>
      <c r="N312" s="199"/>
      <c r="O312" s="68"/>
      <c r="P312" s="68"/>
      <c r="Q312" s="68"/>
      <c r="R312" s="68"/>
      <c r="S312" s="68"/>
      <c r="T312" s="69"/>
      <c r="U312" s="38"/>
      <c r="V312" s="38"/>
      <c r="W312" s="38"/>
      <c r="X312" s="38"/>
      <c r="Y312" s="38"/>
      <c r="Z312" s="38"/>
      <c r="AA312" s="38"/>
      <c r="AB312" s="38"/>
      <c r="AC312" s="38"/>
      <c r="AD312" s="38"/>
      <c r="AE312" s="38"/>
      <c r="AT312" s="21" t="s">
        <v>178</v>
      </c>
      <c r="AU312" s="21" t="s">
        <v>635</v>
      </c>
    </row>
    <row r="313" spans="1:65" s="2" customFormat="1" ht="11.25">
      <c r="A313" s="38"/>
      <c r="B313" s="39"/>
      <c r="C313" s="40"/>
      <c r="D313" s="200" t="s">
        <v>180</v>
      </c>
      <c r="E313" s="40"/>
      <c r="F313" s="201" t="s">
        <v>3829</v>
      </c>
      <c r="G313" s="40"/>
      <c r="H313" s="40"/>
      <c r="I313" s="197"/>
      <c r="J313" s="40"/>
      <c r="K313" s="40"/>
      <c r="L313" s="43"/>
      <c r="M313" s="198"/>
      <c r="N313" s="199"/>
      <c r="O313" s="68"/>
      <c r="P313" s="68"/>
      <c r="Q313" s="68"/>
      <c r="R313" s="68"/>
      <c r="S313" s="68"/>
      <c r="T313" s="69"/>
      <c r="U313" s="38"/>
      <c r="V313" s="38"/>
      <c r="W313" s="38"/>
      <c r="X313" s="38"/>
      <c r="Y313" s="38"/>
      <c r="Z313" s="38"/>
      <c r="AA313" s="38"/>
      <c r="AB313" s="38"/>
      <c r="AC313" s="38"/>
      <c r="AD313" s="38"/>
      <c r="AE313" s="38"/>
      <c r="AT313" s="21" t="s">
        <v>180</v>
      </c>
      <c r="AU313" s="21" t="s">
        <v>635</v>
      </c>
    </row>
    <row r="314" spans="1:65" s="2" customFormat="1" ht="33" customHeight="1">
      <c r="A314" s="38"/>
      <c r="B314" s="39"/>
      <c r="C314" s="182" t="s">
        <v>791</v>
      </c>
      <c r="D314" s="182" t="s">
        <v>171</v>
      </c>
      <c r="E314" s="183" t="s">
        <v>3830</v>
      </c>
      <c r="F314" s="184" t="s">
        <v>3831</v>
      </c>
      <c r="G314" s="185" t="s">
        <v>545</v>
      </c>
      <c r="H314" s="186">
        <v>7</v>
      </c>
      <c r="I314" s="187"/>
      <c r="J314" s="188">
        <f>ROUND(I314*H314,2)</f>
        <v>0</v>
      </c>
      <c r="K314" s="184" t="s">
        <v>175</v>
      </c>
      <c r="L314" s="43"/>
      <c r="M314" s="189" t="s">
        <v>19</v>
      </c>
      <c r="N314" s="190" t="s">
        <v>43</v>
      </c>
      <c r="O314" s="68"/>
      <c r="P314" s="191">
        <f>O314*H314</f>
        <v>0</v>
      </c>
      <c r="Q314" s="191">
        <v>2.0999999999999999E-3</v>
      </c>
      <c r="R314" s="191">
        <f>Q314*H314</f>
        <v>1.47E-2</v>
      </c>
      <c r="S314" s="191">
        <v>0</v>
      </c>
      <c r="T314" s="192">
        <f>S314*H314</f>
        <v>0</v>
      </c>
      <c r="U314" s="38"/>
      <c r="V314" s="38"/>
      <c r="W314" s="38"/>
      <c r="X314" s="38"/>
      <c r="Y314" s="38"/>
      <c r="Z314" s="38"/>
      <c r="AA314" s="38"/>
      <c r="AB314" s="38"/>
      <c r="AC314" s="38"/>
      <c r="AD314" s="38"/>
      <c r="AE314" s="38"/>
      <c r="AR314" s="193" t="s">
        <v>176</v>
      </c>
      <c r="AT314" s="193" t="s">
        <v>171</v>
      </c>
      <c r="AU314" s="193" t="s">
        <v>635</v>
      </c>
      <c r="AY314" s="21" t="s">
        <v>168</v>
      </c>
      <c r="BE314" s="194">
        <f>IF(N314="základní",J314,0)</f>
        <v>0</v>
      </c>
      <c r="BF314" s="194">
        <f>IF(N314="snížená",J314,0)</f>
        <v>0</v>
      </c>
      <c r="BG314" s="194">
        <f>IF(N314="zákl. přenesená",J314,0)</f>
        <v>0</v>
      </c>
      <c r="BH314" s="194">
        <f>IF(N314="sníž. přenesená",J314,0)</f>
        <v>0</v>
      </c>
      <c r="BI314" s="194">
        <f>IF(N314="nulová",J314,0)</f>
        <v>0</v>
      </c>
      <c r="BJ314" s="21" t="s">
        <v>79</v>
      </c>
      <c r="BK314" s="194">
        <f>ROUND(I314*H314,2)</f>
        <v>0</v>
      </c>
      <c r="BL314" s="21" t="s">
        <v>176</v>
      </c>
      <c r="BM314" s="193" t="s">
        <v>3832</v>
      </c>
    </row>
    <row r="315" spans="1:65" s="2" customFormat="1" ht="19.5">
      <c r="A315" s="38"/>
      <c r="B315" s="39"/>
      <c r="C315" s="40"/>
      <c r="D315" s="195" t="s">
        <v>178</v>
      </c>
      <c r="E315" s="40"/>
      <c r="F315" s="196" t="s">
        <v>3833</v>
      </c>
      <c r="G315" s="40"/>
      <c r="H315" s="40"/>
      <c r="I315" s="197"/>
      <c r="J315" s="40"/>
      <c r="K315" s="40"/>
      <c r="L315" s="43"/>
      <c r="M315" s="198"/>
      <c r="N315" s="199"/>
      <c r="O315" s="68"/>
      <c r="P315" s="68"/>
      <c r="Q315" s="68"/>
      <c r="R315" s="68"/>
      <c r="S315" s="68"/>
      <c r="T315" s="69"/>
      <c r="U315" s="38"/>
      <c r="V315" s="38"/>
      <c r="W315" s="38"/>
      <c r="X315" s="38"/>
      <c r="Y315" s="38"/>
      <c r="Z315" s="38"/>
      <c r="AA315" s="38"/>
      <c r="AB315" s="38"/>
      <c r="AC315" s="38"/>
      <c r="AD315" s="38"/>
      <c r="AE315" s="38"/>
      <c r="AT315" s="21" t="s">
        <v>178</v>
      </c>
      <c r="AU315" s="21" t="s">
        <v>635</v>
      </c>
    </row>
    <row r="316" spans="1:65" s="2" customFormat="1" ht="11.25">
      <c r="A316" s="38"/>
      <c r="B316" s="39"/>
      <c r="C316" s="40"/>
      <c r="D316" s="200" t="s">
        <v>180</v>
      </c>
      <c r="E316" s="40"/>
      <c r="F316" s="201" t="s">
        <v>3834</v>
      </c>
      <c r="G316" s="40"/>
      <c r="H316" s="40"/>
      <c r="I316" s="197"/>
      <c r="J316" s="40"/>
      <c r="K316" s="40"/>
      <c r="L316" s="43"/>
      <c r="M316" s="198"/>
      <c r="N316" s="199"/>
      <c r="O316" s="68"/>
      <c r="P316" s="68"/>
      <c r="Q316" s="68"/>
      <c r="R316" s="68"/>
      <c r="S316" s="68"/>
      <c r="T316" s="69"/>
      <c r="U316" s="38"/>
      <c r="V316" s="38"/>
      <c r="W316" s="38"/>
      <c r="X316" s="38"/>
      <c r="Y316" s="38"/>
      <c r="Z316" s="38"/>
      <c r="AA316" s="38"/>
      <c r="AB316" s="38"/>
      <c r="AC316" s="38"/>
      <c r="AD316" s="38"/>
      <c r="AE316" s="38"/>
      <c r="AT316" s="21" t="s">
        <v>180</v>
      </c>
      <c r="AU316" s="21" t="s">
        <v>635</v>
      </c>
    </row>
    <row r="317" spans="1:65" s="2" customFormat="1" ht="24.2" customHeight="1">
      <c r="A317" s="38"/>
      <c r="B317" s="39"/>
      <c r="C317" s="182" t="s">
        <v>804</v>
      </c>
      <c r="D317" s="182" t="s">
        <v>171</v>
      </c>
      <c r="E317" s="183" t="s">
        <v>3835</v>
      </c>
      <c r="F317" s="184" t="s">
        <v>3836</v>
      </c>
      <c r="G317" s="185" t="s">
        <v>999</v>
      </c>
      <c r="H317" s="186">
        <v>4</v>
      </c>
      <c r="I317" s="187"/>
      <c r="J317" s="188">
        <f>ROUND(I317*H317,2)</f>
        <v>0</v>
      </c>
      <c r="K317" s="184" t="s">
        <v>1480</v>
      </c>
      <c r="L317" s="43"/>
      <c r="M317" s="189" t="s">
        <v>19</v>
      </c>
      <c r="N317" s="190" t="s">
        <v>43</v>
      </c>
      <c r="O317" s="68"/>
      <c r="P317" s="191">
        <f>O317*H317</f>
        <v>0</v>
      </c>
      <c r="Q317" s="191">
        <v>0</v>
      </c>
      <c r="R317" s="191">
        <f>Q317*H317</f>
        <v>0</v>
      </c>
      <c r="S317" s="191">
        <v>0</v>
      </c>
      <c r="T317" s="192">
        <f>S317*H317</f>
        <v>0</v>
      </c>
      <c r="U317" s="38"/>
      <c r="V317" s="38"/>
      <c r="W317" s="38"/>
      <c r="X317" s="38"/>
      <c r="Y317" s="38"/>
      <c r="Z317" s="38"/>
      <c r="AA317" s="38"/>
      <c r="AB317" s="38"/>
      <c r="AC317" s="38"/>
      <c r="AD317" s="38"/>
      <c r="AE317" s="38"/>
      <c r="AR317" s="193" t="s">
        <v>176</v>
      </c>
      <c r="AT317" s="193" t="s">
        <v>171</v>
      </c>
      <c r="AU317" s="193" t="s">
        <v>635</v>
      </c>
      <c r="AY317" s="21" t="s">
        <v>168</v>
      </c>
      <c r="BE317" s="194">
        <f>IF(N317="základní",J317,0)</f>
        <v>0</v>
      </c>
      <c r="BF317" s="194">
        <f>IF(N317="snížená",J317,0)</f>
        <v>0</v>
      </c>
      <c r="BG317" s="194">
        <f>IF(N317="zákl. přenesená",J317,0)</f>
        <v>0</v>
      </c>
      <c r="BH317" s="194">
        <f>IF(N317="sníž. přenesená",J317,0)</f>
        <v>0</v>
      </c>
      <c r="BI317" s="194">
        <f>IF(N317="nulová",J317,0)</f>
        <v>0</v>
      </c>
      <c r="BJ317" s="21" t="s">
        <v>79</v>
      </c>
      <c r="BK317" s="194">
        <f>ROUND(I317*H317,2)</f>
        <v>0</v>
      </c>
      <c r="BL317" s="21" t="s">
        <v>176</v>
      </c>
      <c r="BM317" s="193" t="s">
        <v>3837</v>
      </c>
    </row>
    <row r="318" spans="1:65" s="2" customFormat="1" ht="19.5">
      <c r="A318" s="38"/>
      <c r="B318" s="39"/>
      <c r="C318" s="40"/>
      <c r="D318" s="195" t="s">
        <v>178</v>
      </c>
      <c r="E318" s="40"/>
      <c r="F318" s="196" t="s">
        <v>3836</v>
      </c>
      <c r="G318" s="40"/>
      <c r="H318" s="40"/>
      <c r="I318" s="197"/>
      <c r="J318" s="40"/>
      <c r="K318" s="40"/>
      <c r="L318" s="43"/>
      <c r="M318" s="198"/>
      <c r="N318" s="199"/>
      <c r="O318" s="68"/>
      <c r="P318" s="68"/>
      <c r="Q318" s="68"/>
      <c r="R318" s="68"/>
      <c r="S318" s="68"/>
      <c r="T318" s="69"/>
      <c r="U318" s="38"/>
      <c r="V318" s="38"/>
      <c r="W318" s="38"/>
      <c r="X318" s="38"/>
      <c r="Y318" s="38"/>
      <c r="Z318" s="38"/>
      <c r="AA318" s="38"/>
      <c r="AB318" s="38"/>
      <c r="AC318" s="38"/>
      <c r="AD318" s="38"/>
      <c r="AE318" s="38"/>
      <c r="AT318" s="21" t="s">
        <v>178</v>
      </c>
      <c r="AU318" s="21" t="s">
        <v>635</v>
      </c>
    </row>
    <row r="319" spans="1:65" s="2" customFormat="1" ht="48.75">
      <c r="A319" s="38"/>
      <c r="B319" s="39"/>
      <c r="C319" s="40"/>
      <c r="D319" s="195" t="s">
        <v>206</v>
      </c>
      <c r="E319" s="40"/>
      <c r="F319" s="224" t="s">
        <v>3838</v>
      </c>
      <c r="G319" s="40"/>
      <c r="H319" s="40"/>
      <c r="I319" s="197"/>
      <c r="J319" s="40"/>
      <c r="K319" s="40"/>
      <c r="L319" s="43"/>
      <c r="M319" s="198"/>
      <c r="N319" s="199"/>
      <c r="O319" s="68"/>
      <c r="P319" s="68"/>
      <c r="Q319" s="68"/>
      <c r="R319" s="68"/>
      <c r="S319" s="68"/>
      <c r="T319" s="69"/>
      <c r="U319" s="38"/>
      <c r="V319" s="38"/>
      <c r="W319" s="38"/>
      <c r="X319" s="38"/>
      <c r="Y319" s="38"/>
      <c r="Z319" s="38"/>
      <c r="AA319" s="38"/>
      <c r="AB319" s="38"/>
      <c r="AC319" s="38"/>
      <c r="AD319" s="38"/>
      <c r="AE319" s="38"/>
      <c r="AT319" s="21" t="s">
        <v>206</v>
      </c>
      <c r="AU319" s="21" t="s">
        <v>635</v>
      </c>
    </row>
    <row r="320" spans="1:65" s="2" customFormat="1" ht="37.9" customHeight="1">
      <c r="A320" s="38"/>
      <c r="B320" s="39"/>
      <c r="C320" s="182" t="s">
        <v>2030</v>
      </c>
      <c r="D320" s="182" t="s">
        <v>171</v>
      </c>
      <c r="E320" s="183" t="s">
        <v>3839</v>
      </c>
      <c r="F320" s="184" t="s">
        <v>3840</v>
      </c>
      <c r="G320" s="185" t="s">
        <v>545</v>
      </c>
      <c r="H320" s="186">
        <v>4</v>
      </c>
      <c r="I320" s="187"/>
      <c r="J320" s="188">
        <f>ROUND(I320*H320,2)</f>
        <v>0</v>
      </c>
      <c r="K320" s="184" t="s">
        <v>1480</v>
      </c>
      <c r="L320" s="43"/>
      <c r="M320" s="189" t="s">
        <v>19</v>
      </c>
      <c r="N320" s="190" t="s">
        <v>43</v>
      </c>
      <c r="O320" s="68"/>
      <c r="P320" s="191">
        <f>O320*H320</f>
        <v>0</v>
      </c>
      <c r="Q320" s="191">
        <v>0</v>
      </c>
      <c r="R320" s="191">
        <f>Q320*H320</f>
        <v>0</v>
      </c>
      <c r="S320" s="191">
        <v>0</v>
      </c>
      <c r="T320" s="192">
        <f>S320*H320</f>
        <v>0</v>
      </c>
      <c r="U320" s="38"/>
      <c r="V320" s="38"/>
      <c r="W320" s="38"/>
      <c r="X320" s="38"/>
      <c r="Y320" s="38"/>
      <c r="Z320" s="38"/>
      <c r="AA320" s="38"/>
      <c r="AB320" s="38"/>
      <c r="AC320" s="38"/>
      <c r="AD320" s="38"/>
      <c r="AE320" s="38"/>
      <c r="AR320" s="193" t="s">
        <v>176</v>
      </c>
      <c r="AT320" s="193" t="s">
        <v>171</v>
      </c>
      <c r="AU320" s="193" t="s">
        <v>635</v>
      </c>
      <c r="AY320" s="21" t="s">
        <v>168</v>
      </c>
      <c r="BE320" s="194">
        <f>IF(N320="základní",J320,0)</f>
        <v>0</v>
      </c>
      <c r="BF320" s="194">
        <f>IF(N320="snížená",J320,0)</f>
        <v>0</v>
      </c>
      <c r="BG320" s="194">
        <f>IF(N320="zákl. přenesená",J320,0)</f>
        <v>0</v>
      </c>
      <c r="BH320" s="194">
        <f>IF(N320="sníž. přenesená",J320,0)</f>
        <v>0</v>
      </c>
      <c r="BI320" s="194">
        <f>IF(N320="nulová",J320,0)</f>
        <v>0</v>
      </c>
      <c r="BJ320" s="21" t="s">
        <v>79</v>
      </c>
      <c r="BK320" s="194">
        <f>ROUND(I320*H320,2)</f>
        <v>0</v>
      </c>
      <c r="BL320" s="21" t="s">
        <v>176</v>
      </c>
      <c r="BM320" s="193" t="s">
        <v>3841</v>
      </c>
    </row>
    <row r="321" spans="1:65" s="2" customFormat="1" ht="19.5">
      <c r="A321" s="38"/>
      <c r="B321" s="39"/>
      <c r="C321" s="40"/>
      <c r="D321" s="195" t="s">
        <v>178</v>
      </c>
      <c r="E321" s="40"/>
      <c r="F321" s="196" t="s">
        <v>3840</v>
      </c>
      <c r="G321" s="40"/>
      <c r="H321" s="40"/>
      <c r="I321" s="197"/>
      <c r="J321" s="40"/>
      <c r="K321" s="40"/>
      <c r="L321" s="43"/>
      <c r="M321" s="198"/>
      <c r="N321" s="199"/>
      <c r="O321" s="68"/>
      <c r="P321" s="68"/>
      <c r="Q321" s="68"/>
      <c r="R321" s="68"/>
      <c r="S321" s="68"/>
      <c r="T321" s="69"/>
      <c r="U321" s="38"/>
      <c r="V321" s="38"/>
      <c r="W321" s="38"/>
      <c r="X321" s="38"/>
      <c r="Y321" s="38"/>
      <c r="Z321" s="38"/>
      <c r="AA321" s="38"/>
      <c r="AB321" s="38"/>
      <c r="AC321" s="38"/>
      <c r="AD321" s="38"/>
      <c r="AE321" s="38"/>
      <c r="AT321" s="21" t="s">
        <v>178</v>
      </c>
      <c r="AU321" s="21" t="s">
        <v>635</v>
      </c>
    </row>
    <row r="322" spans="1:65" s="2" customFormat="1" ht="24.2" customHeight="1">
      <c r="A322" s="38"/>
      <c r="B322" s="39"/>
      <c r="C322" s="182" t="s">
        <v>889</v>
      </c>
      <c r="D322" s="182" t="s">
        <v>171</v>
      </c>
      <c r="E322" s="183" t="s">
        <v>3842</v>
      </c>
      <c r="F322" s="184" t="s">
        <v>3843</v>
      </c>
      <c r="G322" s="185" t="s">
        <v>545</v>
      </c>
      <c r="H322" s="186">
        <v>4</v>
      </c>
      <c r="I322" s="187"/>
      <c r="J322" s="188">
        <f>ROUND(I322*H322,2)</f>
        <v>0</v>
      </c>
      <c r="K322" s="184" t="s">
        <v>1480</v>
      </c>
      <c r="L322" s="43"/>
      <c r="M322" s="189" t="s">
        <v>19</v>
      </c>
      <c r="N322" s="190" t="s">
        <v>43</v>
      </c>
      <c r="O322" s="68"/>
      <c r="P322" s="191">
        <f>O322*H322</f>
        <v>0</v>
      </c>
      <c r="Q322" s="191">
        <v>0</v>
      </c>
      <c r="R322" s="191">
        <f>Q322*H322</f>
        <v>0</v>
      </c>
      <c r="S322" s="191">
        <v>0</v>
      </c>
      <c r="T322" s="192">
        <f>S322*H322</f>
        <v>0</v>
      </c>
      <c r="U322" s="38"/>
      <c r="V322" s="38"/>
      <c r="W322" s="38"/>
      <c r="X322" s="38"/>
      <c r="Y322" s="38"/>
      <c r="Z322" s="38"/>
      <c r="AA322" s="38"/>
      <c r="AB322" s="38"/>
      <c r="AC322" s="38"/>
      <c r="AD322" s="38"/>
      <c r="AE322" s="38"/>
      <c r="AR322" s="193" t="s">
        <v>176</v>
      </c>
      <c r="AT322" s="193" t="s">
        <v>171</v>
      </c>
      <c r="AU322" s="193" t="s">
        <v>635</v>
      </c>
      <c r="AY322" s="21" t="s">
        <v>168</v>
      </c>
      <c r="BE322" s="194">
        <f>IF(N322="základní",J322,0)</f>
        <v>0</v>
      </c>
      <c r="BF322" s="194">
        <f>IF(N322="snížená",J322,0)</f>
        <v>0</v>
      </c>
      <c r="BG322" s="194">
        <f>IF(N322="zákl. přenesená",J322,0)</f>
        <v>0</v>
      </c>
      <c r="BH322" s="194">
        <f>IF(N322="sníž. přenesená",J322,0)</f>
        <v>0</v>
      </c>
      <c r="BI322" s="194">
        <f>IF(N322="nulová",J322,0)</f>
        <v>0</v>
      </c>
      <c r="BJ322" s="21" t="s">
        <v>79</v>
      </c>
      <c r="BK322" s="194">
        <f>ROUND(I322*H322,2)</f>
        <v>0</v>
      </c>
      <c r="BL322" s="21" t="s">
        <v>176</v>
      </c>
      <c r="BM322" s="193" t="s">
        <v>3844</v>
      </c>
    </row>
    <row r="323" spans="1:65" s="2" customFormat="1" ht="19.5">
      <c r="A323" s="38"/>
      <c r="B323" s="39"/>
      <c r="C323" s="40"/>
      <c r="D323" s="195" t="s">
        <v>178</v>
      </c>
      <c r="E323" s="40"/>
      <c r="F323" s="196" t="s">
        <v>3843</v>
      </c>
      <c r="G323" s="40"/>
      <c r="H323" s="40"/>
      <c r="I323" s="197"/>
      <c r="J323" s="40"/>
      <c r="K323" s="40"/>
      <c r="L323" s="43"/>
      <c r="M323" s="198"/>
      <c r="N323" s="199"/>
      <c r="O323" s="68"/>
      <c r="P323" s="68"/>
      <c r="Q323" s="68"/>
      <c r="R323" s="68"/>
      <c r="S323" s="68"/>
      <c r="T323" s="69"/>
      <c r="U323" s="38"/>
      <c r="V323" s="38"/>
      <c r="W323" s="38"/>
      <c r="X323" s="38"/>
      <c r="Y323" s="38"/>
      <c r="Z323" s="38"/>
      <c r="AA323" s="38"/>
      <c r="AB323" s="38"/>
      <c r="AC323" s="38"/>
      <c r="AD323" s="38"/>
      <c r="AE323" s="38"/>
      <c r="AT323" s="21" t="s">
        <v>178</v>
      </c>
      <c r="AU323" s="21" t="s">
        <v>635</v>
      </c>
    </row>
    <row r="324" spans="1:65" s="2" customFormat="1" ht="29.25">
      <c r="A324" s="38"/>
      <c r="B324" s="39"/>
      <c r="C324" s="40"/>
      <c r="D324" s="195" t="s">
        <v>206</v>
      </c>
      <c r="E324" s="40"/>
      <c r="F324" s="224" t="s">
        <v>2863</v>
      </c>
      <c r="G324" s="40"/>
      <c r="H324" s="40"/>
      <c r="I324" s="197"/>
      <c r="J324" s="40"/>
      <c r="K324" s="40"/>
      <c r="L324" s="43"/>
      <c r="M324" s="198"/>
      <c r="N324" s="199"/>
      <c r="O324" s="68"/>
      <c r="P324" s="68"/>
      <c r="Q324" s="68"/>
      <c r="R324" s="68"/>
      <c r="S324" s="68"/>
      <c r="T324" s="69"/>
      <c r="U324" s="38"/>
      <c r="V324" s="38"/>
      <c r="W324" s="38"/>
      <c r="X324" s="38"/>
      <c r="Y324" s="38"/>
      <c r="Z324" s="38"/>
      <c r="AA324" s="38"/>
      <c r="AB324" s="38"/>
      <c r="AC324" s="38"/>
      <c r="AD324" s="38"/>
      <c r="AE324" s="38"/>
      <c r="AT324" s="21" t="s">
        <v>206</v>
      </c>
      <c r="AU324" s="21" t="s">
        <v>635</v>
      </c>
    </row>
    <row r="325" spans="1:65" s="2" customFormat="1" ht="24.2" customHeight="1">
      <c r="A325" s="38"/>
      <c r="B325" s="39"/>
      <c r="C325" s="182" t="s">
        <v>895</v>
      </c>
      <c r="D325" s="182" t="s">
        <v>171</v>
      </c>
      <c r="E325" s="183" t="s">
        <v>3845</v>
      </c>
      <c r="F325" s="184" t="s">
        <v>3846</v>
      </c>
      <c r="G325" s="185" t="s">
        <v>1448</v>
      </c>
      <c r="H325" s="256"/>
      <c r="I325" s="187"/>
      <c r="J325" s="188">
        <f>ROUND(I325*H325,2)</f>
        <v>0</v>
      </c>
      <c r="K325" s="184" t="s">
        <v>175</v>
      </c>
      <c r="L325" s="43"/>
      <c r="M325" s="189" t="s">
        <v>19</v>
      </c>
      <c r="N325" s="190" t="s">
        <v>43</v>
      </c>
      <c r="O325" s="68"/>
      <c r="P325" s="191">
        <f>O325*H325</f>
        <v>0</v>
      </c>
      <c r="Q325" s="191">
        <v>0</v>
      </c>
      <c r="R325" s="191">
        <f>Q325*H325</f>
        <v>0</v>
      </c>
      <c r="S325" s="191">
        <v>0</v>
      </c>
      <c r="T325" s="192">
        <f>S325*H325</f>
        <v>0</v>
      </c>
      <c r="U325" s="38"/>
      <c r="V325" s="38"/>
      <c r="W325" s="38"/>
      <c r="X325" s="38"/>
      <c r="Y325" s="38"/>
      <c r="Z325" s="38"/>
      <c r="AA325" s="38"/>
      <c r="AB325" s="38"/>
      <c r="AC325" s="38"/>
      <c r="AD325" s="38"/>
      <c r="AE325" s="38"/>
      <c r="AR325" s="193" t="s">
        <v>176</v>
      </c>
      <c r="AT325" s="193" t="s">
        <v>171</v>
      </c>
      <c r="AU325" s="193" t="s">
        <v>635</v>
      </c>
      <c r="AY325" s="21" t="s">
        <v>168</v>
      </c>
      <c r="BE325" s="194">
        <f>IF(N325="základní",J325,0)</f>
        <v>0</v>
      </c>
      <c r="BF325" s="194">
        <f>IF(N325="snížená",J325,0)</f>
        <v>0</v>
      </c>
      <c r="BG325" s="194">
        <f>IF(N325="zákl. přenesená",J325,0)</f>
        <v>0</v>
      </c>
      <c r="BH325" s="194">
        <f>IF(N325="sníž. přenesená",J325,0)</f>
        <v>0</v>
      </c>
      <c r="BI325" s="194">
        <f>IF(N325="nulová",J325,0)</f>
        <v>0</v>
      </c>
      <c r="BJ325" s="21" t="s">
        <v>79</v>
      </c>
      <c r="BK325" s="194">
        <f>ROUND(I325*H325,2)</f>
        <v>0</v>
      </c>
      <c r="BL325" s="21" t="s">
        <v>176</v>
      </c>
      <c r="BM325" s="193" t="s">
        <v>3847</v>
      </c>
    </row>
    <row r="326" spans="1:65" s="2" customFormat="1" ht="29.25">
      <c r="A326" s="38"/>
      <c r="B326" s="39"/>
      <c r="C326" s="40"/>
      <c r="D326" s="195" t="s">
        <v>178</v>
      </c>
      <c r="E326" s="40"/>
      <c r="F326" s="196" t="s">
        <v>3848</v>
      </c>
      <c r="G326" s="40"/>
      <c r="H326" s="40"/>
      <c r="I326" s="197"/>
      <c r="J326" s="40"/>
      <c r="K326" s="40"/>
      <c r="L326" s="43"/>
      <c r="M326" s="198"/>
      <c r="N326" s="199"/>
      <c r="O326" s="68"/>
      <c r="P326" s="68"/>
      <c r="Q326" s="68"/>
      <c r="R326" s="68"/>
      <c r="S326" s="68"/>
      <c r="T326" s="69"/>
      <c r="U326" s="38"/>
      <c r="V326" s="38"/>
      <c r="W326" s="38"/>
      <c r="X326" s="38"/>
      <c r="Y326" s="38"/>
      <c r="Z326" s="38"/>
      <c r="AA326" s="38"/>
      <c r="AB326" s="38"/>
      <c r="AC326" s="38"/>
      <c r="AD326" s="38"/>
      <c r="AE326" s="38"/>
      <c r="AT326" s="21" t="s">
        <v>178</v>
      </c>
      <c r="AU326" s="21" t="s">
        <v>635</v>
      </c>
    </row>
    <row r="327" spans="1:65" s="2" customFormat="1" ht="11.25">
      <c r="A327" s="38"/>
      <c r="B327" s="39"/>
      <c r="C327" s="40"/>
      <c r="D327" s="200" t="s">
        <v>180</v>
      </c>
      <c r="E327" s="40"/>
      <c r="F327" s="201" t="s">
        <v>3849</v>
      </c>
      <c r="G327" s="40"/>
      <c r="H327" s="40"/>
      <c r="I327" s="197"/>
      <c r="J327" s="40"/>
      <c r="K327" s="40"/>
      <c r="L327" s="43"/>
      <c r="M327" s="198"/>
      <c r="N327" s="199"/>
      <c r="O327" s="68"/>
      <c r="P327" s="68"/>
      <c r="Q327" s="68"/>
      <c r="R327" s="68"/>
      <c r="S327" s="68"/>
      <c r="T327" s="69"/>
      <c r="U327" s="38"/>
      <c r="V327" s="38"/>
      <c r="W327" s="38"/>
      <c r="X327" s="38"/>
      <c r="Y327" s="38"/>
      <c r="Z327" s="38"/>
      <c r="AA327" s="38"/>
      <c r="AB327" s="38"/>
      <c r="AC327" s="38"/>
      <c r="AD327" s="38"/>
      <c r="AE327" s="38"/>
      <c r="AT327" s="21" t="s">
        <v>180</v>
      </c>
      <c r="AU327" s="21" t="s">
        <v>635</v>
      </c>
    </row>
    <row r="328" spans="1:65" s="12" customFormat="1" ht="25.9" customHeight="1">
      <c r="B328" s="166"/>
      <c r="C328" s="167"/>
      <c r="D328" s="168" t="s">
        <v>71</v>
      </c>
      <c r="E328" s="169" t="s">
        <v>3850</v>
      </c>
      <c r="F328" s="169" t="s">
        <v>3312</v>
      </c>
      <c r="G328" s="167"/>
      <c r="H328" s="167"/>
      <c r="I328" s="170"/>
      <c r="J328" s="171">
        <f>BK328</f>
        <v>0</v>
      </c>
      <c r="K328" s="167"/>
      <c r="L328" s="172"/>
      <c r="M328" s="173"/>
      <c r="N328" s="174"/>
      <c r="O328" s="174"/>
      <c r="P328" s="175">
        <f>SUM(P329:P336)</f>
        <v>0</v>
      </c>
      <c r="Q328" s="174"/>
      <c r="R328" s="175">
        <f>SUM(R329:R336)</f>
        <v>0</v>
      </c>
      <c r="S328" s="174"/>
      <c r="T328" s="176">
        <f>SUM(T329:T336)</f>
        <v>0</v>
      </c>
      <c r="AR328" s="177" t="s">
        <v>79</v>
      </c>
      <c r="AT328" s="178" t="s">
        <v>71</v>
      </c>
      <c r="AU328" s="178" t="s">
        <v>72</v>
      </c>
      <c r="AY328" s="177" t="s">
        <v>168</v>
      </c>
      <c r="BK328" s="179">
        <f>SUM(BK329:BK336)</f>
        <v>0</v>
      </c>
    </row>
    <row r="329" spans="1:65" s="2" customFormat="1" ht="24.2" customHeight="1">
      <c r="A329" s="38"/>
      <c r="B329" s="39"/>
      <c r="C329" s="182" t="s">
        <v>900</v>
      </c>
      <c r="D329" s="182" t="s">
        <v>171</v>
      </c>
      <c r="E329" s="183" t="s">
        <v>3851</v>
      </c>
      <c r="F329" s="184" t="s">
        <v>3314</v>
      </c>
      <c r="G329" s="185" t="s">
        <v>1287</v>
      </c>
      <c r="H329" s="186">
        <v>80</v>
      </c>
      <c r="I329" s="187"/>
      <c r="J329" s="188">
        <f>ROUND(I329*H329,2)</f>
        <v>0</v>
      </c>
      <c r="K329" s="184" t="s">
        <v>1480</v>
      </c>
      <c r="L329" s="43"/>
      <c r="M329" s="189" t="s">
        <v>19</v>
      </c>
      <c r="N329" s="190" t="s">
        <v>43</v>
      </c>
      <c r="O329" s="68"/>
      <c r="P329" s="191">
        <f>O329*H329</f>
        <v>0</v>
      </c>
      <c r="Q329" s="191">
        <v>0</v>
      </c>
      <c r="R329" s="191">
        <f>Q329*H329</f>
        <v>0</v>
      </c>
      <c r="S329" s="191">
        <v>0</v>
      </c>
      <c r="T329" s="192">
        <f>S329*H329</f>
        <v>0</v>
      </c>
      <c r="U329" s="38"/>
      <c r="V329" s="38"/>
      <c r="W329" s="38"/>
      <c r="X329" s="38"/>
      <c r="Y329" s="38"/>
      <c r="Z329" s="38"/>
      <c r="AA329" s="38"/>
      <c r="AB329" s="38"/>
      <c r="AC329" s="38"/>
      <c r="AD329" s="38"/>
      <c r="AE329" s="38"/>
      <c r="AR329" s="193" t="s">
        <v>176</v>
      </c>
      <c r="AT329" s="193" t="s">
        <v>171</v>
      </c>
      <c r="AU329" s="193" t="s">
        <v>79</v>
      </c>
      <c r="AY329" s="21" t="s">
        <v>168</v>
      </c>
      <c r="BE329" s="194">
        <f>IF(N329="základní",J329,0)</f>
        <v>0</v>
      </c>
      <c r="BF329" s="194">
        <f>IF(N329="snížená",J329,0)</f>
        <v>0</v>
      </c>
      <c r="BG329" s="194">
        <f>IF(N329="zákl. přenesená",J329,0)</f>
        <v>0</v>
      </c>
      <c r="BH329" s="194">
        <f>IF(N329="sníž. přenesená",J329,0)</f>
        <v>0</v>
      </c>
      <c r="BI329" s="194">
        <f>IF(N329="nulová",J329,0)</f>
        <v>0</v>
      </c>
      <c r="BJ329" s="21" t="s">
        <v>79</v>
      </c>
      <c r="BK329" s="194">
        <f>ROUND(I329*H329,2)</f>
        <v>0</v>
      </c>
      <c r="BL329" s="21" t="s">
        <v>176</v>
      </c>
      <c r="BM329" s="193" t="s">
        <v>3852</v>
      </c>
    </row>
    <row r="330" spans="1:65" s="2" customFormat="1" ht="11.25">
      <c r="A330" s="38"/>
      <c r="B330" s="39"/>
      <c r="C330" s="40"/>
      <c r="D330" s="195" t="s">
        <v>178</v>
      </c>
      <c r="E330" s="40"/>
      <c r="F330" s="196" t="s">
        <v>3314</v>
      </c>
      <c r="G330" s="40"/>
      <c r="H330" s="40"/>
      <c r="I330" s="197"/>
      <c r="J330" s="40"/>
      <c r="K330" s="40"/>
      <c r="L330" s="43"/>
      <c r="M330" s="198"/>
      <c r="N330" s="199"/>
      <c r="O330" s="68"/>
      <c r="P330" s="68"/>
      <c r="Q330" s="68"/>
      <c r="R330" s="68"/>
      <c r="S330" s="68"/>
      <c r="T330" s="69"/>
      <c r="U330" s="38"/>
      <c r="V330" s="38"/>
      <c r="W330" s="38"/>
      <c r="X330" s="38"/>
      <c r="Y330" s="38"/>
      <c r="Z330" s="38"/>
      <c r="AA330" s="38"/>
      <c r="AB330" s="38"/>
      <c r="AC330" s="38"/>
      <c r="AD330" s="38"/>
      <c r="AE330" s="38"/>
      <c r="AT330" s="21" t="s">
        <v>178</v>
      </c>
      <c r="AU330" s="21" t="s">
        <v>79</v>
      </c>
    </row>
    <row r="331" spans="1:65" s="2" customFormat="1" ht="29.25">
      <c r="A331" s="38"/>
      <c r="B331" s="39"/>
      <c r="C331" s="40"/>
      <c r="D331" s="195" t="s">
        <v>206</v>
      </c>
      <c r="E331" s="40"/>
      <c r="F331" s="224" t="s">
        <v>2863</v>
      </c>
      <c r="G331" s="40"/>
      <c r="H331" s="40"/>
      <c r="I331" s="197"/>
      <c r="J331" s="40"/>
      <c r="K331" s="40"/>
      <c r="L331" s="43"/>
      <c r="M331" s="198"/>
      <c r="N331" s="199"/>
      <c r="O331" s="68"/>
      <c r="P331" s="68"/>
      <c r="Q331" s="68"/>
      <c r="R331" s="68"/>
      <c r="S331" s="68"/>
      <c r="T331" s="69"/>
      <c r="U331" s="38"/>
      <c r="V331" s="38"/>
      <c r="W331" s="38"/>
      <c r="X331" s="38"/>
      <c r="Y331" s="38"/>
      <c r="Z331" s="38"/>
      <c r="AA331" s="38"/>
      <c r="AB331" s="38"/>
      <c r="AC331" s="38"/>
      <c r="AD331" s="38"/>
      <c r="AE331" s="38"/>
      <c r="AT331" s="21" t="s">
        <v>206</v>
      </c>
      <c r="AU331" s="21" t="s">
        <v>79</v>
      </c>
    </row>
    <row r="332" spans="1:65" s="2" customFormat="1" ht="24.2" customHeight="1">
      <c r="A332" s="38"/>
      <c r="B332" s="39"/>
      <c r="C332" s="182" t="s">
        <v>906</v>
      </c>
      <c r="D332" s="182" t="s">
        <v>171</v>
      </c>
      <c r="E332" s="183" t="s">
        <v>3853</v>
      </c>
      <c r="F332" s="184" t="s">
        <v>3317</v>
      </c>
      <c r="G332" s="185" t="s">
        <v>1287</v>
      </c>
      <c r="H332" s="186">
        <v>80</v>
      </c>
      <c r="I332" s="187"/>
      <c r="J332" s="188">
        <f>ROUND(I332*H332,2)</f>
        <v>0</v>
      </c>
      <c r="K332" s="184" t="s">
        <v>1480</v>
      </c>
      <c r="L332" s="43"/>
      <c r="M332" s="189" t="s">
        <v>19</v>
      </c>
      <c r="N332" s="190" t="s">
        <v>43</v>
      </c>
      <c r="O332" s="68"/>
      <c r="P332" s="191">
        <f>O332*H332</f>
        <v>0</v>
      </c>
      <c r="Q332" s="191">
        <v>0</v>
      </c>
      <c r="R332" s="191">
        <f>Q332*H332</f>
        <v>0</v>
      </c>
      <c r="S332" s="191">
        <v>0</v>
      </c>
      <c r="T332" s="192">
        <f>S332*H332</f>
        <v>0</v>
      </c>
      <c r="U332" s="38"/>
      <c r="V332" s="38"/>
      <c r="W332" s="38"/>
      <c r="X332" s="38"/>
      <c r="Y332" s="38"/>
      <c r="Z332" s="38"/>
      <c r="AA332" s="38"/>
      <c r="AB332" s="38"/>
      <c r="AC332" s="38"/>
      <c r="AD332" s="38"/>
      <c r="AE332" s="38"/>
      <c r="AR332" s="193" t="s">
        <v>176</v>
      </c>
      <c r="AT332" s="193" t="s">
        <v>171</v>
      </c>
      <c r="AU332" s="193" t="s">
        <v>79</v>
      </c>
      <c r="AY332" s="21" t="s">
        <v>168</v>
      </c>
      <c r="BE332" s="194">
        <f>IF(N332="základní",J332,0)</f>
        <v>0</v>
      </c>
      <c r="BF332" s="194">
        <f>IF(N332="snížená",J332,0)</f>
        <v>0</v>
      </c>
      <c r="BG332" s="194">
        <f>IF(N332="zákl. přenesená",J332,0)</f>
        <v>0</v>
      </c>
      <c r="BH332" s="194">
        <f>IF(N332="sníž. přenesená",J332,0)</f>
        <v>0</v>
      </c>
      <c r="BI332" s="194">
        <f>IF(N332="nulová",J332,0)</f>
        <v>0</v>
      </c>
      <c r="BJ332" s="21" t="s">
        <v>79</v>
      </c>
      <c r="BK332" s="194">
        <f>ROUND(I332*H332,2)</f>
        <v>0</v>
      </c>
      <c r="BL332" s="21" t="s">
        <v>176</v>
      </c>
      <c r="BM332" s="193" t="s">
        <v>3854</v>
      </c>
    </row>
    <row r="333" spans="1:65" s="2" customFormat="1" ht="11.25">
      <c r="A333" s="38"/>
      <c r="B333" s="39"/>
      <c r="C333" s="40"/>
      <c r="D333" s="195" t="s">
        <v>178</v>
      </c>
      <c r="E333" s="40"/>
      <c r="F333" s="196" t="s">
        <v>3317</v>
      </c>
      <c r="G333" s="40"/>
      <c r="H333" s="40"/>
      <c r="I333" s="197"/>
      <c r="J333" s="40"/>
      <c r="K333" s="40"/>
      <c r="L333" s="43"/>
      <c r="M333" s="198"/>
      <c r="N333" s="199"/>
      <c r="O333" s="68"/>
      <c r="P333" s="68"/>
      <c r="Q333" s="68"/>
      <c r="R333" s="68"/>
      <c r="S333" s="68"/>
      <c r="T333" s="69"/>
      <c r="U333" s="38"/>
      <c r="V333" s="38"/>
      <c r="W333" s="38"/>
      <c r="X333" s="38"/>
      <c r="Y333" s="38"/>
      <c r="Z333" s="38"/>
      <c r="AA333" s="38"/>
      <c r="AB333" s="38"/>
      <c r="AC333" s="38"/>
      <c r="AD333" s="38"/>
      <c r="AE333" s="38"/>
      <c r="AT333" s="21" t="s">
        <v>178</v>
      </c>
      <c r="AU333" s="21" t="s">
        <v>79</v>
      </c>
    </row>
    <row r="334" spans="1:65" s="2" customFormat="1" ht="24.2" customHeight="1">
      <c r="A334" s="38"/>
      <c r="B334" s="39"/>
      <c r="C334" s="182" t="s">
        <v>3227</v>
      </c>
      <c r="D334" s="182" t="s">
        <v>171</v>
      </c>
      <c r="E334" s="183" t="s">
        <v>2332</v>
      </c>
      <c r="F334" s="184" t="s">
        <v>2333</v>
      </c>
      <c r="G334" s="185" t="s">
        <v>1448</v>
      </c>
      <c r="H334" s="256"/>
      <c r="I334" s="187"/>
      <c r="J334" s="188">
        <f>ROUND(I334*H334,2)</f>
        <v>0</v>
      </c>
      <c r="K334" s="184" t="s">
        <v>175</v>
      </c>
      <c r="L334" s="43"/>
      <c r="M334" s="189" t="s">
        <v>19</v>
      </c>
      <c r="N334" s="190" t="s">
        <v>43</v>
      </c>
      <c r="O334" s="68"/>
      <c r="P334" s="191">
        <f>O334*H334</f>
        <v>0</v>
      </c>
      <c r="Q334" s="191">
        <v>0</v>
      </c>
      <c r="R334" s="191">
        <f>Q334*H334</f>
        <v>0</v>
      </c>
      <c r="S334" s="191">
        <v>0</v>
      </c>
      <c r="T334" s="192">
        <f>S334*H334</f>
        <v>0</v>
      </c>
      <c r="U334" s="38"/>
      <c r="V334" s="38"/>
      <c r="W334" s="38"/>
      <c r="X334" s="38"/>
      <c r="Y334" s="38"/>
      <c r="Z334" s="38"/>
      <c r="AA334" s="38"/>
      <c r="AB334" s="38"/>
      <c r="AC334" s="38"/>
      <c r="AD334" s="38"/>
      <c r="AE334" s="38"/>
      <c r="AR334" s="193" t="s">
        <v>176</v>
      </c>
      <c r="AT334" s="193" t="s">
        <v>171</v>
      </c>
      <c r="AU334" s="193" t="s">
        <v>79</v>
      </c>
      <c r="AY334" s="21" t="s">
        <v>168</v>
      </c>
      <c r="BE334" s="194">
        <f>IF(N334="základní",J334,0)</f>
        <v>0</v>
      </c>
      <c r="BF334" s="194">
        <f>IF(N334="snížená",J334,0)</f>
        <v>0</v>
      </c>
      <c r="BG334" s="194">
        <f>IF(N334="zákl. přenesená",J334,0)</f>
        <v>0</v>
      </c>
      <c r="BH334" s="194">
        <f>IF(N334="sníž. přenesená",J334,0)</f>
        <v>0</v>
      </c>
      <c r="BI334" s="194">
        <f>IF(N334="nulová",J334,0)</f>
        <v>0</v>
      </c>
      <c r="BJ334" s="21" t="s">
        <v>79</v>
      </c>
      <c r="BK334" s="194">
        <f>ROUND(I334*H334,2)</f>
        <v>0</v>
      </c>
      <c r="BL334" s="21" t="s">
        <v>176</v>
      </c>
      <c r="BM334" s="193" t="s">
        <v>3855</v>
      </c>
    </row>
    <row r="335" spans="1:65" s="2" customFormat="1" ht="29.25">
      <c r="A335" s="38"/>
      <c r="B335" s="39"/>
      <c r="C335" s="40"/>
      <c r="D335" s="195" t="s">
        <v>178</v>
      </c>
      <c r="E335" s="40"/>
      <c r="F335" s="196" t="s">
        <v>2335</v>
      </c>
      <c r="G335" s="40"/>
      <c r="H335" s="40"/>
      <c r="I335" s="197"/>
      <c r="J335" s="40"/>
      <c r="K335" s="40"/>
      <c r="L335" s="43"/>
      <c r="M335" s="198"/>
      <c r="N335" s="199"/>
      <c r="O335" s="68"/>
      <c r="P335" s="68"/>
      <c r="Q335" s="68"/>
      <c r="R335" s="68"/>
      <c r="S335" s="68"/>
      <c r="T335" s="69"/>
      <c r="U335" s="38"/>
      <c r="V335" s="38"/>
      <c r="W335" s="38"/>
      <c r="X335" s="38"/>
      <c r="Y335" s="38"/>
      <c r="Z335" s="38"/>
      <c r="AA335" s="38"/>
      <c r="AB335" s="38"/>
      <c r="AC335" s="38"/>
      <c r="AD335" s="38"/>
      <c r="AE335" s="38"/>
      <c r="AT335" s="21" t="s">
        <v>178</v>
      </c>
      <c r="AU335" s="21" t="s">
        <v>79</v>
      </c>
    </row>
    <row r="336" spans="1:65" s="2" customFormat="1" ht="11.25">
      <c r="A336" s="38"/>
      <c r="B336" s="39"/>
      <c r="C336" s="40"/>
      <c r="D336" s="200" t="s">
        <v>180</v>
      </c>
      <c r="E336" s="40"/>
      <c r="F336" s="201" t="s">
        <v>2336</v>
      </c>
      <c r="G336" s="40"/>
      <c r="H336" s="40"/>
      <c r="I336" s="197"/>
      <c r="J336" s="40"/>
      <c r="K336" s="40"/>
      <c r="L336" s="43"/>
      <c r="M336" s="198"/>
      <c r="N336" s="199"/>
      <c r="O336" s="68"/>
      <c r="P336" s="68"/>
      <c r="Q336" s="68"/>
      <c r="R336" s="68"/>
      <c r="S336" s="68"/>
      <c r="T336" s="69"/>
      <c r="U336" s="38"/>
      <c r="V336" s="38"/>
      <c r="W336" s="38"/>
      <c r="X336" s="38"/>
      <c r="Y336" s="38"/>
      <c r="Z336" s="38"/>
      <c r="AA336" s="38"/>
      <c r="AB336" s="38"/>
      <c r="AC336" s="38"/>
      <c r="AD336" s="38"/>
      <c r="AE336" s="38"/>
      <c r="AT336" s="21" t="s">
        <v>180</v>
      </c>
      <c r="AU336" s="21" t="s">
        <v>79</v>
      </c>
    </row>
    <row r="337" spans="1:65" s="12" customFormat="1" ht="25.9" customHeight="1">
      <c r="B337" s="166"/>
      <c r="C337" s="167"/>
      <c r="D337" s="168" t="s">
        <v>71</v>
      </c>
      <c r="E337" s="169" t="s">
        <v>3856</v>
      </c>
      <c r="F337" s="169" t="s">
        <v>3857</v>
      </c>
      <c r="G337" s="167"/>
      <c r="H337" s="167"/>
      <c r="I337" s="170"/>
      <c r="J337" s="171">
        <f>BK337</f>
        <v>0</v>
      </c>
      <c r="K337" s="167"/>
      <c r="L337" s="172"/>
      <c r="M337" s="173"/>
      <c r="N337" s="174"/>
      <c r="O337" s="174"/>
      <c r="P337" s="175">
        <f>SUM(P338:P339)</f>
        <v>0</v>
      </c>
      <c r="Q337" s="174"/>
      <c r="R337" s="175">
        <f>SUM(R338:R339)</f>
        <v>0</v>
      </c>
      <c r="S337" s="174"/>
      <c r="T337" s="176">
        <f>SUM(T338:T339)</f>
        <v>0</v>
      </c>
      <c r="AR337" s="177" t="s">
        <v>79</v>
      </c>
      <c r="AT337" s="178" t="s">
        <v>71</v>
      </c>
      <c r="AU337" s="178" t="s">
        <v>72</v>
      </c>
      <c r="AY337" s="177" t="s">
        <v>168</v>
      </c>
      <c r="BK337" s="179">
        <f>SUM(BK338:BK339)</f>
        <v>0</v>
      </c>
    </row>
    <row r="338" spans="1:65" s="2" customFormat="1" ht="24.2" customHeight="1">
      <c r="A338" s="38"/>
      <c r="B338" s="39"/>
      <c r="C338" s="182" t="s">
        <v>1591</v>
      </c>
      <c r="D338" s="182" t="s">
        <v>171</v>
      </c>
      <c r="E338" s="183" t="s">
        <v>3858</v>
      </c>
      <c r="F338" s="184" t="s">
        <v>3859</v>
      </c>
      <c r="G338" s="185" t="s">
        <v>245</v>
      </c>
      <c r="H338" s="186">
        <v>84</v>
      </c>
      <c r="I338" s="187"/>
      <c r="J338" s="188">
        <f>ROUND(I338*H338,2)</f>
        <v>0</v>
      </c>
      <c r="K338" s="184" t="s">
        <v>1480</v>
      </c>
      <c r="L338" s="43"/>
      <c r="M338" s="189" t="s">
        <v>19</v>
      </c>
      <c r="N338" s="190" t="s">
        <v>43</v>
      </c>
      <c r="O338" s="68"/>
      <c r="P338" s="191">
        <f>O338*H338</f>
        <v>0</v>
      </c>
      <c r="Q338" s="191">
        <v>0</v>
      </c>
      <c r="R338" s="191">
        <f>Q338*H338</f>
        <v>0</v>
      </c>
      <c r="S338" s="191">
        <v>0</v>
      </c>
      <c r="T338" s="192">
        <f>S338*H338</f>
        <v>0</v>
      </c>
      <c r="U338" s="38"/>
      <c r="V338" s="38"/>
      <c r="W338" s="38"/>
      <c r="X338" s="38"/>
      <c r="Y338" s="38"/>
      <c r="Z338" s="38"/>
      <c r="AA338" s="38"/>
      <c r="AB338" s="38"/>
      <c r="AC338" s="38"/>
      <c r="AD338" s="38"/>
      <c r="AE338" s="38"/>
      <c r="AR338" s="193" t="s">
        <v>176</v>
      </c>
      <c r="AT338" s="193" t="s">
        <v>171</v>
      </c>
      <c r="AU338" s="193" t="s">
        <v>79</v>
      </c>
      <c r="AY338" s="21" t="s">
        <v>168</v>
      </c>
      <c r="BE338" s="194">
        <f>IF(N338="základní",J338,0)</f>
        <v>0</v>
      </c>
      <c r="BF338" s="194">
        <f>IF(N338="snížená",J338,0)</f>
        <v>0</v>
      </c>
      <c r="BG338" s="194">
        <f>IF(N338="zákl. přenesená",J338,0)</f>
        <v>0</v>
      </c>
      <c r="BH338" s="194">
        <f>IF(N338="sníž. přenesená",J338,0)</f>
        <v>0</v>
      </c>
      <c r="BI338" s="194">
        <f>IF(N338="nulová",J338,0)</f>
        <v>0</v>
      </c>
      <c r="BJ338" s="21" t="s">
        <v>79</v>
      </c>
      <c r="BK338" s="194">
        <f>ROUND(I338*H338,2)</f>
        <v>0</v>
      </c>
      <c r="BL338" s="21" t="s">
        <v>176</v>
      </c>
      <c r="BM338" s="193" t="s">
        <v>3860</v>
      </c>
    </row>
    <row r="339" spans="1:65" s="2" customFormat="1" ht="19.5">
      <c r="A339" s="38"/>
      <c r="B339" s="39"/>
      <c r="C339" s="40"/>
      <c r="D339" s="195" t="s">
        <v>178</v>
      </c>
      <c r="E339" s="40"/>
      <c r="F339" s="196" t="s">
        <v>3859</v>
      </c>
      <c r="G339" s="40"/>
      <c r="H339" s="40"/>
      <c r="I339" s="197"/>
      <c r="J339" s="40"/>
      <c r="K339" s="40"/>
      <c r="L339" s="43"/>
      <c r="M339" s="198"/>
      <c r="N339" s="199"/>
      <c r="O339" s="68"/>
      <c r="P339" s="68"/>
      <c r="Q339" s="68"/>
      <c r="R339" s="68"/>
      <c r="S339" s="68"/>
      <c r="T339" s="69"/>
      <c r="U339" s="38"/>
      <c r="V339" s="38"/>
      <c r="W339" s="38"/>
      <c r="X339" s="38"/>
      <c r="Y339" s="38"/>
      <c r="Z339" s="38"/>
      <c r="AA339" s="38"/>
      <c r="AB339" s="38"/>
      <c r="AC339" s="38"/>
      <c r="AD339" s="38"/>
      <c r="AE339" s="38"/>
      <c r="AT339" s="21" t="s">
        <v>178</v>
      </c>
      <c r="AU339" s="21" t="s">
        <v>79</v>
      </c>
    </row>
    <row r="340" spans="1:65" s="12" customFormat="1" ht="25.9" customHeight="1">
      <c r="B340" s="166"/>
      <c r="C340" s="167"/>
      <c r="D340" s="168" t="s">
        <v>71</v>
      </c>
      <c r="E340" s="169" t="s">
        <v>3861</v>
      </c>
      <c r="F340" s="169" t="s">
        <v>3322</v>
      </c>
      <c r="G340" s="167"/>
      <c r="H340" s="167"/>
      <c r="I340" s="170"/>
      <c r="J340" s="171">
        <f>BK340</f>
        <v>0</v>
      </c>
      <c r="K340" s="167"/>
      <c r="L340" s="172"/>
      <c r="M340" s="173"/>
      <c r="N340" s="174"/>
      <c r="O340" s="174"/>
      <c r="P340" s="175">
        <f>SUM(P341:P378)</f>
        <v>0</v>
      </c>
      <c r="Q340" s="174"/>
      <c r="R340" s="175">
        <f>SUM(R341:R378)</f>
        <v>0</v>
      </c>
      <c r="S340" s="174"/>
      <c r="T340" s="176">
        <f>SUM(T341:T378)</f>
        <v>0</v>
      </c>
      <c r="AR340" s="177" t="s">
        <v>79</v>
      </c>
      <c r="AT340" s="178" t="s">
        <v>71</v>
      </c>
      <c r="AU340" s="178" t="s">
        <v>72</v>
      </c>
      <c r="AY340" s="177" t="s">
        <v>168</v>
      </c>
      <c r="BK340" s="179">
        <f>SUM(BK341:BK378)</f>
        <v>0</v>
      </c>
    </row>
    <row r="341" spans="1:65" s="2" customFormat="1" ht="21.75" customHeight="1">
      <c r="A341" s="38"/>
      <c r="B341" s="39"/>
      <c r="C341" s="182" t="s">
        <v>1597</v>
      </c>
      <c r="D341" s="182" t="s">
        <v>171</v>
      </c>
      <c r="E341" s="183" t="s">
        <v>3862</v>
      </c>
      <c r="F341" s="184" t="s">
        <v>3863</v>
      </c>
      <c r="G341" s="185" t="s">
        <v>3325</v>
      </c>
      <c r="H341" s="186">
        <v>53</v>
      </c>
      <c r="I341" s="187"/>
      <c r="J341" s="188">
        <f>ROUND(I341*H341,2)</f>
        <v>0</v>
      </c>
      <c r="K341" s="184" t="s">
        <v>1480</v>
      </c>
      <c r="L341" s="43"/>
      <c r="M341" s="189" t="s">
        <v>19</v>
      </c>
      <c r="N341" s="190" t="s">
        <v>43</v>
      </c>
      <c r="O341" s="68"/>
      <c r="P341" s="191">
        <f>O341*H341</f>
        <v>0</v>
      </c>
      <c r="Q341" s="191">
        <v>0</v>
      </c>
      <c r="R341" s="191">
        <f>Q341*H341</f>
        <v>0</v>
      </c>
      <c r="S341" s="191">
        <v>0</v>
      </c>
      <c r="T341" s="192">
        <f>S341*H341</f>
        <v>0</v>
      </c>
      <c r="U341" s="38"/>
      <c r="V341" s="38"/>
      <c r="W341" s="38"/>
      <c r="X341" s="38"/>
      <c r="Y341" s="38"/>
      <c r="Z341" s="38"/>
      <c r="AA341" s="38"/>
      <c r="AB341" s="38"/>
      <c r="AC341" s="38"/>
      <c r="AD341" s="38"/>
      <c r="AE341" s="38"/>
      <c r="AR341" s="193" t="s">
        <v>176</v>
      </c>
      <c r="AT341" s="193" t="s">
        <v>171</v>
      </c>
      <c r="AU341" s="193" t="s">
        <v>79</v>
      </c>
      <c r="AY341" s="21" t="s">
        <v>168</v>
      </c>
      <c r="BE341" s="194">
        <f>IF(N341="základní",J341,0)</f>
        <v>0</v>
      </c>
      <c r="BF341" s="194">
        <f>IF(N341="snížená",J341,0)</f>
        <v>0</v>
      </c>
      <c r="BG341" s="194">
        <f>IF(N341="zákl. přenesená",J341,0)</f>
        <v>0</v>
      </c>
      <c r="BH341" s="194">
        <f>IF(N341="sníž. přenesená",J341,0)</f>
        <v>0</v>
      </c>
      <c r="BI341" s="194">
        <f>IF(N341="nulová",J341,0)</f>
        <v>0</v>
      </c>
      <c r="BJ341" s="21" t="s">
        <v>79</v>
      </c>
      <c r="BK341" s="194">
        <f>ROUND(I341*H341,2)</f>
        <v>0</v>
      </c>
      <c r="BL341" s="21" t="s">
        <v>176</v>
      </c>
      <c r="BM341" s="193" t="s">
        <v>3864</v>
      </c>
    </row>
    <row r="342" spans="1:65" s="2" customFormat="1" ht="11.25">
      <c r="A342" s="38"/>
      <c r="B342" s="39"/>
      <c r="C342" s="40"/>
      <c r="D342" s="195" t="s">
        <v>178</v>
      </c>
      <c r="E342" s="40"/>
      <c r="F342" s="196" t="s">
        <v>3863</v>
      </c>
      <c r="G342" s="40"/>
      <c r="H342" s="40"/>
      <c r="I342" s="197"/>
      <c r="J342" s="40"/>
      <c r="K342" s="40"/>
      <c r="L342" s="43"/>
      <c r="M342" s="198"/>
      <c r="N342" s="199"/>
      <c r="O342" s="68"/>
      <c r="P342" s="68"/>
      <c r="Q342" s="68"/>
      <c r="R342" s="68"/>
      <c r="S342" s="68"/>
      <c r="T342" s="69"/>
      <c r="U342" s="38"/>
      <c r="V342" s="38"/>
      <c r="W342" s="38"/>
      <c r="X342" s="38"/>
      <c r="Y342" s="38"/>
      <c r="Z342" s="38"/>
      <c r="AA342" s="38"/>
      <c r="AB342" s="38"/>
      <c r="AC342" s="38"/>
      <c r="AD342" s="38"/>
      <c r="AE342" s="38"/>
      <c r="AT342" s="21" t="s">
        <v>178</v>
      </c>
      <c r="AU342" s="21" t="s">
        <v>79</v>
      </c>
    </row>
    <row r="343" spans="1:65" s="2" customFormat="1" ht="19.5">
      <c r="A343" s="38"/>
      <c r="B343" s="39"/>
      <c r="C343" s="40"/>
      <c r="D343" s="195" t="s">
        <v>206</v>
      </c>
      <c r="E343" s="40"/>
      <c r="F343" s="224" t="s">
        <v>3865</v>
      </c>
      <c r="G343" s="40"/>
      <c r="H343" s="40"/>
      <c r="I343" s="197"/>
      <c r="J343" s="40"/>
      <c r="K343" s="40"/>
      <c r="L343" s="43"/>
      <c r="M343" s="198"/>
      <c r="N343" s="199"/>
      <c r="O343" s="68"/>
      <c r="P343" s="68"/>
      <c r="Q343" s="68"/>
      <c r="R343" s="68"/>
      <c r="S343" s="68"/>
      <c r="T343" s="69"/>
      <c r="U343" s="38"/>
      <c r="V343" s="38"/>
      <c r="W343" s="38"/>
      <c r="X343" s="38"/>
      <c r="Y343" s="38"/>
      <c r="Z343" s="38"/>
      <c r="AA343" s="38"/>
      <c r="AB343" s="38"/>
      <c r="AC343" s="38"/>
      <c r="AD343" s="38"/>
      <c r="AE343" s="38"/>
      <c r="AT343" s="21" t="s">
        <v>206</v>
      </c>
      <c r="AU343" s="21" t="s">
        <v>79</v>
      </c>
    </row>
    <row r="344" spans="1:65" s="2" customFormat="1" ht="21.75" customHeight="1">
      <c r="A344" s="38"/>
      <c r="B344" s="39"/>
      <c r="C344" s="182" t="s">
        <v>1603</v>
      </c>
      <c r="D344" s="182" t="s">
        <v>171</v>
      </c>
      <c r="E344" s="183" t="s">
        <v>3866</v>
      </c>
      <c r="F344" s="184" t="s">
        <v>3867</v>
      </c>
      <c r="G344" s="185" t="s">
        <v>3325</v>
      </c>
      <c r="H344" s="186">
        <v>39</v>
      </c>
      <c r="I344" s="187"/>
      <c r="J344" s="188">
        <f>ROUND(I344*H344,2)</f>
        <v>0</v>
      </c>
      <c r="K344" s="184" t="s">
        <v>1480</v>
      </c>
      <c r="L344" s="43"/>
      <c r="M344" s="189" t="s">
        <v>19</v>
      </c>
      <c r="N344" s="190" t="s">
        <v>43</v>
      </c>
      <c r="O344" s="68"/>
      <c r="P344" s="191">
        <f>O344*H344</f>
        <v>0</v>
      </c>
      <c r="Q344" s="191">
        <v>0</v>
      </c>
      <c r="R344" s="191">
        <f>Q344*H344</f>
        <v>0</v>
      </c>
      <c r="S344" s="191">
        <v>0</v>
      </c>
      <c r="T344" s="192">
        <f>S344*H344</f>
        <v>0</v>
      </c>
      <c r="U344" s="38"/>
      <c r="V344" s="38"/>
      <c r="W344" s="38"/>
      <c r="X344" s="38"/>
      <c r="Y344" s="38"/>
      <c r="Z344" s="38"/>
      <c r="AA344" s="38"/>
      <c r="AB344" s="38"/>
      <c r="AC344" s="38"/>
      <c r="AD344" s="38"/>
      <c r="AE344" s="38"/>
      <c r="AR344" s="193" t="s">
        <v>176</v>
      </c>
      <c r="AT344" s="193" t="s">
        <v>171</v>
      </c>
      <c r="AU344" s="193" t="s">
        <v>79</v>
      </c>
      <c r="AY344" s="21" t="s">
        <v>168</v>
      </c>
      <c r="BE344" s="194">
        <f>IF(N344="základní",J344,0)</f>
        <v>0</v>
      </c>
      <c r="BF344" s="194">
        <f>IF(N344="snížená",J344,0)</f>
        <v>0</v>
      </c>
      <c r="BG344" s="194">
        <f>IF(N344="zákl. přenesená",J344,0)</f>
        <v>0</v>
      </c>
      <c r="BH344" s="194">
        <f>IF(N344="sníž. přenesená",J344,0)</f>
        <v>0</v>
      </c>
      <c r="BI344" s="194">
        <f>IF(N344="nulová",J344,0)</f>
        <v>0</v>
      </c>
      <c r="BJ344" s="21" t="s">
        <v>79</v>
      </c>
      <c r="BK344" s="194">
        <f>ROUND(I344*H344,2)</f>
        <v>0</v>
      </c>
      <c r="BL344" s="21" t="s">
        <v>176</v>
      </c>
      <c r="BM344" s="193" t="s">
        <v>3868</v>
      </c>
    </row>
    <row r="345" spans="1:65" s="2" customFormat="1" ht="11.25">
      <c r="A345" s="38"/>
      <c r="B345" s="39"/>
      <c r="C345" s="40"/>
      <c r="D345" s="195" t="s">
        <v>178</v>
      </c>
      <c r="E345" s="40"/>
      <c r="F345" s="196" t="s">
        <v>3867</v>
      </c>
      <c r="G345" s="40"/>
      <c r="H345" s="40"/>
      <c r="I345" s="197"/>
      <c r="J345" s="40"/>
      <c r="K345" s="40"/>
      <c r="L345" s="43"/>
      <c r="M345" s="198"/>
      <c r="N345" s="199"/>
      <c r="O345" s="68"/>
      <c r="P345" s="68"/>
      <c r="Q345" s="68"/>
      <c r="R345" s="68"/>
      <c r="S345" s="68"/>
      <c r="T345" s="69"/>
      <c r="U345" s="38"/>
      <c r="V345" s="38"/>
      <c r="W345" s="38"/>
      <c r="X345" s="38"/>
      <c r="Y345" s="38"/>
      <c r="Z345" s="38"/>
      <c r="AA345" s="38"/>
      <c r="AB345" s="38"/>
      <c r="AC345" s="38"/>
      <c r="AD345" s="38"/>
      <c r="AE345" s="38"/>
      <c r="AT345" s="21" t="s">
        <v>178</v>
      </c>
      <c r="AU345" s="21" t="s">
        <v>79</v>
      </c>
    </row>
    <row r="346" spans="1:65" s="2" customFormat="1" ht="19.5">
      <c r="A346" s="38"/>
      <c r="B346" s="39"/>
      <c r="C346" s="40"/>
      <c r="D346" s="195" t="s">
        <v>206</v>
      </c>
      <c r="E346" s="40"/>
      <c r="F346" s="224" t="s">
        <v>3865</v>
      </c>
      <c r="G346" s="40"/>
      <c r="H346" s="40"/>
      <c r="I346" s="197"/>
      <c r="J346" s="40"/>
      <c r="K346" s="40"/>
      <c r="L346" s="43"/>
      <c r="M346" s="198"/>
      <c r="N346" s="199"/>
      <c r="O346" s="68"/>
      <c r="P346" s="68"/>
      <c r="Q346" s="68"/>
      <c r="R346" s="68"/>
      <c r="S346" s="68"/>
      <c r="T346" s="69"/>
      <c r="U346" s="38"/>
      <c r="V346" s="38"/>
      <c r="W346" s="38"/>
      <c r="X346" s="38"/>
      <c r="Y346" s="38"/>
      <c r="Z346" s="38"/>
      <c r="AA346" s="38"/>
      <c r="AB346" s="38"/>
      <c r="AC346" s="38"/>
      <c r="AD346" s="38"/>
      <c r="AE346" s="38"/>
      <c r="AT346" s="21" t="s">
        <v>206</v>
      </c>
      <c r="AU346" s="21" t="s">
        <v>79</v>
      </c>
    </row>
    <row r="347" spans="1:65" s="2" customFormat="1" ht="21.75" customHeight="1">
      <c r="A347" s="38"/>
      <c r="B347" s="39"/>
      <c r="C347" s="182" t="s">
        <v>1609</v>
      </c>
      <c r="D347" s="182" t="s">
        <v>171</v>
      </c>
      <c r="E347" s="183" t="s">
        <v>3869</v>
      </c>
      <c r="F347" s="184" t="s">
        <v>3870</v>
      </c>
      <c r="G347" s="185" t="s">
        <v>3325</v>
      </c>
      <c r="H347" s="186">
        <v>35</v>
      </c>
      <c r="I347" s="187"/>
      <c r="J347" s="188">
        <f>ROUND(I347*H347,2)</f>
        <v>0</v>
      </c>
      <c r="K347" s="184" t="s">
        <v>1480</v>
      </c>
      <c r="L347" s="43"/>
      <c r="M347" s="189" t="s">
        <v>19</v>
      </c>
      <c r="N347" s="190" t="s">
        <v>43</v>
      </c>
      <c r="O347" s="68"/>
      <c r="P347" s="191">
        <f>O347*H347</f>
        <v>0</v>
      </c>
      <c r="Q347" s="191">
        <v>0</v>
      </c>
      <c r="R347" s="191">
        <f>Q347*H347</f>
        <v>0</v>
      </c>
      <c r="S347" s="191">
        <v>0</v>
      </c>
      <c r="T347" s="192">
        <f>S347*H347</f>
        <v>0</v>
      </c>
      <c r="U347" s="38"/>
      <c r="V347" s="38"/>
      <c r="W347" s="38"/>
      <c r="X347" s="38"/>
      <c r="Y347" s="38"/>
      <c r="Z347" s="38"/>
      <c r="AA347" s="38"/>
      <c r="AB347" s="38"/>
      <c r="AC347" s="38"/>
      <c r="AD347" s="38"/>
      <c r="AE347" s="38"/>
      <c r="AR347" s="193" t="s">
        <v>176</v>
      </c>
      <c r="AT347" s="193" t="s">
        <v>171</v>
      </c>
      <c r="AU347" s="193" t="s">
        <v>79</v>
      </c>
      <c r="AY347" s="21" t="s">
        <v>168</v>
      </c>
      <c r="BE347" s="194">
        <f>IF(N347="základní",J347,0)</f>
        <v>0</v>
      </c>
      <c r="BF347" s="194">
        <f>IF(N347="snížená",J347,0)</f>
        <v>0</v>
      </c>
      <c r="BG347" s="194">
        <f>IF(N347="zákl. přenesená",J347,0)</f>
        <v>0</v>
      </c>
      <c r="BH347" s="194">
        <f>IF(N347="sníž. přenesená",J347,0)</f>
        <v>0</v>
      </c>
      <c r="BI347" s="194">
        <f>IF(N347="nulová",J347,0)</f>
        <v>0</v>
      </c>
      <c r="BJ347" s="21" t="s">
        <v>79</v>
      </c>
      <c r="BK347" s="194">
        <f>ROUND(I347*H347,2)</f>
        <v>0</v>
      </c>
      <c r="BL347" s="21" t="s">
        <v>176</v>
      </c>
      <c r="BM347" s="193" t="s">
        <v>3871</v>
      </c>
    </row>
    <row r="348" spans="1:65" s="2" customFormat="1" ht="11.25">
      <c r="A348" s="38"/>
      <c r="B348" s="39"/>
      <c r="C348" s="40"/>
      <c r="D348" s="195" t="s">
        <v>178</v>
      </c>
      <c r="E348" s="40"/>
      <c r="F348" s="196" t="s">
        <v>3870</v>
      </c>
      <c r="G348" s="40"/>
      <c r="H348" s="40"/>
      <c r="I348" s="197"/>
      <c r="J348" s="40"/>
      <c r="K348" s="40"/>
      <c r="L348" s="43"/>
      <c r="M348" s="198"/>
      <c r="N348" s="199"/>
      <c r="O348" s="68"/>
      <c r="P348" s="68"/>
      <c r="Q348" s="68"/>
      <c r="R348" s="68"/>
      <c r="S348" s="68"/>
      <c r="T348" s="69"/>
      <c r="U348" s="38"/>
      <c r="V348" s="38"/>
      <c r="W348" s="38"/>
      <c r="X348" s="38"/>
      <c r="Y348" s="38"/>
      <c r="Z348" s="38"/>
      <c r="AA348" s="38"/>
      <c r="AB348" s="38"/>
      <c r="AC348" s="38"/>
      <c r="AD348" s="38"/>
      <c r="AE348" s="38"/>
      <c r="AT348" s="21" t="s">
        <v>178</v>
      </c>
      <c r="AU348" s="21" t="s">
        <v>79</v>
      </c>
    </row>
    <row r="349" spans="1:65" s="2" customFormat="1" ht="19.5">
      <c r="A349" s="38"/>
      <c r="B349" s="39"/>
      <c r="C349" s="40"/>
      <c r="D349" s="195" t="s">
        <v>206</v>
      </c>
      <c r="E349" s="40"/>
      <c r="F349" s="224" t="s">
        <v>3865</v>
      </c>
      <c r="G349" s="40"/>
      <c r="H349" s="40"/>
      <c r="I349" s="197"/>
      <c r="J349" s="40"/>
      <c r="K349" s="40"/>
      <c r="L349" s="43"/>
      <c r="M349" s="198"/>
      <c r="N349" s="199"/>
      <c r="O349" s="68"/>
      <c r="P349" s="68"/>
      <c r="Q349" s="68"/>
      <c r="R349" s="68"/>
      <c r="S349" s="68"/>
      <c r="T349" s="69"/>
      <c r="U349" s="38"/>
      <c r="V349" s="38"/>
      <c r="W349" s="38"/>
      <c r="X349" s="38"/>
      <c r="Y349" s="38"/>
      <c r="Z349" s="38"/>
      <c r="AA349" s="38"/>
      <c r="AB349" s="38"/>
      <c r="AC349" s="38"/>
      <c r="AD349" s="38"/>
      <c r="AE349" s="38"/>
      <c r="AT349" s="21" t="s">
        <v>206</v>
      </c>
      <c r="AU349" s="21" t="s">
        <v>79</v>
      </c>
    </row>
    <row r="350" spans="1:65" s="2" customFormat="1" ht="21.75" customHeight="1">
      <c r="A350" s="38"/>
      <c r="B350" s="39"/>
      <c r="C350" s="182" t="s">
        <v>1074</v>
      </c>
      <c r="D350" s="182" t="s">
        <v>171</v>
      </c>
      <c r="E350" s="183" t="s">
        <v>3872</v>
      </c>
      <c r="F350" s="184" t="s">
        <v>3873</v>
      </c>
      <c r="G350" s="185" t="s">
        <v>3325</v>
      </c>
      <c r="H350" s="186">
        <v>10</v>
      </c>
      <c r="I350" s="187"/>
      <c r="J350" s="188">
        <f>ROUND(I350*H350,2)</f>
        <v>0</v>
      </c>
      <c r="K350" s="184" t="s">
        <v>1480</v>
      </c>
      <c r="L350" s="43"/>
      <c r="M350" s="189" t="s">
        <v>19</v>
      </c>
      <c r="N350" s="190" t="s">
        <v>43</v>
      </c>
      <c r="O350" s="68"/>
      <c r="P350" s="191">
        <f>O350*H350</f>
        <v>0</v>
      </c>
      <c r="Q350" s="191">
        <v>0</v>
      </c>
      <c r="R350" s="191">
        <f>Q350*H350</f>
        <v>0</v>
      </c>
      <c r="S350" s="191">
        <v>0</v>
      </c>
      <c r="T350" s="192">
        <f>S350*H350</f>
        <v>0</v>
      </c>
      <c r="U350" s="38"/>
      <c r="V350" s="38"/>
      <c r="W350" s="38"/>
      <c r="X350" s="38"/>
      <c r="Y350" s="38"/>
      <c r="Z350" s="38"/>
      <c r="AA350" s="38"/>
      <c r="AB350" s="38"/>
      <c r="AC350" s="38"/>
      <c r="AD350" s="38"/>
      <c r="AE350" s="38"/>
      <c r="AR350" s="193" t="s">
        <v>176</v>
      </c>
      <c r="AT350" s="193" t="s">
        <v>171</v>
      </c>
      <c r="AU350" s="193" t="s">
        <v>79</v>
      </c>
      <c r="AY350" s="21" t="s">
        <v>168</v>
      </c>
      <c r="BE350" s="194">
        <f>IF(N350="základní",J350,0)</f>
        <v>0</v>
      </c>
      <c r="BF350" s="194">
        <f>IF(N350="snížená",J350,0)</f>
        <v>0</v>
      </c>
      <c r="BG350" s="194">
        <f>IF(N350="zákl. přenesená",J350,0)</f>
        <v>0</v>
      </c>
      <c r="BH350" s="194">
        <f>IF(N350="sníž. přenesená",J350,0)</f>
        <v>0</v>
      </c>
      <c r="BI350" s="194">
        <f>IF(N350="nulová",J350,0)</f>
        <v>0</v>
      </c>
      <c r="BJ350" s="21" t="s">
        <v>79</v>
      </c>
      <c r="BK350" s="194">
        <f>ROUND(I350*H350,2)</f>
        <v>0</v>
      </c>
      <c r="BL350" s="21" t="s">
        <v>176</v>
      </c>
      <c r="BM350" s="193" t="s">
        <v>3874</v>
      </c>
    </row>
    <row r="351" spans="1:65" s="2" customFormat="1" ht="11.25">
      <c r="A351" s="38"/>
      <c r="B351" s="39"/>
      <c r="C351" s="40"/>
      <c r="D351" s="195" t="s">
        <v>178</v>
      </c>
      <c r="E351" s="40"/>
      <c r="F351" s="196" t="s">
        <v>3873</v>
      </c>
      <c r="G351" s="40"/>
      <c r="H351" s="40"/>
      <c r="I351" s="197"/>
      <c r="J351" s="40"/>
      <c r="K351" s="40"/>
      <c r="L351" s="43"/>
      <c r="M351" s="198"/>
      <c r="N351" s="199"/>
      <c r="O351" s="68"/>
      <c r="P351" s="68"/>
      <c r="Q351" s="68"/>
      <c r="R351" s="68"/>
      <c r="S351" s="68"/>
      <c r="T351" s="69"/>
      <c r="U351" s="38"/>
      <c r="V351" s="38"/>
      <c r="W351" s="38"/>
      <c r="X351" s="38"/>
      <c r="Y351" s="38"/>
      <c r="Z351" s="38"/>
      <c r="AA351" s="38"/>
      <c r="AB351" s="38"/>
      <c r="AC351" s="38"/>
      <c r="AD351" s="38"/>
      <c r="AE351" s="38"/>
      <c r="AT351" s="21" t="s">
        <v>178</v>
      </c>
      <c r="AU351" s="21" t="s">
        <v>79</v>
      </c>
    </row>
    <row r="352" spans="1:65" s="2" customFormat="1" ht="19.5">
      <c r="A352" s="38"/>
      <c r="B352" s="39"/>
      <c r="C352" s="40"/>
      <c r="D352" s="195" t="s">
        <v>206</v>
      </c>
      <c r="E352" s="40"/>
      <c r="F352" s="224" t="s">
        <v>3865</v>
      </c>
      <c r="G352" s="40"/>
      <c r="H352" s="40"/>
      <c r="I352" s="197"/>
      <c r="J352" s="40"/>
      <c r="K352" s="40"/>
      <c r="L352" s="43"/>
      <c r="M352" s="198"/>
      <c r="N352" s="199"/>
      <c r="O352" s="68"/>
      <c r="P352" s="68"/>
      <c r="Q352" s="68"/>
      <c r="R352" s="68"/>
      <c r="S352" s="68"/>
      <c r="T352" s="69"/>
      <c r="U352" s="38"/>
      <c r="V352" s="38"/>
      <c r="W352" s="38"/>
      <c r="X352" s="38"/>
      <c r="Y352" s="38"/>
      <c r="Z352" s="38"/>
      <c r="AA352" s="38"/>
      <c r="AB352" s="38"/>
      <c r="AC352" s="38"/>
      <c r="AD352" s="38"/>
      <c r="AE352" s="38"/>
      <c r="AT352" s="21" t="s">
        <v>206</v>
      </c>
      <c r="AU352" s="21" t="s">
        <v>79</v>
      </c>
    </row>
    <row r="353" spans="1:65" s="2" customFormat="1" ht="21.75" customHeight="1">
      <c r="A353" s="38"/>
      <c r="B353" s="39"/>
      <c r="C353" s="182" t="s">
        <v>1095</v>
      </c>
      <c r="D353" s="182" t="s">
        <v>171</v>
      </c>
      <c r="E353" s="183" t="s">
        <v>3875</v>
      </c>
      <c r="F353" s="184" t="s">
        <v>3876</v>
      </c>
      <c r="G353" s="185" t="s">
        <v>3325</v>
      </c>
      <c r="H353" s="186">
        <v>21</v>
      </c>
      <c r="I353" s="187"/>
      <c r="J353" s="188">
        <f>ROUND(I353*H353,2)</f>
        <v>0</v>
      </c>
      <c r="K353" s="184" t="s">
        <v>1480</v>
      </c>
      <c r="L353" s="43"/>
      <c r="M353" s="189" t="s">
        <v>19</v>
      </c>
      <c r="N353" s="190" t="s">
        <v>43</v>
      </c>
      <c r="O353" s="68"/>
      <c r="P353" s="191">
        <f>O353*H353</f>
        <v>0</v>
      </c>
      <c r="Q353" s="191">
        <v>0</v>
      </c>
      <c r="R353" s="191">
        <f>Q353*H353</f>
        <v>0</v>
      </c>
      <c r="S353" s="191">
        <v>0</v>
      </c>
      <c r="T353" s="192">
        <f>S353*H353</f>
        <v>0</v>
      </c>
      <c r="U353" s="38"/>
      <c r="V353" s="38"/>
      <c r="W353" s="38"/>
      <c r="X353" s="38"/>
      <c r="Y353" s="38"/>
      <c r="Z353" s="38"/>
      <c r="AA353" s="38"/>
      <c r="AB353" s="38"/>
      <c r="AC353" s="38"/>
      <c r="AD353" s="38"/>
      <c r="AE353" s="38"/>
      <c r="AR353" s="193" t="s">
        <v>176</v>
      </c>
      <c r="AT353" s="193" t="s">
        <v>171</v>
      </c>
      <c r="AU353" s="193" t="s">
        <v>79</v>
      </c>
      <c r="AY353" s="21" t="s">
        <v>168</v>
      </c>
      <c r="BE353" s="194">
        <f>IF(N353="základní",J353,0)</f>
        <v>0</v>
      </c>
      <c r="BF353" s="194">
        <f>IF(N353="snížená",J353,0)</f>
        <v>0</v>
      </c>
      <c r="BG353" s="194">
        <f>IF(N353="zákl. přenesená",J353,0)</f>
        <v>0</v>
      </c>
      <c r="BH353" s="194">
        <f>IF(N353="sníž. přenesená",J353,0)</f>
        <v>0</v>
      </c>
      <c r="BI353" s="194">
        <f>IF(N353="nulová",J353,0)</f>
        <v>0</v>
      </c>
      <c r="BJ353" s="21" t="s">
        <v>79</v>
      </c>
      <c r="BK353" s="194">
        <f>ROUND(I353*H353,2)</f>
        <v>0</v>
      </c>
      <c r="BL353" s="21" t="s">
        <v>176</v>
      </c>
      <c r="BM353" s="193" t="s">
        <v>3877</v>
      </c>
    </row>
    <row r="354" spans="1:65" s="2" customFormat="1" ht="11.25">
      <c r="A354" s="38"/>
      <c r="B354" s="39"/>
      <c r="C354" s="40"/>
      <c r="D354" s="195" t="s">
        <v>178</v>
      </c>
      <c r="E354" s="40"/>
      <c r="F354" s="196" t="s">
        <v>3876</v>
      </c>
      <c r="G354" s="40"/>
      <c r="H354" s="40"/>
      <c r="I354" s="197"/>
      <c r="J354" s="40"/>
      <c r="K354" s="40"/>
      <c r="L354" s="43"/>
      <c r="M354" s="198"/>
      <c r="N354" s="199"/>
      <c r="O354" s="68"/>
      <c r="P354" s="68"/>
      <c r="Q354" s="68"/>
      <c r="R354" s="68"/>
      <c r="S354" s="68"/>
      <c r="T354" s="69"/>
      <c r="U354" s="38"/>
      <c r="V354" s="38"/>
      <c r="W354" s="38"/>
      <c r="X354" s="38"/>
      <c r="Y354" s="38"/>
      <c r="Z354" s="38"/>
      <c r="AA354" s="38"/>
      <c r="AB354" s="38"/>
      <c r="AC354" s="38"/>
      <c r="AD354" s="38"/>
      <c r="AE354" s="38"/>
      <c r="AT354" s="21" t="s">
        <v>178</v>
      </c>
      <c r="AU354" s="21" t="s">
        <v>79</v>
      </c>
    </row>
    <row r="355" spans="1:65" s="2" customFormat="1" ht="19.5">
      <c r="A355" s="38"/>
      <c r="B355" s="39"/>
      <c r="C355" s="40"/>
      <c r="D355" s="195" t="s">
        <v>206</v>
      </c>
      <c r="E355" s="40"/>
      <c r="F355" s="224" t="s">
        <v>3878</v>
      </c>
      <c r="G355" s="40"/>
      <c r="H355" s="40"/>
      <c r="I355" s="197"/>
      <c r="J355" s="40"/>
      <c r="K355" s="40"/>
      <c r="L355" s="43"/>
      <c r="M355" s="198"/>
      <c r="N355" s="199"/>
      <c r="O355" s="68"/>
      <c r="P355" s="68"/>
      <c r="Q355" s="68"/>
      <c r="R355" s="68"/>
      <c r="S355" s="68"/>
      <c r="T355" s="69"/>
      <c r="U355" s="38"/>
      <c r="V355" s="38"/>
      <c r="W355" s="38"/>
      <c r="X355" s="38"/>
      <c r="Y355" s="38"/>
      <c r="Z355" s="38"/>
      <c r="AA355" s="38"/>
      <c r="AB355" s="38"/>
      <c r="AC355" s="38"/>
      <c r="AD355" s="38"/>
      <c r="AE355" s="38"/>
      <c r="AT355" s="21" t="s">
        <v>206</v>
      </c>
      <c r="AU355" s="21" t="s">
        <v>79</v>
      </c>
    </row>
    <row r="356" spans="1:65" s="2" customFormat="1" ht="24.2" customHeight="1">
      <c r="A356" s="38"/>
      <c r="B356" s="39"/>
      <c r="C356" s="182" t="s">
        <v>1081</v>
      </c>
      <c r="D356" s="182" t="s">
        <v>171</v>
      </c>
      <c r="E356" s="183" t="s">
        <v>3879</v>
      </c>
      <c r="F356" s="184" t="s">
        <v>3880</v>
      </c>
      <c r="G356" s="185" t="s">
        <v>245</v>
      </c>
      <c r="H356" s="186">
        <v>23</v>
      </c>
      <c r="I356" s="187"/>
      <c r="J356" s="188">
        <f>ROUND(I356*H356,2)</f>
        <v>0</v>
      </c>
      <c r="K356" s="184" t="s">
        <v>1480</v>
      </c>
      <c r="L356" s="43"/>
      <c r="M356" s="189" t="s">
        <v>19</v>
      </c>
      <c r="N356" s="190" t="s">
        <v>43</v>
      </c>
      <c r="O356" s="68"/>
      <c r="P356" s="191">
        <f>O356*H356</f>
        <v>0</v>
      </c>
      <c r="Q356" s="191">
        <v>0</v>
      </c>
      <c r="R356" s="191">
        <f>Q356*H356</f>
        <v>0</v>
      </c>
      <c r="S356" s="191">
        <v>0</v>
      </c>
      <c r="T356" s="192">
        <f>S356*H356</f>
        <v>0</v>
      </c>
      <c r="U356" s="38"/>
      <c r="V356" s="38"/>
      <c r="W356" s="38"/>
      <c r="X356" s="38"/>
      <c r="Y356" s="38"/>
      <c r="Z356" s="38"/>
      <c r="AA356" s="38"/>
      <c r="AB356" s="38"/>
      <c r="AC356" s="38"/>
      <c r="AD356" s="38"/>
      <c r="AE356" s="38"/>
      <c r="AR356" s="193" t="s">
        <v>176</v>
      </c>
      <c r="AT356" s="193" t="s">
        <v>171</v>
      </c>
      <c r="AU356" s="193" t="s">
        <v>79</v>
      </c>
      <c r="AY356" s="21" t="s">
        <v>168</v>
      </c>
      <c r="BE356" s="194">
        <f>IF(N356="základní",J356,0)</f>
        <v>0</v>
      </c>
      <c r="BF356" s="194">
        <f>IF(N356="snížená",J356,0)</f>
        <v>0</v>
      </c>
      <c r="BG356" s="194">
        <f>IF(N356="zákl. přenesená",J356,0)</f>
        <v>0</v>
      </c>
      <c r="BH356" s="194">
        <f>IF(N356="sníž. přenesená",J356,0)</f>
        <v>0</v>
      </c>
      <c r="BI356" s="194">
        <f>IF(N356="nulová",J356,0)</f>
        <v>0</v>
      </c>
      <c r="BJ356" s="21" t="s">
        <v>79</v>
      </c>
      <c r="BK356" s="194">
        <f>ROUND(I356*H356,2)</f>
        <v>0</v>
      </c>
      <c r="BL356" s="21" t="s">
        <v>176</v>
      </c>
      <c r="BM356" s="193" t="s">
        <v>3881</v>
      </c>
    </row>
    <row r="357" spans="1:65" s="2" customFormat="1" ht="11.25">
      <c r="A357" s="38"/>
      <c r="B357" s="39"/>
      <c r="C357" s="40"/>
      <c r="D357" s="195" t="s">
        <v>178</v>
      </c>
      <c r="E357" s="40"/>
      <c r="F357" s="196" t="s">
        <v>3880</v>
      </c>
      <c r="G357" s="40"/>
      <c r="H357" s="40"/>
      <c r="I357" s="197"/>
      <c r="J357" s="40"/>
      <c r="K357" s="40"/>
      <c r="L357" s="43"/>
      <c r="M357" s="198"/>
      <c r="N357" s="199"/>
      <c r="O357" s="68"/>
      <c r="P357" s="68"/>
      <c r="Q357" s="68"/>
      <c r="R357" s="68"/>
      <c r="S357" s="68"/>
      <c r="T357" s="69"/>
      <c r="U357" s="38"/>
      <c r="V357" s="38"/>
      <c r="W357" s="38"/>
      <c r="X357" s="38"/>
      <c r="Y357" s="38"/>
      <c r="Z357" s="38"/>
      <c r="AA357" s="38"/>
      <c r="AB357" s="38"/>
      <c r="AC357" s="38"/>
      <c r="AD357" s="38"/>
      <c r="AE357" s="38"/>
      <c r="AT357" s="21" t="s">
        <v>178</v>
      </c>
      <c r="AU357" s="21" t="s">
        <v>79</v>
      </c>
    </row>
    <row r="358" spans="1:65" s="2" customFormat="1" ht="29.25">
      <c r="A358" s="38"/>
      <c r="B358" s="39"/>
      <c r="C358" s="40"/>
      <c r="D358" s="195" t="s">
        <v>206</v>
      </c>
      <c r="E358" s="40"/>
      <c r="F358" s="224" t="s">
        <v>3882</v>
      </c>
      <c r="G358" s="40"/>
      <c r="H358" s="40"/>
      <c r="I358" s="197"/>
      <c r="J358" s="40"/>
      <c r="K358" s="40"/>
      <c r="L358" s="43"/>
      <c r="M358" s="198"/>
      <c r="N358" s="199"/>
      <c r="O358" s="68"/>
      <c r="P358" s="68"/>
      <c r="Q358" s="68"/>
      <c r="R358" s="68"/>
      <c r="S358" s="68"/>
      <c r="T358" s="69"/>
      <c r="U358" s="38"/>
      <c r="V358" s="38"/>
      <c r="W358" s="38"/>
      <c r="X358" s="38"/>
      <c r="Y358" s="38"/>
      <c r="Z358" s="38"/>
      <c r="AA358" s="38"/>
      <c r="AB358" s="38"/>
      <c r="AC358" s="38"/>
      <c r="AD358" s="38"/>
      <c r="AE358" s="38"/>
      <c r="AT358" s="21" t="s">
        <v>206</v>
      </c>
      <c r="AU358" s="21" t="s">
        <v>79</v>
      </c>
    </row>
    <row r="359" spans="1:65" s="2" customFormat="1" ht="24.2" customHeight="1">
      <c r="A359" s="38"/>
      <c r="B359" s="39"/>
      <c r="C359" s="182" t="s">
        <v>1088</v>
      </c>
      <c r="D359" s="182" t="s">
        <v>171</v>
      </c>
      <c r="E359" s="183" t="s">
        <v>3883</v>
      </c>
      <c r="F359" s="184" t="s">
        <v>3884</v>
      </c>
      <c r="G359" s="185" t="s">
        <v>245</v>
      </c>
      <c r="H359" s="186">
        <v>29</v>
      </c>
      <c r="I359" s="187"/>
      <c r="J359" s="188">
        <f>ROUND(I359*H359,2)</f>
        <v>0</v>
      </c>
      <c r="K359" s="184" t="s">
        <v>1480</v>
      </c>
      <c r="L359" s="43"/>
      <c r="M359" s="189" t="s">
        <v>19</v>
      </c>
      <c r="N359" s="190" t="s">
        <v>43</v>
      </c>
      <c r="O359" s="68"/>
      <c r="P359" s="191">
        <f>O359*H359</f>
        <v>0</v>
      </c>
      <c r="Q359" s="191">
        <v>0</v>
      </c>
      <c r="R359" s="191">
        <f>Q359*H359</f>
        <v>0</v>
      </c>
      <c r="S359" s="191">
        <v>0</v>
      </c>
      <c r="T359" s="192">
        <f>S359*H359</f>
        <v>0</v>
      </c>
      <c r="U359" s="38"/>
      <c r="V359" s="38"/>
      <c r="W359" s="38"/>
      <c r="X359" s="38"/>
      <c r="Y359" s="38"/>
      <c r="Z359" s="38"/>
      <c r="AA359" s="38"/>
      <c r="AB359" s="38"/>
      <c r="AC359" s="38"/>
      <c r="AD359" s="38"/>
      <c r="AE359" s="38"/>
      <c r="AR359" s="193" t="s">
        <v>176</v>
      </c>
      <c r="AT359" s="193" t="s">
        <v>171</v>
      </c>
      <c r="AU359" s="193" t="s">
        <v>79</v>
      </c>
      <c r="AY359" s="21" t="s">
        <v>168</v>
      </c>
      <c r="BE359" s="194">
        <f>IF(N359="základní",J359,0)</f>
        <v>0</v>
      </c>
      <c r="BF359" s="194">
        <f>IF(N359="snížená",J359,0)</f>
        <v>0</v>
      </c>
      <c r="BG359" s="194">
        <f>IF(N359="zákl. přenesená",J359,0)</f>
        <v>0</v>
      </c>
      <c r="BH359" s="194">
        <f>IF(N359="sníž. přenesená",J359,0)</f>
        <v>0</v>
      </c>
      <c r="BI359" s="194">
        <f>IF(N359="nulová",J359,0)</f>
        <v>0</v>
      </c>
      <c r="BJ359" s="21" t="s">
        <v>79</v>
      </c>
      <c r="BK359" s="194">
        <f>ROUND(I359*H359,2)</f>
        <v>0</v>
      </c>
      <c r="BL359" s="21" t="s">
        <v>176</v>
      </c>
      <c r="BM359" s="193" t="s">
        <v>3885</v>
      </c>
    </row>
    <row r="360" spans="1:65" s="2" customFormat="1" ht="11.25">
      <c r="A360" s="38"/>
      <c r="B360" s="39"/>
      <c r="C360" s="40"/>
      <c r="D360" s="195" t="s">
        <v>178</v>
      </c>
      <c r="E360" s="40"/>
      <c r="F360" s="196" t="s">
        <v>3884</v>
      </c>
      <c r="G360" s="40"/>
      <c r="H360" s="40"/>
      <c r="I360" s="197"/>
      <c r="J360" s="40"/>
      <c r="K360" s="40"/>
      <c r="L360" s="43"/>
      <c r="M360" s="198"/>
      <c r="N360" s="199"/>
      <c r="O360" s="68"/>
      <c r="P360" s="68"/>
      <c r="Q360" s="68"/>
      <c r="R360" s="68"/>
      <c r="S360" s="68"/>
      <c r="T360" s="69"/>
      <c r="U360" s="38"/>
      <c r="V360" s="38"/>
      <c r="W360" s="38"/>
      <c r="X360" s="38"/>
      <c r="Y360" s="38"/>
      <c r="Z360" s="38"/>
      <c r="AA360" s="38"/>
      <c r="AB360" s="38"/>
      <c r="AC360" s="38"/>
      <c r="AD360" s="38"/>
      <c r="AE360" s="38"/>
      <c r="AT360" s="21" t="s">
        <v>178</v>
      </c>
      <c r="AU360" s="21" t="s">
        <v>79</v>
      </c>
    </row>
    <row r="361" spans="1:65" s="2" customFormat="1" ht="33" customHeight="1">
      <c r="A361" s="38"/>
      <c r="B361" s="39"/>
      <c r="C361" s="182" t="s">
        <v>1101</v>
      </c>
      <c r="D361" s="182" t="s">
        <v>171</v>
      </c>
      <c r="E361" s="183" t="s">
        <v>3886</v>
      </c>
      <c r="F361" s="184" t="s">
        <v>3887</v>
      </c>
      <c r="G361" s="185" t="s">
        <v>245</v>
      </c>
      <c r="H361" s="186">
        <v>13</v>
      </c>
      <c r="I361" s="187"/>
      <c r="J361" s="188">
        <f>ROUND(I361*H361,2)</f>
        <v>0</v>
      </c>
      <c r="K361" s="184" t="s">
        <v>1480</v>
      </c>
      <c r="L361" s="43"/>
      <c r="M361" s="189" t="s">
        <v>19</v>
      </c>
      <c r="N361" s="190" t="s">
        <v>43</v>
      </c>
      <c r="O361" s="68"/>
      <c r="P361" s="191">
        <f>O361*H361</f>
        <v>0</v>
      </c>
      <c r="Q361" s="191">
        <v>0</v>
      </c>
      <c r="R361" s="191">
        <f>Q361*H361</f>
        <v>0</v>
      </c>
      <c r="S361" s="191">
        <v>0</v>
      </c>
      <c r="T361" s="192">
        <f>S361*H361</f>
        <v>0</v>
      </c>
      <c r="U361" s="38"/>
      <c r="V361" s="38"/>
      <c r="W361" s="38"/>
      <c r="X361" s="38"/>
      <c r="Y361" s="38"/>
      <c r="Z361" s="38"/>
      <c r="AA361" s="38"/>
      <c r="AB361" s="38"/>
      <c r="AC361" s="38"/>
      <c r="AD361" s="38"/>
      <c r="AE361" s="38"/>
      <c r="AR361" s="193" t="s">
        <v>176</v>
      </c>
      <c r="AT361" s="193" t="s">
        <v>171</v>
      </c>
      <c r="AU361" s="193" t="s">
        <v>79</v>
      </c>
      <c r="AY361" s="21" t="s">
        <v>168</v>
      </c>
      <c r="BE361" s="194">
        <f>IF(N361="základní",J361,0)</f>
        <v>0</v>
      </c>
      <c r="BF361" s="194">
        <f>IF(N361="snížená",J361,0)</f>
        <v>0</v>
      </c>
      <c r="BG361" s="194">
        <f>IF(N361="zákl. přenesená",J361,0)</f>
        <v>0</v>
      </c>
      <c r="BH361" s="194">
        <f>IF(N361="sníž. přenesená",J361,0)</f>
        <v>0</v>
      </c>
      <c r="BI361" s="194">
        <f>IF(N361="nulová",J361,0)</f>
        <v>0</v>
      </c>
      <c r="BJ361" s="21" t="s">
        <v>79</v>
      </c>
      <c r="BK361" s="194">
        <f>ROUND(I361*H361,2)</f>
        <v>0</v>
      </c>
      <c r="BL361" s="21" t="s">
        <v>176</v>
      </c>
      <c r="BM361" s="193" t="s">
        <v>3888</v>
      </c>
    </row>
    <row r="362" spans="1:65" s="2" customFormat="1" ht="19.5">
      <c r="A362" s="38"/>
      <c r="B362" s="39"/>
      <c r="C362" s="40"/>
      <c r="D362" s="195" t="s">
        <v>178</v>
      </c>
      <c r="E362" s="40"/>
      <c r="F362" s="196" t="s">
        <v>3887</v>
      </c>
      <c r="G362" s="40"/>
      <c r="H362" s="40"/>
      <c r="I362" s="197"/>
      <c r="J362" s="40"/>
      <c r="K362" s="40"/>
      <c r="L362" s="43"/>
      <c r="M362" s="198"/>
      <c r="N362" s="199"/>
      <c r="O362" s="68"/>
      <c r="P362" s="68"/>
      <c r="Q362" s="68"/>
      <c r="R362" s="68"/>
      <c r="S362" s="68"/>
      <c r="T362" s="69"/>
      <c r="U362" s="38"/>
      <c r="V362" s="38"/>
      <c r="W362" s="38"/>
      <c r="X362" s="38"/>
      <c r="Y362" s="38"/>
      <c r="Z362" s="38"/>
      <c r="AA362" s="38"/>
      <c r="AB362" s="38"/>
      <c r="AC362" s="38"/>
      <c r="AD362" s="38"/>
      <c r="AE362" s="38"/>
      <c r="AT362" s="21" t="s">
        <v>178</v>
      </c>
      <c r="AU362" s="21" t="s">
        <v>79</v>
      </c>
    </row>
    <row r="363" spans="1:65" s="2" customFormat="1" ht="29.25">
      <c r="A363" s="38"/>
      <c r="B363" s="39"/>
      <c r="C363" s="40"/>
      <c r="D363" s="195" t="s">
        <v>206</v>
      </c>
      <c r="E363" s="40"/>
      <c r="F363" s="224" t="s">
        <v>2863</v>
      </c>
      <c r="G363" s="40"/>
      <c r="H363" s="40"/>
      <c r="I363" s="197"/>
      <c r="J363" s="40"/>
      <c r="K363" s="40"/>
      <c r="L363" s="43"/>
      <c r="M363" s="198"/>
      <c r="N363" s="199"/>
      <c r="O363" s="68"/>
      <c r="P363" s="68"/>
      <c r="Q363" s="68"/>
      <c r="R363" s="68"/>
      <c r="S363" s="68"/>
      <c r="T363" s="69"/>
      <c r="U363" s="38"/>
      <c r="V363" s="38"/>
      <c r="W363" s="38"/>
      <c r="X363" s="38"/>
      <c r="Y363" s="38"/>
      <c r="Z363" s="38"/>
      <c r="AA363" s="38"/>
      <c r="AB363" s="38"/>
      <c r="AC363" s="38"/>
      <c r="AD363" s="38"/>
      <c r="AE363" s="38"/>
      <c r="AT363" s="21" t="s">
        <v>206</v>
      </c>
      <c r="AU363" s="21" t="s">
        <v>79</v>
      </c>
    </row>
    <row r="364" spans="1:65" s="2" customFormat="1" ht="33" customHeight="1">
      <c r="A364" s="38"/>
      <c r="B364" s="39"/>
      <c r="C364" s="182" t="s">
        <v>1107</v>
      </c>
      <c r="D364" s="182" t="s">
        <v>171</v>
      </c>
      <c r="E364" s="183" t="s">
        <v>3889</v>
      </c>
      <c r="F364" s="184" t="s">
        <v>3890</v>
      </c>
      <c r="G364" s="185" t="s">
        <v>245</v>
      </c>
      <c r="H364" s="186">
        <v>21</v>
      </c>
      <c r="I364" s="187"/>
      <c r="J364" s="188">
        <f>ROUND(I364*H364,2)</f>
        <v>0</v>
      </c>
      <c r="K364" s="184" t="s">
        <v>1480</v>
      </c>
      <c r="L364" s="43"/>
      <c r="M364" s="189" t="s">
        <v>19</v>
      </c>
      <c r="N364" s="190" t="s">
        <v>43</v>
      </c>
      <c r="O364" s="68"/>
      <c r="P364" s="191">
        <f>O364*H364</f>
        <v>0</v>
      </c>
      <c r="Q364" s="191">
        <v>0</v>
      </c>
      <c r="R364" s="191">
        <f>Q364*H364</f>
        <v>0</v>
      </c>
      <c r="S364" s="191">
        <v>0</v>
      </c>
      <c r="T364" s="192">
        <f>S364*H364</f>
        <v>0</v>
      </c>
      <c r="U364" s="38"/>
      <c r="V364" s="38"/>
      <c r="W364" s="38"/>
      <c r="X364" s="38"/>
      <c r="Y364" s="38"/>
      <c r="Z364" s="38"/>
      <c r="AA364" s="38"/>
      <c r="AB364" s="38"/>
      <c r="AC364" s="38"/>
      <c r="AD364" s="38"/>
      <c r="AE364" s="38"/>
      <c r="AR364" s="193" t="s">
        <v>176</v>
      </c>
      <c r="AT364" s="193" t="s">
        <v>171</v>
      </c>
      <c r="AU364" s="193" t="s">
        <v>79</v>
      </c>
      <c r="AY364" s="21" t="s">
        <v>168</v>
      </c>
      <c r="BE364" s="194">
        <f>IF(N364="základní",J364,0)</f>
        <v>0</v>
      </c>
      <c r="BF364" s="194">
        <f>IF(N364="snížená",J364,0)</f>
        <v>0</v>
      </c>
      <c r="BG364" s="194">
        <f>IF(N364="zákl. přenesená",J364,0)</f>
        <v>0</v>
      </c>
      <c r="BH364" s="194">
        <f>IF(N364="sníž. přenesená",J364,0)</f>
        <v>0</v>
      </c>
      <c r="BI364" s="194">
        <f>IF(N364="nulová",J364,0)</f>
        <v>0</v>
      </c>
      <c r="BJ364" s="21" t="s">
        <v>79</v>
      </c>
      <c r="BK364" s="194">
        <f>ROUND(I364*H364,2)</f>
        <v>0</v>
      </c>
      <c r="BL364" s="21" t="s">
        <v>176</v>
      </c>
      <c r="BM364" s="193" t="s">
        <v>3891</v>
      </c>
    </row>
    <row r="365" spans="1:65" s="2" customFormat="1" ht="19.5">
      <c r="A365" s="38"/>
      <c r="B365" s="39"/>
      <c r="C365" s="40"/>
      <c r="D365" s="195" t="s">
        <v>178</v>
      </c>
      <c r="E365" s="40"/>
      <c r="F365" s="196" t="s">
        <v>3890</v>
      </c>
      <c r="G365" s="40"/>
      <c r="H365" s="40"/>
      <c r="I365" s="197"/>
      <c r="J365" s="40"/>
      <c r="K365" s="40"/>
      <c r="L365" s="43"/>
      <c r="M365" s="198"/>
      <c r="N365" s="199"/>
      <c r="O365" s="68"/>
      <c r="P365" s="68"/>
      <c r="Q365" s="68"/>
      <c r="R365" s="68"/>
      <c r="S365" s="68"/>
      <c r="T365" s="69"/>
      <c r="U365" s="38"/>
      <c r="V365" s="38"/>
      <c r="W365" s="38"/>
      <c r="X365" s="38"/>
      <c r="Y365" s="38"/>
      <c r="Z365" s="38"/>
      <c r="AA365" s="38"/>
      <c r="AB365" s="38"/>
      <c r="AC365" s="38"/>
      <c r="AD365" s="38"/>
      <c r="AE365" s="38"/>
      <c r="AT365" s="21" t="s">
        <v>178</v>
      </c>
      <c r="AU365" s="21" t="s">
        <v>79</v>
      </c>
    </row>
    <row r="366" spans="1:65" s="2" customFormat="1" ht="33" customHeight="1">
      <c r="A366" s="38"/>
      <c r="B366" s="39"/>
      <c r="C366" s="182" t="s">
        <v>2076</v>
      </c>
      <c r="D366" s="182" t="s">
        <v>171</v>
      </c>
      <c r="E366" s="183" t="s">
        <v>3892</v>
      </c>
      <c r="F366" s="184" t="s">
        <v>3893</v>
      </c>
      <c r="G366" s="185" t="s">
        <v>245</v>
      </c>
      <c r="H366" s="186">
        <v>63</v>
      </c>
      <c r="I366" s="187"/>
      <c r="J366" s="188">
        <f>ROUND(I366*H366,2)</f>
        <v>0</v>
      </c>
      <c r="K366" s="184" t="s">
        <v>1480</v>
      </c>
      <c r="L366" s="43"/>
      <c r="M366" s="189" t="s">
        <v>19</v>
      </c>
      <c r="N366" s="190" t="s">
        <v>43</v>
      </c>
      <c r="O366" s="68"/>
      <c r="P366" s="191">
        <f>O366*H366</f>
        <v>0</v>
      </c>
      <c r="Q366" s="191">
        <v>0</v>
      </c>
      <c r="R366" s="191">
        <f>Q366*H366</f>
        <v>0</v>
      </c>
      <c r="S366" s="191">
        <v>0</v>
      </c>
      <c r="T366" s="192">
        <f>S366*H366</f>
        <v>0</v>
      </c>
      <c r="U366" s="38"/>
      <c r="V366" s="38"/>
      <c r="W366" s="38"/>
      <c r="X366" s="38"/>
      <c r="Y366" s="38"/>
      <c r="Z366" s="38"/>
      <c r="AA366" s="38"/>
      <c r="AB366" s="38"/>
      <c r="AC366" s="38"/>
      <c r="AD366" s="38"/>
      <c r="AE366" s="38"/>
      <c r="AR366" s="193" t="s">
        <v>176</v>
      </c>
      <c r="AT366" s="193" t="s">
        <v>171</v>
      </c>
      <c r="AU366" s="193" t="s">
        <v>79</v>
      </c>
      <c r="AY366" s="21" t="s">
        <v>168</v>
      </c>
      <c r="BE366" s="194">
        <f>IF(N366="základní",J366,0)</f>
        <v>0</v>
      </c>
      <c r="BF366" s="194">
        <f>IF(N366="snížená",J366,0)</f>
        <v>0</v>
      </c>
      <c r="BG366" s="194">
        <f>IF(N366="zákl. přenesená",J366,0)</f>
        <v>0</v>
      </c>
      <c r="BH366" s="194">
        <f>IF(N366="sníž. přenesená",J366,0)</f>
        <v>0</v>
      </c>
      <c r="BI366" s="194">
        <f>IF(N366="nulová",J366,0)</f>
        <v>0</v>
      </c>
      <c r="BJ366" s="21" t="s">
        <v>79</v>
      </c>
      <c r="BK366" s="194">
        <f>ROUND(I366*H366,2)</f>
        <v>0</v>
      </c>
      <c r="BL366" s="21" t="s">
        <v>176</v>
      </c>
      <c r="BM366" s="193" t="s">
        <v>3894</v>
      </c>
    </row>
    <row r="367" spans="1:65" s="2" customFormat="1" ht="19.5">
      <c r="A367" s="38"/>
      <c r="B367" s="39"/>
      <c r="C367" s="40"/>
      <c r="D367" s="195" t="s">
        <v>178</v>
      </c>
      <c r="E367" s="40"/>
      <c r="F367" s="196" t="s">
        <v>3893</v>
      </c>
      <c r="G367" s="40"/>
      <c r="H367" s="40"/>
      <c r="I367" s="197"/>
      <c r="J367" s="40"/>
      <c r="K367" s="40"/>
      <c r="L367" s="43"/>
      <c r="M367" s="198"/>
      <c r="N367" s="199"/>
      <c r="O367" s="68"/>
      <c r="P367" s="68"/>
      <c r="Q367" s="68"/>
      <c r="R367" s="68"/>
      <c r="S367" s="68"/>
      <c r="T367" s="69"/>
      <c r="U367" s="38"/>
      <c r="V367" s="38"/>
      <c r="W367" s="38"/>
      <c r="X367" s="38"/>
      <c r="Y367" s="38"/>
      <c r="Z367" s="38"/>
      <c r="AA367" s="38"/>
      <c r="AB367" s="38"/>
      <c r="AC367" s="38"/>
      <c r="AD367" s="38"/>
      <c r="AE367" s="38"/>
      <c r="AT367" s="21" t="s">
        <v>178</v>
      </c>
      <c r="AU367" s="21" t="s">
        <v>79</v>
      </c>
    </row>
    <row r="368" spans="1:65" s="2" customFormat="1" ht="29.25">
      <c r="A368" s="38"/>
      <c r="B368" s="39"/>
      <c r="C368" s="40"/>
      <c r="D368" s="195" t="s">
        <v>206</v>
      </c>
      <c r="E368" s="40"/>
      <c r="F368" s="224" t="s">
        <v>2863</v>
      </c>
      <c r="G368" s="40"/>
      <c r="H368" s="40"/>
      <c r="I368" s="197"/>
      <c r="J368" s="40"/>
      <c r="K368" s="40"/>
      <c r="L368" s="43"/>
      <c r="M368" s="198"/>
      <c r="N368" s="199"/>
      <c r="O368" s="68"/>
      <c r="P368" s="68"/>
      <c r="Q368" s="68"/>
      <c r="R368" s="68"/>
      <c r="S368" s="68"/>
      <c r="T368" s="69"/>
      <c r="U368" s="38"/>
      <c r="V368" s="38"/>
      <c r="W368" s="38"/>
      <c r="X368" s="38"/>
      <c r="Y368" s="38"/>
      <c r="Z368" s="38"/>
      <c r="AA368" s="38"/>
      <c r="AB368" s="38"/>
      <c r="AC368" s="38"/>
      <c r="AD368" s="38"/>
      <c r="AE368" s="38"/>
      <c r="AT368" s="21" t="s">
        <v>206</v>
      </c>
      <c r="AU368" s="21" t="s">
        <v>79</v>
      </c>
    </row>
    <row r="369" spans="1:65" s="2" customFormat="1" ht="24.2" customHeight="1">
      <c r="A369" s="38"/>
      <c r="B369" s="39"/>
      <c r="C369" s="182" t="s">
        <v>2080</v>
      </c>
      <c r="D369" s="182" t="s">
        <v>171</v>
      </c>
      <c r="E369" s="183" t="s">
        <v>3346</v>
      </c>
      <c r="F369" s="184" t="s">
        <v>3347</v>
      </c>
      <c r="G369" s="185" t="s">
        <v>245</v>
      </c>
      <c r="H369" s="186">
        <v>179</v>
      </c>
      <c r="I369" s="187"/>
      <c r="J369" s="188">
        <f>ROUND(I369*H369,2)</f>
        <v>0</v>
      </c>
      <c r="K369" s="184" t="s">
        <v>1480</v>
      </c>
      <c r="L369" s="43"/>
      <c r="M369" s="189" t="s">
        <v>19</v>
      </c>
      <c r="N369" s="190" t="s">
        <v>43</v>
      </c>
      <c r="O369" s="68"/>
      <c r="P369" s="191">
        <f>O369*H369</f>
        <v>0</v>
      </c>
      <c r="Q369" s="191">
        <v>0</v>
      </c>
      <c r="R369" s="191">
        <f>Q369*H369</f>
        <v>0</v>
      </c>
      <c r="S369" s="191">
        <v>0</v>
      </c>
      <c r="T369" s="192">
        <f>S369*H369</f>
        <v>0</v>
      </c>
      <c r="U369" s="38"/>
      <c r="V369" s="38"/>
      <c r="W369" s="38"/>
      <c r="X369" s="38"/>
      <c r="Y369" s="38"/>
      <c r="Z369" s="38"/>
      <c r="AA369" s="38"/>
      <c r="AB369" s="38"/>
      <c r="AC369" s="38"/>
      <c r="AD369" s="38"/>
      <c r="AE369" s="38"/>
      <c r="AR369" s="193" t="s">
        <v>176</v>
      </c>
      <c r="AT369" s="193" t="s">
        <v>171</v>
      </c>
      <c r="AU369" s="193" t="s">
        <v>79</v>
      </c>
      <c r="AY369" s="21" t="s">
        <v>168</v>
      </c>
      <c r="BE369" s="194">
        <f>IF(N369="základní",J369,0)</f>
        <v>0</v>
      </c>
      <c r="BF369" s="194">
        <f>IF(N369="snížená",J369,0)</f>
        <v>0</v>
      </c>
      <c r="BG369" s="194">
        <f>IF(N369="zákl. přenesená",J369,0)</f>
        <v>0</v>
      </c>
      <c r="BH369" s="194">
        <f>IF(N369="sníž. přenesená",J369,0)</f>
        <v>0</v>
      </c>
      <c r="BI369" s="194">
        <f>IF(N369="nulová",J369,0)</f>
        <v>0</v>
      </c>
      <c r="BJ369" s="21" t="s">
        <v>79</v>
      </c>
      <c r="BK369" s="194">
        <f>ROUND(I369*H369,2)</f>
        <v>0</v>
      </c>
      <c r="BL369" s="21" t="s">
        <v>176</v>
      </c>
      <c r="BM369" s="193" t="s">
        <v>3895</v>
      </c>
    </row>
    <row r="370" spans="1:65" s="2" customFormat="1" ht="11.25">
      <c r="A370" s="38"/>
      <c r="B370" s="39"/>
      <c r="C370" s="40"/>
      <c r="D370" s="195" t="s">
        <v>178</v>
      </c>
      <c r="E370" s="40"/>
      <c r="F370" s="196" t="s">
        <v>3347</v>
      </c>
      <c r="G370" s="40"/>
      <c r="H370" s="40"/>
      <c r="I370" s="197"/>
      <c r="J370" s="40"/>
      <c r="K370" s="40"/>
      <c r="L370" s="43"/>
      <c r="M370" s="198"/>
      <c r="N370" s="199"/>
      <c r="O370" s="68"/>
      <c r="P370" s="68"/>
      <c r="Q370" s="68"/>
      <c r="R370" s="68"/>
      <c r="S370" s="68"/>
      <c r="T370" s="69"/>
      <c r="U370" s="38"/>
      <c r="V370" s="38"/>
      <c r="W370" s="38"/>
      <c r="X370" s="38"/>
      <c r="Y370" s="38"/>
      <c r="Z370" s="38"/>
      <c r="AA370" s="38"/>
      <c r="AB370" s="38"/>
      <c r="AC370" s="38"/>
      <c r="AD370" s="38"/>
      <c r="AE370" s="38"/>
      <c r="AT370" s="21" t="s">
        <v>178</v>
      </c>
      <c r="AU370" s="21" t="s">
        <v>79</v>
      </c>
    </row>
    <row r="371" spans="1:65" s="2" customFormat="1" ht="24.2" customHeight="1">
      <c r="A371" s="38"/>
      <c r="B371" s="39"/>
      <c r="C371" s="182" t="s">
        <v>2084</v>
      </c>
      <c r="D371" s="182" t="s">
        <v>171</v>
      </c>
      <c r="E371" s="183" t="s">
        <v>3349</v>
      </c>
      <c r="F371" s="184" t="s">
        <v>3350</v>
      </c>
      <c r="G371" s="185" t="s">
        <v>245</v>
      </c>
      <c r="H371" s="186">
        <v>44</v>
      </c>
      <c r="I371" s="187"/>
      <c r="J371" s="188">
        <f>ROUND(I371*H371,2)</f>
        <v>0</v>
      </c>
      <c r="K371" s="184" t="s">
        <v>1480</v>
      </c>
      <c r="L371" s="43"/>
      <c r="M371" s="189" t="s">
        <v>19</v>
      </c>
      <c r="N371" s="190" t="s">
        <v>43</v>
      </c>
      <c r="O371" s="68"/>
      <c r="P371" s="191">
        <f>O371*H371</f>
        <v>0</v>
      </c>
      <c r="Q371" s="191">
        <v>0</v>
      </c>
      <c r="R371" s="191">
        <f>Q371*H371</f>
        <v>0</v>
      </c>
      <c r="S371" s="191">
        <v>0</v>
      </c>
      <c r="T371" s="192">
        <f>S371*H371</f>
        <v>0</v>
      </c>
      <c r="U371" s="38"/>
      <c r="V371" s="38"/>
      <c r="W371" s="38"/>
      <c r="X371" s="38"/>
      <c r="Y371" s="38"/>
      <c r="Z371" s="38"/>
      <c r="AA371" s="38"/>
      <c r="AB371" s="38"/>
      <c r="AC371" s="38"/>
      <c r="AD371" s="38"/>
      <c r="AE371" s="38"/>
      <c r="AR371" s="193" t="s">
        <v>176</v>
      </c>
      <c r="AT371" s="193" t="s">
        <v>171</v>
      </c>
      <c r="AU371" s="193" t="s">
        <v>79</v>
      </c>
      <c r="AY371" s="21" t="s">
        <v>168</v>
      </c>
      <c r="BE371" s="194">
        <f>IF(N371="základní",J371,0)</f>
        <v>0</v>
      </c>
      <c r="BF371" s="194">
        <f>IF(N371="snížená",J371,0)</f>
        <v>0</v>
      </c>
      <c r="BG371" s="194">
        <f>IF(N371="zákl. přenesená",J371,0)</f>
        <v>0</v>
      </c>
      <c r="BH371" s="194">
        <f>IF(N371="sníž. přenesená",J371,0)</f>
        <v>0</v>
      </c>
      <c r="BI371" s="194">
        <f>IF(N371="nulová",J371,0)</f>
        <v>0</v>
      </c>
      <c r="BJ371" s="21" t="s">
        <v>79</v>
      </c>
      <c r="BK371" s="194">
        <f>ROUND(I371*H371,2)</f>
        <v>0</v>
      </c>
      <c r="BL371" s="21" t="s">
        <v>176</v>
      </c>
      <c r="BM371" s="193" t="s">
        <v>3896</v>
      </c>
    </row>
    <row r="372" spans="1:65" s="2" customFormat="1" ht="11.25">
      <c r="A372" s="38"/>
      <c r="B372" s="39"/>
      <c r="C372" s="40"/>
      <c r="D372" s="195" t="s">
        <v>178</v>
      </c>
      <c r="E372" s="40"/>
      <c r="F372" s="196" t="s">
        <v>3350</v>
      </c>
      <c r="G372" s="40"/>
      <c r="H372" s="40"/>
      <c r="I372" s="197"/>
      <c r="J372" s="40"/>
      <c r="K372" s="40"/>
      <c r="L372" s="43"/>
      <c r="M372" s="198"/>
      <c r="N372" s="199"/>
      <c r="O372" s="68"/>
      <c r="P372" s="68"/>
      <c r="Q372" s="68"/>
      <c r="R372" s="68"/>
      <c r="S372" s="68"/>
      <c r="T372" s="69"/>
      <c r="U372" s="38"/>
      <c r="V372" s="38"/>
      <c r="W372" s="38"/>
      <c r="X372" s="38"/>
      <c r="Y372" s="38"/>
      <c r="Z372" s="38"/>
      <c r="AA372" s="38"/>
      <c r="AB372" s="38"/>
      <c r="AC372" s="38"/>
      <c r="AD372" s="38"/>
      <c r="AE372" s="38"/>
      <c r="AT372" s="21" t="s">
        <v>178</v>
      </c>
      <c r="AU372" s="21" t="s">
        <v>79</v>
      </c>
    </row>
    <row r="373" spans="1:65" s="2" customFormat="1" ht="24.2" customHeight="1">
      <c r="A373" s="38"/>
      <c r="B373" s="39"/>
      <c r="C373" s="182" t="s">
        <v>2111</v>
      </c>
      <c r="D373" s="182" t="s">
        <v>171</v>
      </c>
      <c r="E373" s="183" t="s">
        <v>3352</v>
      </c>
      <c r="F373" s="184" t="s">
        <v>3353</v>
      </c>
      <c r="G373" s="185" t="s">
        <v>245</v>
      </c>
      <c r="H373" s="186">
        <v>84</v>
      </c>
      <c r="I373" s="187"/>
      <c r="J373" s="188">
        <f>ROUND(I373*H373,2)</f>
        <v>0</v>
      </c>
      <c r="K373" s="184" t="s">
        <v>1480</v>
      </c>
      <c r="L373" s="43"/>
      <c r="M373" s="189" t="s">
        <v>19</v>
      </c>
      <c r="N373" s="190" t="s">
        <v>43</v>
      </c>
      <c r="O373" s="68"/>
      <c r="P373" s="191">
        <f>O373*H373</f>
        <v>0</v>
      </c>
      <c r="Q373" s="191">
        <v>0</v>
      </c>
      <c r="R373" s="191">
        <f>Q373*H373</f>
        <v>0</v>
      </c>
      <c r="S373" s="191">
        <v>0</v>
      </c>
      <c r="T373" s="192">
        <f>S373*H373</f>
        <v>0</v>
      </c>
      <c r="U373" s="38"/>
      <c r="V373" s="38"/>
      <c r="W373" s="38"/>
      <c r="X373" s="38"/>
      <c r="Y373" s="38"/>
      <c r="Z373" s="38"/>
      <c r="AA373" s="38"/>
      <c r="AB373" s="38"/>
      <c r="AC373" s="38"/>
      <c r="AD373" s="38"/>
      <c r="AE373" s="38"/>
      <c r="AR373" s="193" t="s">
        <v>176</v>
      </c>
      <c r="AT373" s="193" t="s">
        <v>171</v>
      </c>
      <c r="AU373" s="193" t="s">
        <v>79</v>
      </c>
      <c r="AY373" s="21" t="s">
        <v>168</v>
      </c>
      <c r="BE373" s="194">
        <f>IF(N373="základní",J373,0)</f>
        <v>0</v>
      </c>
      <c r="BF373" s="194">
        <f>IF(N373="snížená",J373,0)</f>
        <v>0</v>
      </c>
      <c r="BG373" s="194">
        <f>IF(N373="zákl. přenesená",J373,0)</f>
        <v>0</v>
      </c>
      <c r="BH373" s="194">
        <f>IF(N373="sníž. přenesená",J373,0)</f>
        <v>0</v>
      </c>
      <c r="BI373" s="194">
        <f>IF(N373="nulová",J373,0)</f>
        <v>0</v>
      </c>
      <c r="BJ373" s="21" t="s">
        <v>79</v>
      </c>
      <c r="BK373" s="194">
        <f>ROUND(I373*H373,2)</f>
        <v>0</v>
      </c>
      <c r="BL373" s="21" t="s">
        <v>176</v>
      </c>
      <c r="BM373" s="193" t="s">
        <v>3897</v>
      </c>
    </row>
    <row r="374" spans="1:65" s="2" customFormat="1" ht="11.25">
      <c r="A374" s="38"/>
      <c r="B374" s="39"/>
      <c r="C374" s="40"/>
      <c r="D374" s="195" t="s">
        <v>178</v>
      </c>
      <c r="E374" s="40"/>
      <c r="F374" s="196" t="s">
        <v>3353</v>
      </c>
      <c r="G374" s="40"/>
      <c r="H374" s="40"/>
      <c r="I374" s="197"/>
      <c r="J374" s="40"/>
      <c r="K374" s="40"/>
      <c r="L374" s="43"/>
      <c r="M374" s="198"/>
      <c r="N374" s="199"/>
      <c r="O374" s="68"/>
      <c r="P374" s="68"/>
      <c r="Q374" s="68"/>
      <c r="R374" s="68"/>
      <c r="S374" s="68"/>
      <c r="T374" s="69"/>
      <c r="U374" s="38"/>
      <c r="V374" s="38"/>
      <c r="W374" s="38"/>
      <c r="X374" s="38"/>
      <c r="Y374" s="38"/>
      <c r="Z374" s="38"/>
      <c r="AA374" s="38"/>
      <c r="AB374" s="38"/>
      <c r="AC374" s="38"/>
      <c r="AD374" s="38"/>
      <c r="AE374" s="38"/>
      <c r="AT374" s="21" t="s">
        <v>178</v>
      </c>
      <c r="AU374" s="21" t="s">
        <v>79</v>
      </c>
    </row>
    <row r="375" spans="1:65" s="2" customFormat="1" ht="29.25">
      <c r="A375" s="38"/>
      <c r="B375" s="39"/>
      <c r="C375" s="40"/>
      <c r="D375" s="195" t="s">
        <v>206</v>
      </c>
      <c r="E375" s="40"/>
      <c r="F375" s="224" t="s">
        <v>2863</v>
      </c>
      <c r="G375" s="40"/>
      <c r="H375" s="40"/>
      <c r="I375" s="197"/>
      <c r="J375" s="40"/>
      <c r="K375" s="40"/>
      <c r="L375" s="43"/>
      <c r="M375" s="198"/>
      <c r="N375" s="199"/>
      <c r="O375" s="68"/>
      <c r="P375" s="68"/>
      <c r="Q375" s="68"/>
      <c r="R375" s="68"/>
      <c r="S375" s="68"/>
      <c r="T375" s="69"/>
      <c r="U375" s="38"/>
      <c r="V375" s="38"/>
      <c r="W375" s="38"/>
      <c r="X375" s="38"/>
      <c r="Y375" s="38"/>
      <c r="Z375" s="38"/>
      <c r="AA375" s="38"/>
      <c r="AB375" s="38"/>
      <c r="AC375" s="38"/>
      <c r="AD375" s="38"/>
      <c r="AE375" s="38"/>
      <c r="AT375" s="21" t="s">
        <v>206</v>
      </c>
      <c r="AU375" s="21" t="s">
        <v>79</v>
      </c>
    </row>
    <row r="376" spans="1:65" s="2" customFormat="1" ht="24.2" customHeight="1">
      <c r="A376" s="38"/>
      <c r="B376" s="39"/>
      <c r="C376" s="182" t="s">
        <v>3185</v>
      </c>
      <c r="D376" s="182" t="s">
        <v>171</v>
      </c>
      <c r="E376" s="183" t="s">
        <v>3355</v>
      </c>
      <c r="F376" s="184" t="s">
        <v>3356</v>
      </c>
      <c r="G376" s="185" t="s">
        <v>1448</v>
      </c>
      <c r="H376" s="256"/>
      <c r="I376" s="187"/>
      <c r="J376" s="188">
        <f>ROUND(I376*H376,2)</f>
        <v>0</v>
      </c>
      <c r="K376" s="184" t="s">
        <v>175</v>
      </c>
      <c r="L376" s="43"/>
      <c r="M376" s="189" t="s">
        <v>19</v>
      </c>
      <c r="N376" s="190" t="s">
        <v>43</v>
      </c>
      <c r="O376" s="68"/>
      <c r="P376" s="191">
        <f>O376*H376</f>
        <v>0</v>
      </c>
      <c r="Q376" s="191">
        <v>0</v>
      </c>
      <c r="R376" s="191">
        <f>Q376*H376</f>
        <v>0</v>
      </c>
      <c r="S376" s="191">
        <v>0</v>
      </c>
      <c r="T376" s="192">
        <f>S376*H376</f>
        <v>0</v>
      </c>
      <c r="U376" s="38"/>
      <c r="V376" s="38"/>
      <c r="W376" s="38"/>
      <c r="X376" s="38"/>
      <c r="Y376" s="38"/>
      <c r="Z376" s="38"/>
      <c r="AA376" s="38"/>
      <c r="AB376" s="38"/>
      <c r="AC376" s="38"/>
      <c r="AD376" s="38"/>
      <c r="AE376" s="38"/>
      <c r="AR376" s="193" t="s">
        <v>176</v>
      </c>
      <c r="AT376" s="193" t="s">
        <v>171</v>
      </c>
      <c r="AU376" s="193" t="s">
        <v>79</v>
      </c>
      <c r="AY376" s="21" t="s">
        <v>168</v>
      </c>
      <c r="BE376" s="194">
        <f>IF(N376="základní",J376,0)</f>
        <v>0</v>
      </c>
      <c r="BF376" s="194">
        <f>IF(N376="snížená",J376,0)</f>
        <v>0</v>
      </c>
      <c r="BG376" s="194">
        <f>IF(N376="zákl. přenesená",J376,0)</f>
        <v>0</v>
      </c>
      <c r="BH376" s="194">
        <f>IF(N376="sníž. přenesená",J376,0)</f>
        <v>0</v>
      </c>
      <c r="BI376" s="194">
        <f>IF(N376="nulová",J376,0)</f>
        <v>0</v>
      </c>
      <c r="BJ376" s="21" t="s">
        <v>79</v>
      </c>
      <c r="BK376" s="194">
        <f>ROUND(I376*H376,2)</f>
        <v>0</v>
      </c>
      <c r="BL376" s="21" t="s">
        <v>176</v>
      </c>
      <c r="BM376" s="193" t="s">
        <v>3898</v>
      </c>
    </row>
    <row r="377" spans="1:65" s="2" customFormat="1" ht="29.25">
      <c r="A377" s="38"/>
      <c r="B377" s="39"/>
      <c r="C377" s="40"/>
      <c r="D377" s="195" t="s">
        <v>178</v>
      </c>
      <c r="E377" s="40"/>
      <c r="F377" s="196" t="s">
        <v>3358</v>
      </c>
      <c r="G377" s="40"/>
      <c r="H377" s="40"/>
      <c r="I377" s="197"/>
      <c r="J377" s="40"/>
      <c r="K377" s="40"/>
      <c r="L377" s="43"/>
      <c r="M377" s="198"/>
      <c r="N377" s="199"/>
      <c r="O377" s="68"/>
      <c r="P377" s="68"/>
      <c r="Q377" s="68"/>
      <c r="R377" s="68"/>
      <c r="S377" s="68"/>
      <c r="T377" s="69"/>
      <c r="U377" s="38"/>
      <c r="V377" s="38"/>
      <c r="W377" s="38"/>
      <c r="X377" s="38"/>
      <c r="Y377" s="38"/>
      <c r="Z377" s="38"/>
      <c r="AA377" s="38"/>
      <c r="AB377" s="38"/>
      <c r="AC377" s="38"/>
      <c r="AD377" s="38"/>
      <c r="AE377" s="38"/>
      <c r="AT377" s="21" t="s">
        <v>178</v>
      </c>
      <c r="AU377" s="21" t="s">
        <v>79</v>
      </c>
    </row>
    <row r="378" spans="1:65" s="2" customFormat="1" ht="11.25">
      <c r="A378" s="38"/>
      <c r="B378" s="39"/>
      <c r="C378" s="40"/>
      <c r="D378" s="200" t="s">
        <v>180</v>
      </c>
      <c r="E378" s="40"/>
      <c r="F378" s="201" t="s">
        <v>3359</v>
      </c>
      <c r="G378" s="40"/>
      <c r="H378" s="40"/>
      <c r="I378" s="197"/>
      <c r="J378" s="40"/>
      <c r="K378" s="40"/>
      <c r="L378" s="43"/>
      <c r="M378" s="198"/>
      <c r="N378" s="199"/>
      <c r="O378" s="68"/>
      <c r="P378" s="68"/>
      <c r="Q378" s="68"/>
      <c r="R378" s="68"/>
      <c r="S378" s="68"/>
      <c r="T378" s="69"/>
      <c r="U378" s="38"/>
      <c r="V378" s="38"/>
      <c r="W378" s="38"/>
      <c r="X378" s="38"/>
      <c r="Y378" s="38"/>
      <c r="Z378" s="38"/>
      <c r="AA378" s="38"/>
      <c r="AB378" s="38"/>
      <c r="AC378" s="38"/>
      <c r="AD378" s="38"/>
      <c r="AE378" s="38"/>
      <c r="AT378" s="21" t="s">
        <v>180</v>
      </c>
      <c r="AU378" s="21" t="s">
        <v>79</v>
      </c>
    </row>
    <row r="379" spans="1:65" s="12" customFormat="1" ht="25.9" customHeight="1">
      <c r="B379" s="166"/>
      <c r="C379" s="167"/>
      <c r="D379" s="168" t="s">
        <v>71</v>
      </c>
      <c r="E379" s="169" t="s">
        <v>3899</v>
      </c>
      <c r="F379" s="169" t="s">
        <v>3361</v>
      </c>
      <c r="G379" s="167"/>
      <c r="H379" s="167"/>
      <c r="I379" s="170"/>
      <c r="J379" s="171">
        <f>BK379</f>
        <v>0</v>
      </c>
      <c r="K379" s="167"/>
      <c r="L379" s="172"/>
      <c r="M379" s="173"/>
      <c r="N379" s="174"/>
      <c r="O379" s="174"/>
      <c r="P379" s="175">
        <f>SUM(P380:P382)</f>
        <v>0</v>
      </c>
      <c r="Q379" s="174"/>
      <c r="R379" s="175">
        <f>SUM(R380:R382)</f>
        <v>0</v>
      </c>
      <c r="S379" s="174"/>
      <c r="T379" s="176">
        <f>SUM(T380:T382)</f>
        <v>0</v>
      </c>
      <c r="AR379" s="177" t="s">
        <v>79</v>
      </c>
      <c r="AT379" s="178" t="s">
        <v>71</v>
      </c>
      <c r="AU379" s="178" t="s">
        <v>72</v>
      </c>
      <c r="AY379" s="177" t="s">
        <v>168</v>
      </c>
      <c r="BK379" s="179">
        <f>SUM(BK380:BK382)</f>
        <v>0</v>
      </c>
    </row>
    <row r="380" spans="1:65" s="2" customFormat="1" ht="16.5" customHeight="1">
      <c r="A380" s="38"/>
      <c r="B380" s="39"/>
      <c r="C380" s="182" t="s">
        <v>1032</v>
      </c>
      <c r="D380" s="182" t="s">
        <v>171</v>
      </c>
      <c r="E380" s="183" t="s">
        <v>3900</v>
      </c>
      <c r="F380" s="184" t="s">
        <v>3901</v>
      </c>
      <c r="G380" s="185" t="s">
        <v>1309</v>
      </c>
      <c r="H380" s="186">
        <v>8</v>
      </c>
      <c r="I380" s="187"/>
      <c r="J380" s="188">
        <f>ROUND(I380*H380,2)</f>
        <v>0</v>
      </c>
      <c r="K380" s="184" t="s">
        <v>1480</v>
      </c>
      <c r="L380" s="43"/>
      <c r="M380" s="189" t="s">
        <v>19</v>
      </c>
      <c r="N380" s="190" t="s">
        <v>43</v>
      </c>
      <c r="O380" s="68"/>
      <c r="P380" s="191">
        <f>O380*H380</f>
        <v>0</v>
      </c>
      <c r="Q380" s="191">
        <v>0</v>
      </c>
      <c r="R380" s="191">
        <f>Q380*H380</f>
        <v>0</v>
      </c>
      <c r="S380" s="191">
        <v>0</v>
      </c>
      <c r="T380" s="192">
        <f>S380*H380</f>
        <v>0</v>
      </c>
      <c r="U380" s="38"/>
      <c r="V380" s="38"/>
      <c r="W380" s="38"/>
      <c r="X380" s="38"/>
      <c r="Y380" s="38"/>
      <c r="Z380" s="38"/>
      <c r="AA380" s="38"/>
      <c r="AB380" s="38"/>
      <c r="AC380" s="38"/>
      <c r="AD380" s="38"/>
      <c r="AE380" s="38"/>
      <c r="AR380" s="193" t="s">
        <v>176</v>
      </c>
      <c r="AT380" s="193" t="s">
        <v>171</v>
      </c>
      <c r="AU380" s="193" t="s">
        <v>79</v>
      </c>
      <c r="AY380" s="21" t="s">
        <v>168</v>
      </c>
      <c r="BE380" s="194">
        <f>IF(N380="základní",J380,0)</f>
        <v>0</v>
      </c>
      <c r="BF380" s="194">
        <f>IF(N380="snížená",J380,0)</f>
        <v>0</v>
      </c>
      <c r="BG380" s="194">
        <f>IF(N380="zákl. přenesená",J380,0)</f>
        <v>0</v>
      </c>
      <c r="BH380" s="194">
        <f>IF(N380="sníž. přenesená",J380,0)</f>
        <v>0</v>
      </c>
      <c r="BI380" s="194">
        <f>IF(N380="nulová",J380,0)</f>
        <v>0</v>
      </c>
      <c r="BJ380" s="21" t="s">
        <v>79</v>
      </c>
      <c r="BK380" s="194">
        <f>ROUND(I380*H380,2)</f>
        <v>0</v>
      </c>
      <c r="BL380" s="21" t="s">
        <v>176</v>
      </c>
      <c r="BM380" s="193" t="s">
        <v>3902</v>
      </c>
    </row>
    <row r="381" spans="1:65" s="2" customFormat="1" ht="11.25">
      <c r="A381" s="38"/>
      <c r="B381" s="39"/>
      <c r="C381" s="40"/>
      <c r="D381" s="195" t="s">
        <v>178</v>
      </c>
      <c r="E381" s="40"/>
      <c r="F381" s="196" t="s">
        <v>3901</v>
      </c>
      <c r="G381" s="40"/>
      <c r="H381" s="40"/>
      <c r="I381" s="197"/>
      <c r="J381" s="40"/>
      <c r="K381" s="40"/>
      <c r="L381" s="43"/>
      <c r="M381" s="198"/>
      <c r="N381" s="199"/>
      <c r="O381" s="68"/>
      <c r="P381" s="68"/>
      <c r="Q381" s="68"/>
      <c r="R381" s="68"/>
      <c r="S381" s="68"/>
      <c r="T381" s="69"/>
      <c r="U381" s="38"/>
      <c r="V381" s="38"/>
      <c r="W381" s="38"/>
      <c r="X381" s="38"/>
      <c r="Y381" s="38"/>
      <c r="Z381" s="38"/>
      <c r="AA381" s="38"/>
      <c r="AB381" s="38"/>
      <c r="AC381" s="38"/>
      <c r="AD381" s="38"/>
      <c r="AE381" s="38"/>
      <c r="AT381" s="21" t="s">
        <v>178</v>
      </c>
      <c r="AU381" s="21" t="s">
        <v>79</v>
      </c>
    </row>
    <row r="382" spans="1:65" s="2" customFormat="1" ht="19.5">
      <c r="A382" s="38"/>
      <c r="B382" s="39"/>
      <c r="C382" s="40"/>
      <c r="D382" s="195" t="s">
        <v>206</v>
      </c>
      <c r="E382" s="40"/>
      <c r="F382" s="224" t="s">
        <v>3903</v>
      </c>
      <c r="G382" s="40"/>
      <c r="H382" s="40"/>
      <c r="I382" s="197"/>
      <c r="J382" s="40"/>
      <c r="K382" s="40"/>
      <c r="L382" s="43"/>
      <c r="M382" s="198"/>
      <c r="N382" s="199"/>
      <c r="O382" s="68"/>
      <c r="P382" s="68"/>
      <c r="Q382" s="68"/>
      <c r="R382" s="68"/>
      <c r="S382" s="68"/>
      <c r="T382" s="69"/>
      <c r="U382" s="38"/>
      <c r="V382" s="38"/>
      <c r="W382" s="38"/>
      <c r="X382" s="38"/>
      <c r="Y382" s="38"/>
      <c r="Z382" s="38"/>
      <c r="AA382" s="38"/>
      <c r="AB382" s="38"/>
      <c r="AC382" s="38"/>
      <c r="AD382" s="38"/>
      <c r="AE382" s="38"/>
      <c r="AT382" s="21" t="s">
        <v>206</v>
      </c>
      <c r="AU382" s="21" t="s">
        <v>79</v>
      </c>
    </row>
    <row r="383" spans="1:65" s="12" customFormat="1" ht="25.9" customHeight="1">
      <c r="B383" s="166"/>
      <c r="C383" s="167"/>
      <c r="D383" s="168" t="s">
        <v>71</v>
      </c>
      <c r="E383" s="169" t="s">
        <v>3904</v>
      </c>
      <c r="F383" s="169" t="s">
        <v>3905</v>
      </c>
      <c r="G383" s="167"/>
      <c r="H383" s="167"/>
      <c r="I383" s="170"/>
      <c r="J383" s="171">
        <f>BK383</f>
        <v>0</v>
      </c>
      <c r="K383" s="167"/>
      <c r="L383" s="172"/>
      <c r="M383" s="173"/>
      <c r="N383" s="174"/>
      <c r="O383" s="174"/>
      <c r="P383" s="175">
        <f>SUM(P384:P385)</f>
        <v>0</v>
      </c>
      <c r="Q383" s="174"/>
      <c r="R383" s="175">
        <f>SUM(R384:R385)</f>
        <v>0</v>
      </c>
      <c r="S383" s="174"/>
      <c r="T383" s="176">
        <f>SUM(T384:T385)</f>
        <v>0</v>
      </c>
      <c r="AR383" s="177" t="s">
        <v>176</v>
      </c>
      <c r="AT383" s="178" t="s">
        <v>71</v>
      </c>
      <c r="AU383" s="178" t="s">
        <v>72</v>
      </c>
      <c r="AY383" s="177" t="s">
        <v>168</v>
      </c>
      <c r="BK383" s="179">
        <f>SUM(BK384:BK385)</f>
        <v>0</v>
      </c>
    </row>
    <row r="384" spans="1:65" s="2" customFormat="1" ht="24.2" customHeight="1">
      <c r="A384" s="38"/>
      <c r="B384" s="39"/>
      <c r="C384" s="182" t="s">
        <v>1039</v>
      </c>
      <c r="D384" s="182" t="s">
        <v>171</v>
      </c>
      <c r="E384" s="183" t="s">
        <v>3906</v>
      </c>
      <c r="F384" s="184" t="s">
        <v>3363</v>
      </c>
      <c r="G384" s="185" t="s">
        <v>1309</v>
      </c>
      <c r="H384" s="186">
        <v>8</v>
      </c>
      <c r="I384" s="187"/>
      <c r="J384" s="188">
        <f>ROUND(I384*H384,2)</f>
        <v>0</v>
      </c>
      <c r="K384" s="184" t="s">
        <v>1480</v>
      </c>
      <c r="L384" s="43"/>
      <c r="M384" s="189" t="s">
        <v>19</v>
      </c>
      <c r="N384" s="190" t="s">
        <v>43</v>
      </c>
      <c r="O384" s="68"/>
      <c r="P384" s="191">
        <f>O384*H384</f>
        <v>0</v>
      </c>
      <c r="Q384" s="191">
        <v>0</v>
      </c>
      <c r="R384" s="191">
        <f>Q384*H384</f>
        <v>0</v>
      </c>
      <c r="S384" s="191">
        <v>0</v>
      </c>
      <c r="T384" s="192">
        <f>S384*H384</f>
        <v>0</v>
      </c>
      <c r="U384" s="38"/>
      <c r="V384" s="38"/>
      <c r="W384" s="38"/>
      <c r="X384" s="38"/>
      <c r="Y384" s="38"/>
      <c r="Z384" s="38"/>
      <c r="AA384" s="38"/>
      <c r="AB384" s="38"/>
      <c r="AC384" s="38"/>
      <c r="AD384" s="38"/>
      <c r="AE384" s="38"/>
      <c r="AR384" s="193" t="s">
        <v>176</v>
      </c>
      <c r="AT384" s="193" t="s">
        <v>171</v>
      </c>
      <c r="AU384" s="193" t="s">
        <v>79</v>
      </c>
      <c r="AY384" s="21" t="s">
        <v>168</v>
      </c>
      <c r="BE384" s="194">
        <f>IF(N384="základní",J384,0)</f>
        <v>0</v>
      </c>
      <c r="BF384" s="194">
        <f>IF(N384="snížená",J384,0)</f>
        <v>0</v>
      </c>
      <c r="BG384" s="194">
        <f>IF(N384="zákl. přenesená",J384,0)</f>
        <v>0</v>
      </c>
      <c r="BH384" s="194">
        <f>IF(N384="sníž. přenesená",J384,0)</f>
        <v>0</v>
      </c>
      <c r="BI384" s="194">
        <f>IF(N384="nulová",J384,0)</f>
        <v>0</v>
      </c>
      <c r="BJ384" s="21" t="s">
        <v>79</v>
      </c>
      <c r="BK384" s="194">
        <f>ROUND(I384*H384,2)</f>
        <v>0</v>
      </c>
      <c r="BL384" s="21" t="s">
        <v>176</v>
      </c>
      <c r="BM384" s="193" t="s">
        <v>3907</v>
      </c>
    </row>
    <row r="385" spans="1:47" s="2" customFormat="1" ht="11.25">
      <c r="A385" s="38"/>
      <c r="B385" s="39"/>
      <c r="C385" s="40"/>
      <c r="D385" s="195" t="s">
        <v>178</v>
      </c>
      <c r="E385" s="40"/>
      <c r="F385" s="196" t="s">
        <v>3363</v>
      </c>
      <c r="G385" s="40"/>
      <c r="H385" s="40"/>
      <c r="I385" s="197"/>
      <c r="J385" s="40"/>
      <c r="K385" s="40"/>
      <c r="L385" s="43"/>
      <c r="M385" s="257"/>
      <c r="N385" s="258"/>
      <c r="O385" s="259"/>
      <c r="P385" s="259"/>
      <c r="Q385" s="259"/>
      <c r="R385" s="259"/>
      <c r="S385" s="259"/>
      <c r="T385" s="260"/>
      <c r="U385" s="38"/>
      <c r="V385" s="38"/>
      <c r="W385" s="38"/>
      <c r="X385" s="38"/>
      <c r="Y385" s="38"/>
      <c r="Z385" s="38"/>
      <c r="AA385" s="38"/>
      <c r="AB385" s="38"/>
      <c r="AC385" s="38"/>
      <c r="AD385" s="38"/>
      <c r="AE385" s="38"/>
      <c r="AT385" s="21" t="s">
        <v>178</v>
      </c>
      <c r="AU385" s="21" t="s">
        <v>79</v>
      </c>
    </row>
    <row r="386" spans="1:47" s="2" customFormat="1" ht="6.95" customHeight="1">
      <c r="A386" s="38"/>
      <c r="B386" s="51"/>
      <c r="C386" s="52"/>
      <c r="D386" s="52"/>
      <c r="E386" s="52"/>
      <c r="F386" s="52"/>
      <c r="G386" s="52"/>
      <c r="H386" s="52"/>
      <c r="I386" s="52"/>
      <c r="J386" s="52"/>
      <c r="K386" s="52"/>
      <c r="L386" s="43"/>
      <c r="M386" s="38"/>
      <c r="O386" s="38"/>
      <c r="P386" s="38"/>
      <c r="Q386" s="38"/>
      <c r="R386" s="38"/>
      <c r="S386" s="38"/>
      <c r="T386" s="38"/>
      <c r="U386" s="38"/>
      <c r="V386" s="38"/>
      <c r="W386" s="38"/>
      <c r="X386" s="38"/>
      <c r="Y386" s="38"/>
      <c r="Z386" s="38"/>
      <c r="AA386" s="38"/>
      <c r="AB386" s="38"/>
      <c r="AC386" s="38"/>
      <c r="AD386" s="38"/>
      <c r="AE386" s="38"/>
    </row>
  </sheetData>
  <sheetProtection algorithmName="SHA-512" hashValue="lMCbPhzTx3N/VQmBDzfWggw1kt05x2WxVzx7vW8QyivGpS8TnY5Pt+/rONXbOcDkE5f96y2laedSLzRmJDMGxQ==" saltValue="AlcCyGqtYlvpKQUXQdX7MRVV5UO4OSCZLvej/W9YDVmFXyfMi6BT9K/6aBTZc/lpByYEtDxh2v+bz3PZuRlfIg==" spinCount="100000" sheet="1" objects="1" scenarios="1" formatColumns="0" formatRows="0" autoFilter="0"/>
  <autoFilter ref="C88:K385" xr:uid="{00000000-0009-0000-0000-000008000000}"/>
  <mergeCells count="9">
    <mergeCell ref="E50:H50"/>
    <mergeCell ref="E79:H79"/>
    <mergeCell ref="E81:H81"/>
    <mergeCell ref="L2:V2"/>
    <mergeCell ref="E7:H7"/>
    <mergeCell ref="E9:H9"/>
    <mergeCell ref="E18:H18"/>
    <mergeCell ref="E27:H27"/>
    <mergeCell ref="E48:H48"/>
  </mergeCells>
  <hyperlinks>
    <hyperlink ref="F93" r:id="rId1" xr:uid="{00000000-0004-0000-0800-000000000000}"/>
    <hyperlink ref="F97" r:id="rId2" xr:uid="{00000000-0004-0000-0800-000001000000}"/>
    <hyperlink ref="F100" r:id="rId3" xr:uid="{00000000-0004-0000-0800-000002000000}"/>
    <hyperlink ref="F103" r:id="rId4" xr:uid="{00000000-0004-0000-0800-000003000000}"/>
    <hyperlink ref="F106" r:id="rId5" xr:uid="{00000000-0004-0000-0800-000004000000}"/>
    <hyperlink ref="F109" r:id="rId6" xr:uid="{00000000-0004-0000-0800-000005000000}"/>
    <hyperlink ref="F112" r:id="rId7" xr:uid="{00000000-0004-0000-0800-000006000000}"/>
    <hyperlink ref="F153" r:id="rId8" xr:uid="{00000000-0004-0000-0800-000007000000}"/>
    <hyperlink ref="F161" r:id="rId9" xr:uid="{00000000-0004-0000-0800-000008000000}"/>
    <hyperlink ref="F164" r:id="rId10" xr:uid="{00000000-0004-0000-0800-000009000000}"/>
    <hyperlink ref="F167" r:id="rId11" xr:uid="{00000000-0004-0000-0800-00000A000000}"/>
    <hyperlink ref="F170" r:id="rId12" xr:uid="{00000000-0004-0000-0800-00000B000000}"/>
    <hyperlink ref="F189" r:id="rId13" xr:uid="{00000000-0004-0000-0800-00000C000000}"/>
    <hyperlink ref="F204" r:id="rId14" xr:uid="{00000000-0004-0000-0800-00000D000000}"/>
    <hyperlink ref="F207" r:id="rId15" xr:uid="{00000000-0004-0000-0800-00000E000000}"/>
    <hyperlink ref="F210" r:id="rId16" xr:uid="{00000000-0004-0000-0800-00000F000000}"/>
    <hyperlink ref="F223" r:id="rId17" xr:uid="{00000000-0004-0000-0800-000010000000}"/>
    <hyperlink ref="F226" r:id="rId18" xr:uid="{00000000-0004-0000-0800-000011000000}"/>
    <hyperlink ref="F252" r:id="rId19" xr:uid="{00000000-0004-0000-0800-000012000000}"/>
    <hyperlink ref="F255" r:id="rId20" xr:uid="{00000000-0004-0000-0800-000013000000}"/>
    <hyperlink ref="F258" r:id="rId21" xr:uid="{00000000-0004-0000-0800-000014000000}"/>
    <hyperlink ref="F267" r:id="rId22" xr:uid="{00000000-0004-0000-0800-000015000000}"/>
    <hyperlink ref="F270" r:id="rId23" xr:uid="{00000000-0004-0000-0800-000016000000}"/>
    <hyperlink ref="F281" r:id="rId24" xr:uid="{00000000-0004-0000-0800-000017000000}"/>
    <hyperlink ref="F288" r:id="rId25" xr:uid="{00000000-0004-0000-0800-000018000000}"/>
    <hyperlink ref="F294" r:id="rId26" xr:uid="{00000000-0004-0000-0800-000019000000}"/>
    <hyperlink ref="F313" r:id="rId27" xr:uid="{00000000-0004-0000-0800-00001A000000}"/>
    <hyperlink ref="F316" r:id="rId28" xr:uid="{00000000-0004-0000-0800-00001B000000}"/>
    <hyperlink ref="F327" r:id="rId29" xr:uid="{00000000-0004-0000-0800-00001C000000}"/>
    <hyperlink ref="F336" r:id="rId30" xr:uid="{00000000-0004-0000-0800-00001D000000}"/>
    <hyperlink ref="F378" r:id="rId31" xr:uid="{00000000-0004-0000-0800-00001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105</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3908</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ROUND(J89,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ROUND((SUM(BE89:BE234)),  2)</f>
        <v>0</v>
      </c>
      <c r="G33" s="38"/>
      <c r="H33" s="38"/>
      <c r="I33" s="128">
        <v>0.21</v>
      </c>
      <c r="J33" s="127">
        <f>ROUND(((SUM(BE89:BE234))*I33),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ROUND((SUM(BF89:BF234)),  2)</f>
        <v>0</v>
      </c>
      <c r="G34" s="38"/>
      <c r="H34" s="38"/>
      <c r="I34" s="128">
        <v>0.15</v>
      </c>
      <c r="J34" s="127">
        <f>ROUND(((SUM(BF89:BF234))*I34),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ROUND((SUM(BG89:BG234)),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ROUND((SUM(BH89:BH234)),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ROUND((SUM(BI89:BI234)),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D.1.4.4 - Silnoproudá elektrotechnika</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J89</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124</v>
      </c>
      <c r="E60" s="147"/>
      <c r="F60" s="147"/>
      <c r="G60" s="147"/>
      <c r="H60" s="147"/>
      <c r="I60" s="147"/>
      <c r="J60" s="148">
        <f>J90</f>
        <v>0</v>
      </c>
      <c r="K60" s="145"/>
      <c r="L60" s="149"/>
    </row>
    <row r="61" spans="1:47" s="10" customFormat="1" ht="19.899999999999999" customHeight="1">
      <c r="B61" s="150"/>
      <c r="C61" s="101"/>
      <c r="D61" s="151" t="s">
        <v>3909</v>
      </c>
      <c r="E61" s="152"/>
      <c r="F61" s="152"/>
      <c r="G61" s="152"/>
      <c r="H61" s="152"/>
      <c r="I61" s="152"/>
      <c r="J61" s="153">
        <f>J91</f>
        <v>0</v>
      </c>
      <c r="K61" s="101"/>
      <c r="L61" s="154"/>
    </row>
    <row r="62" spans="1:47" s="9" customFormat="1" ht="24.95" customHeight="1">
      <c r="B62" s="144"/>
      <c r="C62" s="145"/>
      <c r="D62" s="146" t="s">
        <v>134</v>
      </c>
      <c r="E62" s="147"/>
      <c r="F62" s="147"/>
      <c r="G62" s="147"/>
      <c r="H62" s="147"/>
      <c r="I62" s="147"/>
      <c r="J62" s="148">
        <f>J95</f>
        <v>0</v>
      </c>
      <c r="K62" s="145"/>
      <c r="L62" s="149"/>
    </row>
    <row r="63" spans="1:47" s="10" customFormat="1" ht="19.899999999999999" customHeight="1">
      <c r="B63" s="150"/>
      <c r="C63" s="101"/>
      <c r="D63" s="151" t="s">
        <v>3910</v>
      </c>
      <c r="E63" s="152"/>
      <c r="F63" s="152"/>
      <c r="G63" s="152"/>
      <c r="H63" s="152"/>
      <c r="I63" s="152"/>
      <c r="J63" s="153">
        <f>J96</f>
        <v>0</v>
      </c>
      <c r="K63" s="101"/>
      <c r="L63" s="154"/>
    </row>
    <row r="64" spans="1:47" s="9" customFormat="1" ht="24.95" customHeight="1">
      <c r="B64" s="144"/>
      <c r="C64" s="145"/>
      <c r="D64" s="146" t="s">
        <v>3911</v>
      </c>
      <c r="E64" s="147"/>
      <c r="F64" s="147"/>
      <c r="G64" s="147"/>
      <c r="H64" s="147"/>
      <c r="I64" s="147"/>
      <c r="J64" s="148">
        <f>J112</f>
        <v>0</v>
      </c>
      <c r="K64" s="145"/>
      <c r="L64" s="149"/>
    </row>
    <row r="65" spans="1:31" s="10" customFormat="1" ht="19.899999999999999" customHeight="1">
      <c r="B65" s="150"/>
      <c r="C65" s="101"/>
      <c r="D65" s="151" t="s">
        <v>3912</v>
      </c>
      <c r="E65" s="152"/>
      <c r="F65" s="152"/>
      <c r="G65" s="152"/>
      <c r="H65" s="152"/>
      <c r="I65" s="152"/>
      <c r="J65" s="153">
        <f>J113</f>
        <v>0</v>
      </c>
      <c r="K65" s="101"/>
      <c r="L65" s="154"/>
    </row>
    <row r="66" spans="1:31" s="10" customFormat="1" ht="19.899999999999999" customHeight="1">
      <c r="B66" s="150"/>
      <c r="C66" s="101"/>
      <c r="D66" s="151" t="s">
        <v>3913</v>
      </c>
      <c r="E66" s="152"/>
      <c r="F66" s="152"/>
      <c r="G66" s="152"/>
      <c r="H66" s="152"/>
      <c r="I66" s="152"/>
      <c r="J66" s="153">
        <f>J182</f>
        <v>0</v>
      </c>
      <c r="K66" s="101"/>
      <c r="L66" s="154"/>
    </row>
    <row r="67" spans="1:31" s="9" customFormat="1" ht="24.95" customHeight="1">
      <c r="B67" s="144"/>
      <c r="C67" s="145"/>
      <c r="D67" s="146" t="s">
        <v>3392</v>
      </c>
      <c r="E67" s="147"/>
      <c r="F67" s="147"/>
      <c r="G67" s="147"/>
      <c r="H67" s="147"/>
      <c r="I67" s="147"/>
      <c r="J67" s="148">
        <f>J203</f>
        <v>0</v>
      </c>
      <c r="K67" s="145"/>
      <c r="L67" s="149"/>
    </row>
    <row r="68" spans="1:31" s="9" customFormat="1" ht="24.95" customHeight="1">
      <c r="B68" s="144"/>
      <c r="C68" s="145"/>
      <c r="D68" s="146" t="s">
        <v>150</v>
      </c>
      <c r="E68" s="147"/>
      <c r="F68" s="147"/>
      <c r="G68" s="147"/>
      <c r="H68" s="147"/>
      <c r="I68" s="147"/>
      <c r="J68" s="148">
        <f>J218</f>
        <v>0</v>
      </c>
      <c r="K68" s="145"/>
      <c r="L68" s="149"/>
    </row>
    <row r="69" spans="1:31" s="10" customFormat="1" ht="19.899999999999999" customHeight="1">
      <c r="B69" s="150"/>
      <c r="C69" s="101"/>
      <c r="D69" s="151" t="s">
        <v>3914</v>
      </c>
      <c r="E69" s="152"/>
      <c r="F69" s="152"/>
      <c r="G69" s="152"/>
      <c r="H69" s="152"/>
      <c r="I69" s="152"/>
      <c r="J69" s="153">
        <f>J219</f>
        <v>0</v>
      </c>
      <c r="K69" s="101"/>
      <c r="L69" s="154"/>
    </row>
    <row r="70" spans="1:31" s="2" customFormat="1" ht="21.75" customHeight="1">
      <c r="A70" s="38"/>
      <c r="B70" s="39"/>
      <c r="C70" s="40"/>
      <c r="D70" s="40"/>
      <c r="E70" s="40"/>
      <c r="F70" s="40"/>
      <c r="G70" s="40"/>
      <c r="H70" s="40"/>
      <c r="I70" s="40"/>
      <c r="J70" s="40"/>
      <c r="K70" s="40"/>
      <c r="L70" s="117"/>
      <c r="S70" s="38"/>
      <c r="T70" s="38"/>
      <c r="U70" s="38"/>
      <c r="V70" s="38"/>
      <c r="W70" s="38"/>
      <c r="X70" s="38"/>
      <c r="Y70" s="38"/>
      <c r="Z70" s="38"/>
      <c r="AA70" s="38"/>
      <c r="AB70" s="38"/>
      <c r="AC70" s="38"/>
      <c r="AD70" s="38"/>
      <c r="AE70" s="38"/>
    </row>
    <row r="71" spans="1:31" s="2" customFormat="1" ht="6.95" customHeight="1">
      <c r="A71" s="38"/>
      <c r="B71" s="51"/>
      <c r="C71" s="52"/>
      <c r="D71" s="52"/>
      <c r="E71" s="52"/>
      <c r="F71" s="52"/>
      <c r="G71" s="52"/>
      <c r="H71" s="52"/>
      <c r="I71" s="52"/>
      <c r="J71" s="52"/>
      <c r="K71" s="52"/>
      <c r="L71" s="117"/>
      <c r="S71" s="38"/>
      <c r="T71" s="38"/>
      <c r="U71" s="38"/>
      <c r="V71" s="38"/>
      <c r="W71" s="38"/>
      <c r="X71" s="38"/>
      <c r="Y71" s="38"/>
      <c r="Z71" s="38"/>
      <c r="AA71" s="38"/>
      <c r="AB71" s="38"/>
      <c r="AC71" s="38"/>
      <c r="AD71" s="38"/>
      <c r="AE71" s="38"/>
    </row>
    <row r="75" spans="1:31" s="2" customFormat="1" ht="6.95" customHeight="1">
      <c r="A75" s="38"/>
      <c r="B75" s="53"/>
      <c r="C75" s="54"/>
      <c r="D75" s="54"/>
      <c r="E75" s="54"/>
      <c r="F75" s="54"/>
      <c r="G75" s="54"/>
      <c r="H75" s="54"/>
      <c r="I75" s="54"/>
      <c r="J75" s="54"/>
      <c r="K75" s="54"/>
      <c r="L75" s="117"/>
      <c r="S75" s="38"/>
      <c r="T75" s="38"/>
      <c r="U75" s="38"/>
      <c r="V75" s="38"/>
      <c r="W75" s="38"/>
      <c r="X75" s="38"/>
      <c r="Y75" s="38"/>
      <c r="Z75" s="38"/>
      <c r="AA75" s="38"/>
      <c r="AB75" s="38"/>
      <c r="AC75" s="38"/>
      <c r="AD75" s="38"/>
      <c r="AE75" s="38"/>
    </row>
    <row r="76" spans="1:31" s="2" customFormat="1" ht="24.95" customHeight="1">
      <c r="A76" s="38"/>
      <c r="B76" s="39"/>
      <c r="C76" s="27" t="s">
        <v>153</v>
      </c>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6.95" customHeight="1">
      <c r="A77" s="38"/>
      <c r="B77" s="39"/>
      <c r="C77" s="40"/>
      <c r="D77" s="40"/>
      <c r="E77" s="40"/>
      <c r="F77" s="40"/>
      <c r="G77" s="40"/>
      <c r="H77" s="40"/>
      <c r="I77" s="40"/>
      <c r="J77" s="40"/>
      <c r="K77" s="40"/>
      <c r="L77" s="117"/>
      <c r="S77" s="38"/>
      <c r="T77" s="38"/>
      <c r="U77" s="38"/>
      <c r="V77" s="38"/>
      <c r="W77" s="38"/>
      <c r="X77" s="38"/>
      <c r="Y77" s="38"/>
      <c r="Z77" s="38"/>
      <c r="AA77" s="38"/>
      <c r="AB77" s="38"/>
      <c r="AC77" s="38"/>
      <c r="AD77" s="38"/>
      <c r="AE77" s="38"/>
    </row>
    <row r="78" spans="1:31" s="2" customFormat="1" ht="12" customHeight="1">
      <c r="A78" s="38"/>
      <c r="B78" s="39"/>
      <c r="C78" s="33" t="s">
        <v>16</v>
      </c>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16.5" customHeight="1">
      <c r="A79" s="38"/>
      <c r="B79" s="39"/>
      <c r="C79" s="40"/>
      <c r="D79" s="40"/>
      <c r="E79" s="415" t="str">
        <f>E7</f>
        <v>Zelená učebna s celoročním provozem</v>
      </c>
      <c r="F79" s="416"/>
      <c r="G79" s="416"/>
      <c r="H79" s="416"/>
      <c r="I79" s="40"/>
      <c r="J79" s="40"/>
      <c r="K79" s="40"/>
      <c r="L79" s="117"/>
      <c r="S79" s="38"/>
      <c r="T79" s="38"/>
      <c r="U79" s="38"/>
      <c r="V79" s="38"/>
      <c r="W79" s="38"/>
      <c r="X79" s="38"/>
      <c r="Y79" s="38"/>
      <c r="Z79" s="38"/>
      <c r="AA79" s="38"/>
      <c r="AB79" s="38"/>
      <c r="AC79" s="38"/>
      <c r="AD79" s="38"/>
      <c r="AE79" s="38"/>
    </row>
    <row r="80" spans="1:31" s="2" customFormat="1" ht="12" customHeight="1">
      <c r="A80" s="38"/>
      <c r="B80" s="39"/>
      <c r="C80" s="33" t="s">
        <v>118</v>
      </c>
      <c r="D80" s="40"/>
      <c r="E80" s="40"/>
      <c r="F80" s="40"/>
      <c r="G80" s="40"/>
      <c r="H80" s="40"/>
      <c r="I80" s="40"/>
      <c r="J80" s="40"/>
      <c r="K80" s="40"/>
      <c r="L80" s="117"/>
      <c r="S80" s="38"/>
      <c r="T80" s="38"/>
      <c r="U80" s="38"/>
      <c r="V80" s="38"/>
      <c r="W80" s="38"/>
      <c r="X80" s="38"/>
      <c r="Y80" s="38"/>
      <c r="Z80" s="38"/>
      <c r="AA80" s="38"/>
      <c r="AB80" s="38"/>
      <c r="AC80" s="38"/>
      <c r="AD80" s="38"/>
      <c r="AE80" s="38"/>
    </row>
    <row r="81" spans="1:65" s="2" customFormat="1" ht="16.5" customHeight="1">
      <c r="A81" s="38"/>
      <c r="B81" s="39"/>
      <c r="C81" s="40"/>
      <c r="D81" s="40"/>
      <c r="E81" s="369" t="str">
        <f>E9</f>
        <v>D.1.4.4 - Silnoproudá elektrotechnika</v>
      </c>
      <c r="F81" s="417"/>
      <c r="G81" s="417"/>
      <c r="H81" s="417"/>
      <c r="I81" s="40"/>
      <c r="J81" s="40"/>
      <c r="K81" s="40"/>
      <c r="L81" s="117"/>
      <c r="S81" s="38"/>
      <c r="T81" s="38"/>
      <c r="U81" s="38"/>
      <c r="V81" s="38"/>
      <c r="W81" s="38"/>
      <c r="X81" s="38"/>
      <c r="Y81" s="38"/>
      <c r="Z81" s="38"/>
      <c r="AA81" s="38"/>
      <c r="AB81" s="38"/>
      <c r="AC81" s="38"/>
      <c r="AD81" s="38"/>
      <c r="AE81" s="38"/>
    </row>
    <row r="82" spans="1:65" s="2" customFormat="1" ht="6.95" customHeight="1">
      <c r="A82" s="38"/>
      <c r="B82" s="39"/>
      <c r="C82" s="40"/>
      <c r="D82" s="40"/>
      <c r="E82" s="40"/>
      <c r="F82" s="40"/>
      <c r="G82" s="40"/>
      <c r="H82" s="40"/>
      <c r="I82" s="40"/>
      <c r="J82" s="40"/>
      <c r="K82" s="40"/>
      <c r="L82" s="117"/>
      <c r="S82" s="38"/>
      <c r="T82" s="38"/>
      <c r="U82" s="38"/>
      <c r="V82" s="38"/>
      <c r="W82" s="38"/>
      <c r="X82" s="38"/>
      <c r="Y82" s="38"/>
      <c r="Z82" s="38"/>
      <c r="AA82" s="38"/>
      <c r="AB82" s="38"/>
      <c r="AC82" s="38"/>
      <c r="AD82" s="38"/>
      <c r="AE82" s="38"/>
    </row>
    <row r="83" spans="1:65" s="2" customFormat="1" ht="12" customHeight="1">
      <c r="A83" s="38"/>
      <c r="B83" s="39"/>
      <c r="C83" s="33" t="s">
        <v>21</v>
      </c>
      <c r="D83" s="40"/>
      <c r="E83" s="40"/>
      <c r="F83" s="31" t="str">
        <f>F12</f>
        <v>Střední lesnická škola Žlutice</v>
      </c>
      <c r="G83" s="40"/>
      <c r="H83" s="40"/>
      <c r="I83" s="33" t="s">
        <v>23</v>
      </c>
      <c r="J83" s="63" t="str">
        <f>IF(J12="","",J12)</f>
        <v>26. 11. 2024</v>
      </c>
      <c r="K83" s="40"/>
      <c r="L83" s="117"/>
      <c r="S83" s="38"/>
      <c r="T83" s="38"/>
      <c r="U83" s="38"/>
      <c r="V83" s="38"/>
      <c r="W83" s="38"/>
      <c r="X83" s="38"/>
      <c r="Y83" s="38"/>
      <c r="Z83" s="38"/>
      <c r="AA83" s="38"/>
      <c r="AB83" s="38"/>
      <c r="AC83" s="38"/>
      <c r="AD83" s="38"/>
      <c r="AE83" s="38"/>
    </row>
    <row r="84" spans="1:65" s="2" customFormat="1" ht="6.95" customHeight="1">
      <c r="A84" s="38"/>
      <c r="B84" s="39"/>
      <c r="C84" s="40"/>
      <c r="D84" s="40"/>
      <c r="E84" s="40"/>
      <c r="F84" s="40"/>
      <c r="G84" s="40"/>
      <c r="H84" s="40"/>
      <c r="I84" s="40"/>
      <c r="J84" s="40"/>
      <c r="K84" s="40"/>
      <c r="L84" s="117"/>
      <c r="S84" s="38"/>
      <c r="T84" s="38"/>
      <c r="U84" s="38"/>
      <c r="V84" s="38"/>
      <c r="W84" s="38"/>
      <c r="X84" s="38"/>
      <c r="Y84" s="38"/>
      <c r="Z84" s="38"/>
      <c r="AA84" s="38"/>
      <c r="AB84" s="38"/>
      <c r="AC84" s="38"/>
      <c r="AD84" s="38"/>
      <c r="AE84" s="38"/>
    </row>
    <row r="85" spans="1:65" s="2" customFormat="1" ht="25.7" customHeight="1">
      <c r="A85" s="38"/>
      <c r="B85" s="39"/>
      <c r="C85" s="33" t="s">
        <v>25</v>
      </c>
      <c r="D85" s="40"/>
      <c r="E85" s="40"/>
      <c r="F85" s="31" t="str">
        <f>E15</f>
        <v>CZECHOTEC Engineering spol. s.r.o.</v>
      </c>
      <c r="G85" s="40"/>
      <c r="H85" s="40"/>
      <c r="I85" s="33" t="s">
        <v>31</v>
      </c>
      <c r="J85" s="36" t="str">
        <f>E21</f>
        <v>Ing.arch. Tereza Petříková</v>
      </c>
      <c r="K85" s="40"/>
      <c r="L85" s="117"/>
      <c r="S85" s="38"/>
      <c r="T85" s="38"/>
      <c r="U85" s="38"/>
      <c r="V85" s="38"/>
      <c r="W85" s="38"/>
      <c r="X85" s="38"/>
      <c r="Y85" s="38"/>
      <c r="Z85" s="38"/>
      <c r="AA85" s="38"/>
      <c r="AB85" s="38"/>
      <c r="AC85" s="38"/>
      <c r="AD85" s="38"/>
      <c r="AE85" s="38"/>
    </row>
    <row r="86" spans="1:65" s="2" customFormat="1" ht="15.2" customHeight="1">
      <c r="A86" s="38"/>
      <c r="B86" s="39"/>
      <c r="C86" s="33" t="s">
        <v>29</v>
      </c>
      <c r="D86" s="40"/>
      <c r="E86" s="40"/>
      <c r="F86" s="31" t="str">
        <f>IF(E18="","",E18)</f>
        <v>Vyplň údaj</v>
      </c>
      <c r="G86" s="40"/>
      <c r="H86" s="40"/>
      <c r="I86" s="33" t="s">
        <v>34</v>
      </c>
      <c r="J86" s="36" t="str">
        <f>E24</f>
        <v>Miroslav Dostál</v>
      </c>
      <c r="K86" s="40"/>
      <c r="L86" s="117"/>
      <c r="S86" s="38"/>
      <c r="T86" s="38"/>
      <c r="U86" s="38"/>
      <c r="V86" s="38"/>
      <c r="W86" s="38"/>
      <c r="X86" s="38"/>
      <c r="Y86" s="38"/>
      <c r="Z86" s="38"/>
      <c r="AA86" s="38"/>
      <c r="AB86" s="38"/>
      <c r="AC86" s="38"/>
      <c r="AD86" s="38"/>
      <c r="AE86" s="38"/>
    </row>
    <row r="87" spans="1:65" s="2" customFormat="1" ht="10.35" customHeight="1">
      <c r="A87" s="38"/>
      <c r="B87" s="39"/>
      <c r="C87" s="40"/>
      <c r="D87" s="40"/>
      <c r="E87" s="40"/>
      <c r="F87" s="40"/>
      <c r="G87" s="40"/>
      <c r="H87" s="40"/>
      <c r="I87" s="40"/>
      <c r="J87" s="40"/>
      <c r="K87" s="40"/>
      <c r="L87" s="117"/>
      <c r="S87" s="38"/>
      <c r="T87" s="38"/>
      <c r="U87" s="38"/>
      <c r="V87" s="38"/>
      <c r="W87" s="38"/>
      <c r="X87" s="38"/>
      <c r="Y87" s="38"/>
      <c r="Z87" s="38"/>
      <c r="AA87" s="38"/>
      <c r="AB87" s="38"/>
      <c r="AC87" s="38"/>
      <c r="AD87" s="38"/>
      <c r="AE87" s="38"/>
    </row>
    <row r="88" spans="1:65" s="11" customFormat="1" ht="29.25" customHeight="1">
      <c r="A88" s="155"/>
      <c r="B88" s="156"/>
      <c r="C88" s="157" t="s">
        <v>154</v>
      </c>
      <c r="D88" s="158" t="s">
        <v>57</v>
      </c>
      <c r="E88" s="158" t="s">
        <v>53</v>
      </c>
      <c r="F88" s="158" t="s">
        <v>54</v>
      </c>
      <c r="G88" s="158" t="s">
        <v>155</v>
      </c>
      <c r="H88" s="158" t="s">
        <v>156</v>
      </c>
      <c r="I88" s="158" t="s">
        <v>157</v>
      </c>
      <c r="J88" s="158" t="s">
        <v>122</v>
      </c>
      <c r="K88" s="159" t="s">
        <v>158</v>
      </c>
      <c r="L88" s="160"/>
      <c r="M88" s="72" t="s">
        <v>19</v>
      </c>
      <c r="N88" s="73" t="s">
        <v>42</v>
      </c>
      <c r="O88" s="73" t="s">
        <v>159</v>
      </c>
      <c r="P88" s="73" t="s">
        <v>160</v>
      </c>
      <c r="Q88" s="73" t="s">
        <v>161</v>
      </c>
      <c r="R88" s="73" t="s">
        <v>162</v>
      </c>
      <c r="S88" s="73" t="s">
        <v>163</v>
      </c>
      <c r="T88" s="74" t="s">
        <v>164</v>
      </c>
      <c r="U88" s="155"/>
      <c r="V88" s="155"/>
      <c r="W88" s="155"/>
      <c r="X88" s="155"/>
      <c r="Y88" s="155"/>
      <c r="Z88" s="155"/>
      <c r="AA88" s="155"/>
      <c r="AB88" s="155"/>
      <c r="AC88" s="155"/>
      <c r="AD88" s="155"/>
      <c r="AE88" s="155"/>
    </row>
    <row r="89" spans="1:65" s="2" customFormat="1" ht="22.9" customHeight="1">
      <c r="A89" s="38"/>
      <c r="B89" s="39"/>
      <c r="C89" s="79" t="s">
        <v>165</v>
      </c>
      <c r="D89" s="40"/>
      <c r="E89" s="40"/>
      <c r="F89" s="40"/>
      <c r="G89" s="40"/>
      <c r="H89" s="40"/>
      <c r="I89" s="40"/>
      <c r="J89" s="161">
        <f>BK89</f>
        <v>0</v>
      </c>
      <c r="K89" s="40"/>
      <c r="L89" s="43"/>
      <c r="M89" s="75"/>
      <c r="N89" s="162"/>
      <c r="O89" s="76"/>
      <c r="P89" s="163">
        <f>P90+P95+P112+P203+P218</f>
        <v>0</v>
      </c>
      <c r="Q89" s="76"/>
      <c r="R89" s="163">
        <f>R90+R95+R112+R203+R218</f>
        <v>0.29549999999999998</v>
      </c>
      <c r="S89" s="76"/>
      <c r="T89" s="164">
        <f>T90+T95+T112+T203+T218</f>
        <v>0</v>
      </c>
      <c r="U89" s="38"/>
      <c r="V89" s="38"/>
      <c r="W89" s="38"/>
      <c r="X89" s="38"/>
      <c r="Y89" s="38"/>
      <c r="Z89" s="38"/>
      <c r="AA89" s="38"/>
      <c r="AB89" s="38"/>
      <c r="AC89" s="38"/>
      <c r="AD89" s="38"/>
      <c r="AE89" s="38"/>
      <c r="AT89" s="21" t="s">
        <v>71</v>
      </c>
      <c r="AU89" s="21" t="s">
        <v>123</v>
      </c>
      <c r="BK89" s="165">
        <f>BK90+BK95+BK112+BK203+BK218</f>
        <v>0</v>
      </c>
    </row>
    <row r="90" spans="1:65" s="12" customFormat="1" ht="25.9" customHeight="1">
      <c r="B90" s="166"/>
      <c r="C90" s="167"/>
      <c r="D90" s="168" t="s">
        <v>71</v>
      </c>
      <c r="E90" s="169" t="s">
        <v>166</v>
      </c>
      <c r="F90" s="169" t="s">
        <v>167</v>
      </c>
      <c r="G90" s="167"/>
      <c r="H90" s="167"/>
      <c r="I90" s="170"/>
      <c r="J90" s="171">
        <f>BK90</f>
        <v>0</v>
      </c>
      <c r="K90" s="167"/>
      <c r="L90" s="172"/>
      <c r="M90" s="173"/>
      <c r="N90" s="174"/>
      <c r="O90" s="174"/>
      <c r="P90" s="175">
        <f>P91</f>
        <v>0</v>
      </c>
      <c r="Q90" s="174"/>
      <c r="R90" s="175">
        <f>R91</f>
        <v>0</v>
      </c>
      <c r="S90" s="174"/>
      <c r="T90" s="176">
        <f>T91</f>
        <v>0</v>
      </c>
      <c r="AR90" s="177" t="s">
        <v>79</v>
      </c>
      <c r="AT90" s="178" t="s">
        <v>71</v>
      </c>
      <c r="AU90" s="178" t="s">
        <v>72</v>
      </c>
      <c r="AY90" s="177" t="s">
        <v>168</v>
      </c>
      <c r="BK90" s="179">
        <f>BK91</f>
        <v>0</v>
      </c>
    </row>
    <row r="91" spans="1:65" s="12" customFormat="1" ht="22.9" customHeight="1">
      <c r="B91" s="166"/>
      <c r="C91" s="167"/>
      <c r="D91" s="168" t="s">
        <v>71</v>
      </c>
      <c r="E91" s="180" t="s">
        <v>1088</v>
      </c>
      <c r="F91" s="180" t="s">
        <v>3915</v>
      </c>
      <c r="G91" s="167"/>
      <c r="H91" s="167"/>
      <c r="I91" s="170"/>
      <c r="J91" s="181">
        <f>BK91</f>
        <v>0</v>
      </c>
      <c r="K91" s="167"/>
      <c r="L91" s="172"/>
      <c r="M91" s="173"/>
      <c r="N91" s="174"/>
      <c r="O91" s="174"/>
      <c r="P91" s="175">
        <f>SUM(P92:P94)</f>
        <v>0</v>
      </c>
      <c r="Q91" s="174"/>
      <c r="R91" s="175">
        <f>SUM(R92:R94)</f>
        <v>0</v>
      </c>
      <c r="S91" s="174"/>
      <c r="T91" s="176">
        <f>SUM(T92:T94)</f>
        <v>0</v>
      </c>
      <c r="AR91" s="177" t="s">
        <v>79</v>
      </c>
      <c r="AT91" s="178" t="s">
        <v>71</v>
      </c>
      <c r="AU91" s="178" t="s">
        <v>79</v>
      </c>
      <c r="AY91" s="177" t="s">
        <v>168</v>
      </c>
      <c r="BK91" s="179">
        <f>SUM(BK92:BK94)</f>
        <v>0</v>
      </c>
    </row>
    <row r="92" spans="1:65" s="2" customFormat="1" ht="37.9" customHeight="1">
      <c r="A92" s="38"/>
      <c r="B92" s="39"/>
      <c r="C92" s="182" t="s">
        <v>1591</v>
      </c>
      <c r="D92" s="182" t="s">
        <v>171</v>
      </c>
      <c r="E92" s="183" t="s">
        <v>3916</v>
      </c>
      <c r="F92" s="184" t="s">
        <v>3917</v>
      </c>
      <c r="G92" s="185" t="s">
        <v>220</v>
      </c>
      <c r="H92" s="186">
        <v>5</v>
      </c>
      <c r="I92" s="187"/>
      <c r="J92" s="188">
        <f>ROUND(I92*H92,2)</f>
        <v>0</v>
      </c>
      <c r="K92" s="184" t="s">
        <v>175</v>
      </c>
      <c r="L92" s="43"/>
      <c r="M92" s="189" t="s">
        <v>19</v>
      </c>
      <c r="N92" s="190" t="s">
        <v>43</v>
      </c>
      <c r="O92" s="68"/>
      <c r="P92" s="191">
        <f>O92*H92</f>
        <v>0</v>
      </c>
      <c r="Q92" s="191">
        <v>0</v>
      </c>
      <c r="R92" s="191">
        <f>Q92*H92</f>
        <v>0</v>
      </c>
      <c r="S92" s="191">
        <v>0</v>
      </c>
      <c r="T92" s="192">
        <f>S92*H92</f>
        <v>0</v>
      </c>
      <c r="U92" s="38"/>
      <c r="V92" s="38"/>
      <c r="W92" s="38"/>
      <c r="X92" s="38"/>
      <c r="Y92" s="38"/>
      <c r="Z92" s="38"/>
      <c r="AA92" s="38"/>
      <c r="AB92" s="38"/>
      <c r="AC92" s="38"/>
      <c r="AD92" s="38"/>
      <c r="AE92" s="38"/>
      <c r="AR92" s="193" t="s">
        <v>176</v>
      </c>
      <c r="AT92" s="193" t="s">
        <v>171</v>
      </c>
      <c r="AU92" s="193" t="s">
        <v>81</v>
      </c>
      <c r="AY92" s="21" t="s">
        <v>168</v>
      </c>
      <c r="BE92" s="194">
        <f>IF(N92="základní",J92,0)</f>
        <v>0</v>
      </c>
      <c r="BF92" s="194">
        <f>IF(N92="snížená",J92,0)</f>
        <v>0</v>
      </c>
      <c r="BG92" s="194">
        <f>IF(N92="zákl. přenesená",J92,0)</f>
        <v>0</v>
      </c>
      <c r="BH92" s="194">
        <f>IF(N92="sníž. přenesená",J92,0)</f>
        <v>0</v>
      </c>
      <c r="BI92" s="194">
        <f>IF(N92="nulová",J92,0)</f>
        <v>0</v>
      </c>
      <c r="BJ92" s="21" t="s">
        <v>79</v>
      </c>
      <c r="BK92" s="194">
        <f>ROUND(I92*H92,2)</f>
        <v>0</v>
      </c>
      <c r="BL92" s="21" t="s">
        <v>176</v>
      </c>
      <c r="BM92" s="193" t="s">
        <v>654</v>
      </c>
    </row>
    <row r="93" spans="1:65" s="2" customFormat="1" ht="29.25">
      <c r="A93" s="38"/>
      <c r="B93" s="39"/>
      <c r="C93" s="40"/>
      <c r="D93" s="195" t="s">
        <v>178</v>
      </c>
      <c r="E93" s="40"/>
      <c r="F93" s="196" t="s">
        <v>3918</v>
      </c>
      <c r="G93" s="40"/>
      <c r="H93" s="40"/>
      <c r="I93" s="197"/>
      <c r="J93" s="40"/>
      <c r="K93" s="40"/>
      <c r="L93" s="43"/>
      <c r="M93" s="198"/>
      <c r="N93" s="199"/>
      <c r="O93" s="68"/>
      <c r="P93" s="68"/>
      <c r="Q93" s="68"/>
      <c r="R93" s="68"/>
      <c r="S93" s="68"/>
      <c r="T93" s="69"/>
      <c r="U93" s="38"/>
      <c r="V93" s="38"/>
      <c r="W93" s="38"/>
      <c r="X93" s="38"/>
      <c r="Y93" s="38"/>
      <c r="Z93" s="38"/>
      <c r="AA93" s="38"/>
      <c r="AB93" s="38"/>
      <c r="AC93" s="38"/>
      <c r="AD93" s="38"/>
      <c r="AE93" s="38"/>
      <c r="AT93" s="21" t="s">
        <v>178</v>
      </c>
      <c r="AU93" s="21" t="s">
        <v>81</v>
      </c>
    </row>
    <row r="94" spans="1:65" s="2" customFormat="1" ht="11.25">
      <c r="A94" s="38"/>
      <c r="B94" s="39"/>
      <c r="C94" s="40"/>
      <c r="D94" s="200" t="s">
        <v>180</v>
      </c>
      <c r="E94" s="40"/>
      <c r="F94" s="201" t="s">
        <v>3919</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1" t="s">
        <v>180</v>
      </c>
      <c r="AU94" s="21" t="s">
        <v>81</v>
      </c>
    </row>
    <row r="95" spans="1:65" s="12" customFormat="1" ht="25.9" customHeight="1">
      <c r="B95" s="166"/>
      <c r="C95" s="167"/>
      <c r="D95" s="168" t="s">
        <v>71</v>
      </c>
      <c r="E95" s="169" t="s">
        <v>766</v>
      </c>
      <c r="F95" s="169" t="s">
        <v>767</v>
      </c>
      <c r="G95" s="167"/>
      <c r="H95" s="167"/>
      <c r="I95" s="170"/>
      <c r="J95" s="171">
        <f>BK95</f>
        <v>0</v>
      </c>
      <c r="K95" s="167"/>
      <c r="L95" s="172"/>
      <c r="M95" s="173"/>
      <c r="N95" s="174"/>
      <c r="O95" s="174"/>
      <c r="P95" s="175">
        <f>P96</f>
        <v>0</v>
      </c>
      <c r="Q95" s="174"/>
      <c r="R95" s="175">
        <f>R96</f>
        <v>0</v>
      </c>
      <c r="S95" s="174"/>
      <c r="T95" s="176">
        <f>T96</f>
        <v>0</v>
      </c>
      <c r="AR95" s="177" t="s">
        <v>81</v>
      </c>
      <c r="AT95" s="178" t="s">
        <v>71</v>
      </c>
      <c r="AU95" s="178" t="s">
        <v>72</v>
      </c>
      <c r="AY95" s="177" t="s">
        <v>168</v>
      </c>
      <c r="BK95" s="179">
        <f>BK96</f>
        <v>0</v>
      </c>
    </row>
    <row r="96" spans="1:65" s="12" customFormat="1" ht="22.9" customHeight="1">
      <c r="B96" s="166"/>
      <c r="C96" s="167"/>
      <c r="D96" s="168" t="s">
        <v>71</v>
      </c>
      <c r="E96" s="180" t="s">
        <v>3920</v>
      </c>
      <c r="F96" s="180" t="s">
        <v>3921</v>
      </c>
      <c r="G96" s="167"/>
      <c r="H96" s="167"/>
      <c r="I96" s="170"/>
      <c r="J96" s="181">
        <f>BK96</f>
        <v>0</v>
      </c>
      <c r="K96" s="167"/>
      <c r="L96" s="172"/>
      <c r="M96" s="173"/>
      <c r="N96" s="174"/>
      <c r="O96" s="174"/>
      <c r="P96" s="175">
        <f>SUM(P97:P111)</f>
        <v>0</v>
      </c>
      <c r="Q96" s="174"/>
      <c r="R96" s="175">
        <f>SUM(R97:R111)</f>
        <v>0</v>
      </c>
      <c r="S96" s="174"/>
      <c r="T96" s="176">
        <f>SUM(T97:T111)</f>
        <v>0</v>
      </c>
      <c r="AR96" s="177" t="s">
        <v>81</v>
      </c>
      <c r="AT96" s="178" t="s">
        <v>71</v>
      </c>
      <c r="AU96" s="178" t="s">
        <v>79</v>
      </c>
      <c r="AY96" s="177" t="s">
        <v>168</v>
      </c>
      <c r="BK96" s="179">
        <f>SUM(BK97:BK111)</f>
        <v>0</v>
      </c>
    </row>
    <row r="97" spans="1:65" s="2" customFormat="1" ht="21.75" customHeight="1">
      <c r="A97" s="38"/>
      <c r="B97" s="39"/>
      <c r="C97" s="182" t="s">
        <v>1597</v>
      </c>
      <c r="D97" s="182" t="s">
        <v>171</v>
      </c>
      <c r="E97" s="183" t="s">
        <v>3922</v>
      </c>
      <c r="F97" s="184" t="s">
        <v>3923</v>
      </c>
      <c r="G97" s="185" t="s">
        <v>245</v>
      </c>
      <c r="H97" s="186">
        <v>150</v>
      </c>
      <c r="I97" s="187"/>
      <c r="J97" s="188">
        <f>ROUND(I97*H97,2)</f>
        <v>0</v>
      </c>
      <c r="K97" s="184" t="s">
        <v>175</v>
      </c>
      <c r="L97" s="43"/>
      <c r="M97" s="189" t="s">
        <v>19</v>
      </c>
      <c r="N97" s="190" t="s">
        <v>43</v>
      </c>
      <c r="O97" s="68"/>
      <c r="P97" s="191">
        <f>O97*H97</f>
        <v>0</v>
      </c>
      <c r="Q97" s="191">
        <v>0</v>
      </c>
      <c r="R97" s="191">
        <f>Q97*H97</f>
        <v>0</v>
      </c>
      <c r="S97" s="191">
        <v>0</v>
      </c>
      <c r="T97" s="192">
        <f>S97*H97</f>
        <v>0</v>
      </c>
      <c r="U97" s="38"/>
      <c r="V97" s="38"/>
      <c r="W97" s="38"/>
      <c r="X97" s="38"/>
      <c r="Y97" s="38"/>
      <c r="Z97" s="38"/>
      <c r="AA97" s="38"/>
      <c r="AB97" s="38"/>
      <c r="AC97" s="38"/>
      <c r="AD97" s="38"/>
      <c r="AE97" s="38"/>
      <c r="AR97" s="193" t="s">
        <v>278</v>
      </c>
      <c r="AT97" s="193" t="s">
        <v>171</v>
      </c>
      <c r="AU97" s="193" t="s">
        <v>81</v>
      </c>
      <c r="AY97" s="21" t="s">
        <v>168</v>
      </c>
      <c r="BE97" s="194">
        <f>IF(N97="základní",J97,0)</f>
        <v>0</v>
      </c>
      <c r="BF97" s="194">
        <f>IF(N97="snížená",J97,0)</f>
        <v>0</v>
      </c>
      <c r="BG97" s="194">
        <f>IF(N97="zákl. přenesená",J97,0)</f>
        <v>0</v>
      </c>
      <c r="BH97" s="194">
        <f>IF(N97="sníž. přenesená",J97,0)</f>
        <v>0</v>
      </c>
      <c r="BI97" s="194">
        <f>IF(N97="nulová",J97,0)</f>
        <v>0</v>
      </c>
      <c r="BJ97" s="21" t="s">
        <v>79</v>
      </c>
      <c r="BK97" s="194">
        <f>ROUND(I97*H97,2)</f>
        <v>0</v>
      </c>
      <c r="BL97" s="21" t="s">
        <v>278</v>
      </c>
      <c r="BM97" s="193" t="s">
        <v>278</v>
      </c>
    </row>
    <row r="98" spans="1:65" s="2" customFormat="1" ht="19.5">
      <c r="A98" s="38"/>
      <c r="B98" s="39"/>
      <c r="C98" s="40"/>
      <c r="D98" s="195" t="s">
        <v>178</v>
      </c>
      <c r="E98" s="40"/>
      <c r="F98" s="196" t="s">
        <v>3924</v>
      </c>
      <c r="G98" s="40"/>
      <c r="H98" s="40"/>
      <c r="I98" s="197"/>
      <c r="J98" s="40"/>
      <c r="K98" s="40"/>
      <c r="L98" s="43"/>
      <c r="M98" s="198"/>
      <c r="N98" s="199"/>
      <c r="O98" s="68"/>
      <c r="P98" s="68"/>
      <c r="Q98" s="68"/>
      <c r="R98" s="68"/>
      <c r="S98" s="68"/>
      <c r="T98" s="69"/>
      <c r="U98" s="38"/>
      <c r="V98" s="38"/>
      <c r="W98" s="38"/>
      <c r="X98" s="38"/>
      <c r="Y98" s="38"/>
      <c r="Z98" s="38"/>
      <c r="AA98" s="38"/>
      <c r="AB98" s="38"/>
      <c r="AC98" s="38"/>
      <c r="AD98" s="38"/>
      <c r="AE98" s="38"/>
      <c r="AT98" s="21" t="s">
        <v>178</v>
      </c>
      <c r="AU98" s="21" t="s">
        <v>81</v>
      </c>
    </row>
    <row r="99" spans="1:65" s="2" customFormat="1" ht="11.25">
      <c r="A99" s="38"/>
      <c r="B99" s="39"/>
      <c r="C99" s="40"/>
      <c r="D99" s="200" t="s">
        <v>180</v>
      </c>
      <c r="E99" s="40"/>
      <c r="F99" s="201" t="s">
        <v>3925</v>
      </c>
      <c r="G99" s="40"/>
      <c r="H99" s="40"/>
      <c r="I99" s="197"/>
      <c r="J99" s="40"/>
      <c r="K99" s="40"/>
      <c r="L99" s="43"/>
      <c r="M99" s="198"/>
      <c r="N99" s="199"/>
      <c r="O99" s="68"/>
      <c r="P99" s="68"/>
      <c r="Q99" s="68"/>
      <c r="R99" s="68"/>
      <c r="S99" s="68"/>
      <c r="T99" s="69"/>
      <c r="U99" s="38"/>
      <c r="V99" s="38"/>
      <c r="W99" s="38"/>
      <c r="X99" s="38"/>
      <c r="Y99" s="38"/>
      <c r="Z99" s="38"/>
      <c r="AA99" s="38"/>
      <c r="AB99" s="38"/>
      <c r="AC99" s="38"/>
      <c r="AD99" s="38"/>
      <c r="AE99" s="38"/>
      <c r="AT99" s="21" t="s">
        <v>180</v>
      </c>
      <c r="AU99" s="21" t="s">
        <v>81</v>
      </c>
    </row>
    <row r="100" spans="1:65" s="2" customFormat="1" ht="24.2" customHeight="1">
      <c r="A100" s="38"/>
      <c r="B100" s="39"/>
      <c r="C100" s="182" t="s">
        <v>396</v>
      </c>
      <c r="D100" s="182" t="s">
        <v>171</v>
      </c>
      <c r="E100" s="183" t="s">
        <v>3926</v>
      </c>
      <c r="F100" s="184" t="s">
        <v>3927</v>
      </c>
      <c r="G100" s="185" t="s">
        <v>245</v>
      </c>
      <c r="H100" s="186">
        <v>60</v>
      </c>
      <c r="I100" s="187"/>
      <c r="J100" s="188">
        <f>ROUND(I100*H100,2)</f>
        <v>0</v>
      </c>
      <c r="K100" s="184" t="s">
        <v>175</v>
      </c>
      <c r="L100" s="43"/>
      <c r="M100" s="189" t="s">
        <v>19</v>
      </c>
      <c r="N100" s="190" t="s">
        <v>43</v>
      </c>
      <c r="O100" s="68"/>
      <c r="P100" s="191">
        <f>O100*H100</f>
        <v>0</v>
      </c>
      <c r="Q100" s="191">
        <v>0</v>
      </c>
      <c r="R100" s="191">
        <f>Q100*H100</f>
        <v>0</v>
      </c>
      <c r="S100" s="191">
        <v>0</v>
      </c>
      <c r="T100" s="192">
        <f>S100*H100</f>
        <v>0</v>
      </c>
      <c r="U100" s="38"/>
      <c r="V100" s="38"/>
      <c r="W100" s="38"/>
      <c r="X100" s="38"/>
      <c r="Y100" s="38"/>
      <c r="Z100" s="38"/>
      <c r="AA100" s="38"/>
      <c r="AB100" s="38"/>
      <c r="AC100" s="38"/>
      <c r="AD100" s="38"/>
      <c r="AE100" s="38"/>
      <c r="AR100" s="193" t="s">
        <v>278</v>
      </c>
      <c r="AT100" s="193" t="s">
        <v>171</v>
      </c>
      <c r="AU100" s="193" t="s">
        <v>81</v>
      </c>
      <c r="AY100" s="21" t="s">
        <v>168</v>
      </c>
      <c r="BE100" s="194">
        <f>IF(N100="základní",J100,0)</f>
        <v>0</v>
      </c>
      <c r="BF100" s="194">
        <f>IF(N100="snížená",J100,0)</f>
        <v>0</v>
      </c>
      <c r="BG100" s="194">
        <f>IF(N100="zákl. přenesená",J100,0)</f>
        <v>0</v>
      </c>
      <c r="BH100" s="194">
        <f>IF(N100="sníž. přenesená",J100,0)</f>
        <v>0</v>
      </c>
      <c r="BI100" s="194">
        <f>IF(N100="nulová",J100,0)</f>
        <v>0</v>
      </c>
      <c r="BJ100" s="21" t="s">
        <v>79</v>
      </c>
      <c r="BK100" s="194">
        <f>ROUND(I100*H100,2)</f>
        <v>0</v>
      </c>
      <c r="BL100" s="21" t="s">
        <v>278</v>
      </c>
      <c r="BM100" s="193" t="s">
        <v>1424</v>
      </c>
    </row>
    <row r="101" spans="1:65" s="2" customFormat="1" ht="29.25">
      <c r="A101" s="38"/>
      <c r="B101" s="39"/>
      <c r="C101" s="40"/>
      <c r="D101" s="195" t="s">
        <v>178</v>
      </c>
      <c r="E101" s="40"/>
      <c r="F101" s="196" t="s">
        <v>3928</v>
      </c>
      <c r="G101" s="40"/>
      <c r="H101" s="40"/>
      <c r="I101" s="197"/>
      <c r="J101" s="40"/>
      <c r="K101" s="40"/>
      <c r="L101" s="43"/>
      <c r="M101" s="198"/>
      <c r="N101" s="199"/>
      <c r="O101" s="68"/>
      <c r="P101" s="68"/>
      <c r="Q101" s="68"/>
      <c r="R101" s="68"/>
      <c r="S101" s="68"/>
      <c r="T101" s="69"/>
      <c r="U101" s="38"/>
      <c r="V101" s="38"/>
      <c r="W101" s="38"/>
      <c r="X101" s="38"/>
      <c r="Y101" s="38"/>
      <c r="Z101" s="38"/>
      <c r="AA101" s="38"/>
      <c r="AB101" s="38"/>
      <c r="AC101" s="38"/>
      <c r="AD101" s="38"/>
      <c r="AE101" s="38"/>
      <c r="AT101" s="21" t="s">
        <v>178</v>
      </c>
      <c r="AU101" s="21" t="s">
        <v>81</v>
      </c>
    </row>
    <row r="102" spans="1:65" s="2" customFormat="1" ht="11.25">
      <c r="A102" s="38"/>
      <c r="B102" s="39"/>
      <c r="C102" s="40"/>
      <c r="D102" s="200" t="s">
        <v>180</v>
      </c>
      <c r="E102" s="40"/>
      <c r="F102" s="201" t="s">
        <v>3929</v>
      </c>
      <c r="G102" s="40"/>
      <c r="H102" s="40"/>
      <c r="I102" s="197"/>
      <c r="J102" s="40"/>
      <c r="K102" s="40"/>
      <c r="L102" s="43"/>
      <c r="M102" s="198"/>
      <c r="N102" s="199"/>
      <c r="O102" s="68"/>
      <c r="P102" s="68"/>
      <c r="Q102" s="68"/>
      <c r="R102" s="68"/>
      <c r="S102" s="68"/>
      <c r="T102" s="69"/>
      <c r="U102" s="38"/>
      <c r="V102" s="38"/>
      <c r="W102" s="38"/>
      <c r="X102" s="38"/>
      <c r="Y102" s="38"/>
      <c r="Z102" s="38"/>
      <c r="AA102" s="38"/>
      <c r="AB102" s="38"/>
      <c r="AC102" s="38"/>
      <c r="AD102" s="38"/>
      <c r="AE102" s="38"/>
      <c r="AT102" s="21" t="s">
        <v>180</v>
      </c>
      <c r="AU102" s="21" t="s">
        <v>81</v>
      </c>
    </row>
    <row r="103" spans="1:65" s="2" customFormat="1" ht="16.5" customHeight="1">
      <c r="A103" s="38"/>
      <c r="B103" s="39"/>
      <c r="C103" s="182" t="s">
        <v>423</v>
      </c>
      <c r="D103" s="182" t="s">
        <v>171</v>
      </c>
      <c r="E103" s="183" t="s">
        <v>3930</v>
      </c>
      <c r="F103" s="184" t="s">
        <v>3931</v>
      </c>
      <c r="G103" s="185" t="s">
        <v>245</v>
      </c>
      <c r="H103" s="186">
        <v>4</v>
      </c>
      <c r="I103" s="187"/>
      <c r="J103" s="188">
        <f>ROUND(I103*H103,2)</f>
        <v>0</v>
      </c>
      <c r="K103" s="184" t="s">
        <v>175</v>
      </c>
      <c r="L103" s="43"/>
      <c r="M103" s="189" t="s">
        <v>19</v>
      </c>
      <c r="N103" s="190" t="s">
        <v>43</v>
      </c>
      <c r="O103" s="68"/>
      <c r="P103" s="191">
        <f>O103*H103</f>
        <v>0</v>
      </c>
      <c r="Q103" s="191">
        <v>0</v>
      </c>
      <c r="R103" s="191">
        <f>Q103*H103</f>
        <v>0</v>
      </c>
      <c r="S103" s="191">
        <v>0</v>
      </c>
      <c r="T103" s="192">
        <f>S103*H103</f>
        <v>0</v>
      </c>
      <c r="U103" s="38"/>
      <c r="V103" s="38"/>
      <c r="W103" s="38"/>
      <c r="X103" s="38"/>
      <c r="Y103" s="38"/>
      <c r="Z103" s="38"/>
      <c r="AA103" s="38"/>
      <c r="AB103" s="38"/>
      <c r="AC103" s="38"/>
      <c r="AD103" s="38"/>
      <c r="AE103" s="38"/>
      <c r="AR103" s="193" t="s">
        <v>278</v>
      </c>
      <c r="AT103" s="193" t="s">
        <v>171</v>
      </c>
      <c r="AU103" s="193" t="s">
        <v>81</v>
      </c>
      <c r="AY103" s="21" t="s">
        <v>168</v>
      </c>
      <c r="BE103" s="194">
        <f>IF(N103="základní",J103,0)</f>
        <v>0</v>
      </c>
      <c r="BF103" s="194">
        <f>IF(N103="snížená",J103,0)</f>
        <v>0</v>
      </c>
      <c r="BG103" s="194">
        <f>IF(N103="zákl. přenesená",J103,0)</f>
        <v>0</v>
      </c>
      <c r="BH103" s="194">
        <f>IF(N103="sníž. přenesená",J103,0)</f>
        <v>0</v>
      </c>
      <c r="BI103" s="194">
        <f>IF(N103="nulová",J103,0)</f>
        <v>0</v>
      </c>
      <c r="BJ103" s="21" t="s">
        <v>79</v>
      </c>
      <c r="BK103" s="194">
        <f>ROUND(I103*H103,2)</f>
        <v>0</v>
      </c>
      <c r="BL103" s="21" t="s">
        <v>278</v>
      </c>
      <c r="BM103" s="193" t="s">
        <v>669</v>
      </c>
    </row>
    <row r="104" spans="1:65" s="2" customFormat="1" ht="19.5">
      <c r="A104" s="38"/>
      <c r="B104" s="39"/>
      <c r="C104" s="40"/>
      <c r="D104" s="195" t="s">
        <v>178</v>
      </c>
      <c r="E104" s="40"/>
      <c r="F104" s="196" t="s">
        <v>3932</v>
      </c>
      <c r="G104" s="40"/>
      <c r="H104" s="40"/>
      <c r="I104" s="197"/>
      <c r="J104" s="40"/>
      <c r="K104" s="40"/>
      <c r="L104" s="43"/>
      <c r="M104" s="198"/>
      <c r="N104" s="199"/>
      <c r="O104" s="68"/>
      <c r="P104" s="68"/>
      <c r="Q104" s="68"/>
      <c r="R104" s="68"/>
      <c r="S104" s="68"/>
      <c r="T104" s="69"/>
      <c r="U104" s="38"/>
      <c r="V104" s="38"/>
      <c r="W104" s="38"/>
      <c r="X104" s="38"/>
      <c r="Y104" s="38"/>
      <c r="Z104" s="38"/>
      <c r="AA104" s="38"/>
      <c r="AB104" s="38"/>
      <c r="AC104" s="38"/>
      <c r="AD104" s="38"/>
      <c r="AE104" s="38"/>
      <c r="AT104" s="21" t="s">
        <v>178</v>
      </c>
      <c r="AU104" s="21" t="s">
        <v>81</v>
      </c>
    </row>
    <row r="105" spans="1:65" s="2" customFormat="1" ht="11.25">
      <c r="A105" s="38"/>
      <c r="B105" s="39"/>
      <c r="C105" s="40"/>
      <c r="D105" s="200" t="s">
        <v>180</v>
      </c>
      <c r="E105" s="40"/>
      <c r="F105" s="201" t="s">
        <v>3933</v>
      </c>
      <c r="G105" s="40"/>
      <c r="H105" s="40"/>
      <c r="I105" s="197"/>
      <c r="J105" s="40"/>
      <c r="K105" s="40"/>
      <c r="L105" s="43"/>
      <c r="M105" s="198"/>
      <c r="N105" s="199"/>
      <c r="O105" s="68"/>
      <c r="P105" s="68"/>
      <c r="Q105" s="68"/>
      <c r="R105" s="68"/>
      <c r="S105" s="68"/>
      <c r="T105" s="69"/>
      <c r="U105" s="38"/>
      <c r="V105" s="38"/>
      <c r="W105" s="38"/>
      <c r="X105" s="38"/>
      <c r="Y105" s="38"/>
      <c r="Z105" s="38"/>
      <c r="AA105" s="38"/>
      <c r="AB105" s="38"/>
      <c r="AC105" s="38"/>
      <c r="AD105" s="38"/>
      <c r="AE105" s="38"/>
      <c r="AT105" s="21" t="s">
        <v>180</v>
      </c>
      <c r="AU105" s="21" t="s">
        <v>81</v>
      </c>
    </row>
    <row r="106" spans="1:65" s="2" customFormat="1" ht="16.5" customHeight="1">
      <c r="A106" s="38"/>
      <c r="B106" s="39"/>
      <c r="C106" s="182" t="s">
        <v>1609</v>
      </c>
      <c r="D106" s="182" t="s">
        <v>171</v>
      </c>
      <c r="E106" s="183" t="s">
        <v>3934</v>
      </c>
      <c r="F106" s="184" t="s">
        <v>3935</v>
      </c>
      <c r="G106" s="185" t="s">
        <v>237</v>
      </c>
      <c r="H106" s="186">
        <v>92</v>
      </c>
      <c r="I106" s="187"/>
      <c r="J106" s="188">
        <f>ROUND(I106*H106,2)</f>
        <v>0</v>
      </c>
      <c r="K106" s="184" t="s">
        <v>175</v>
      </c>
      <c r="L106" s="43"/>
      <c r="M106" s="189" t="s">
        <v>19</v>
      </c>
      <c r="N106" s="190" t="s">
        <v>43</v>
      </c>
      <c r="O106" s="68"/>
      <c r="P106" s="191">
        <f>O106*H106</f>
        <v>0</v>
      </c>
      <c r="Q106" s="191">
        <v>0</v>
      </c>
      <c r="R106" s="191">
        <f>Q106*H106</f>
        <v>0</v>
      </c>
      <c r="S106" s="191">
        <v>0</v>
      </c>
      <c r="T106" s="192">
        <f>S106*H106</f>
        <v>0</v>
      </c>
      <c r="U106" s="38"/>
      <c r="V106" s="38"/>
      <c r="W106" s="38"/>
      <c r="X106" s="38"/>
      <c r="Y106" s="38"/>
      <c r="Z106" s="38"/>
      <c r="AA106" s="38"/>
      <c r="AB106" s="38"/>
      <c r="AC106" s="38"/>
      <c r="AD106" s="38"/>
      <c r="AE106" s="38"/>
      <c r="AR106" s="193" t="s">
        <v>278</v>
      </c>
      <c r="AT106" s="193" t="s">
        <v>171</v>
      </c>
      <c r="AU106" s="193" t="s">
        <v>81</v>
      </c>
      <c r="AY106" s="21" t="s">
        <v>168</v>
      </c>
      <c r="BE106" s="194">
        <f>IF(N106="základní",J106,0)</f>
        <v>0</v>
      </c>
      <c r="BF106" s="194">
        <f>IF(N106="snížená",J106,0)</f>
        <v>0</v>
      </c>
      <c r="BG106" s="194">
        <f>IF(N106="zákl. přenesená",J106,0)</f>
        <v>0</v>
      </c>
      <c r="BH106" s="194">
        <f>IF(N106="sníž. přenesená",J106,0)</f>
        <v>0</v>
      </c>
      <c r="BI106" s="194">
        <f>IF(N106="nulová",J106,0)</f>
        <v>0</v>
      </c>
      <c r="BJ106" s="21" t="s">
        <v>79</v>
      </c>
      <c r="BK106" s="194">
        <f>ROUND(I106*H106,2)</f>
        <v>0</v>
      </c>
      <c r="BL106" s="21" t="s">
        <v>278</v>
      </c>
      <c r="BM106" s="193" t="s">
        <v>719</v>
      </c>
    </row>
    <row r="107" spans="1:65" s="2" customFormat="1" ht="29.25">
      <c r="A107" s="38"/>
      <c r="B107" s="39"/>
      <c r="C107" s="40"/>
      <c r="D107" s="195" t="s">
        <v>178</v>
      </c>
      <c r="E107" s="40"/>
      <c r="F107" s="196" t="s">
        <v>3936</v>
      </c>
      <c r="G107" s="40"/>
      <c r="H107" s="40"/>
      <c r="I107" s="197"/>
      <c r="J107" s="40"/>
      <c r="K107" s="40"/>
      <c r="L107" s="43"/>
      <c r="M107" s="198"/>
      <c r="N107" s="199"/>
      <c r="O107" s="68"/>
      <c r="P107" s="68"/>
      <c r="Q107" s="68"/>
      <c r="R107" s="68"/>
      <c r="S107" s="68"/>
      <c r="T107" s="69"/>
      <c r="U107" s="38"/>
      <c r="V107" s="38"/>
      <c r="W107" s="38"/>
      <c r="X107" s="38"/>
      <c r="Y107" s="38"/>
      <c r="Z107" s="38"/>
      <c r="AA107" s="38"/>
      <c r="AB107" s="38"/>
      <c r="AC107" s="38"/>
      <c r="AD107" s="38"/>
      <c r="AE107" s="38"/>
      <c r="AT107" s="21" t="s">
        <v>178</v>
      </c>
      <c r="AU107" s="21" t="s">
        <v>81</v>
      </c>
    </row>
    <row r="108" spans="1:65" s="2" customFormat="1" ht="11.25">
      <c r="A108" s="38"/>
      <c r="B108" s="39"/>
      <c r="C108" s="40"/>
      <c r="D108" s="200" t="s">
        <v>180</v>
      </c>
      <c r="E108" s="40"/>
      <c r="F108" s="201" t="s">
        <v>3937</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1" t="s">
        <v>180</v>
      </c>
      <c r="AU108" s="21" t="s">
        <v>81</v>
      </c>
    </row>
    <row r="109" spans="1:65" s="2" customFormat="1" ht="16.5" customHeight="1">
      <c r="A109" s="38"/>
      <c r="B109" s="39"/>
      <c r="C109" s="182" t="s">
        <v>1074</v>
      </c>
      <c r="D109" s="182" t="s">
        <v>171</v>
      </c>
      <c r="E109" s="183" t="s">
        <v>3938</v>
      </c>
      <c r="F109" s="184" t="s">
        <v>3939</v>
      </c>
      <c r="G109" s="185" t="s">
        <v>237</v>
      </c>
      <c r="H109" s="186">
        <v>105</v>
      </c>
      <c r="I109" s="187"/>
      <c r="J109" s="188">
        <f>ROUND(I109*H109,2)</f>
        <v>0</v>
      </c>
      <c r="K109" s="184" t="s">
        <v>175</v>
      </c>
      <c r="L109" s="43"/>
      <c r="M109" s="189" t="s">
        <v>19</v>
      </c>
      <c r="N109" s="190" t="s">
        <v>43</v>
      </c>
      <c r="O109" s="68"/>
      <c r="P109" s="191">
        <f>O109*H109</f>
        <v>0</v>
      </c>
      <c r="Q109" s="191">
        <v>0</v>
      </c>
      <c r="R109" s="191">
        <f>Q109*H109</f>
        <v>0</v>
      </c>
      <c r="S109" s="191">
        <v>0</v>
      </c>
      <c r="T109" s="192">
        <f>S109*H109</f>
        <v>0</v>
      </c>
      <c r="U109" s="38"/>
      <c r="V109" s="38"/>
      <c r="W109" s="38"/>
      <c r="X109" s="38"/>
      <c r="Y109" s="38"/>
      <c r="Z109" s="38"/>
      <c r="AA109" s="38"/>
      <c r="AB109" s="38"/>
      <c r="AC109" s="38"/>
      <c r="AD109" s="38"/>
      <c r="AE109" s="38"/>
      <c r="AR109" s="193" t="s">
        <v>278</v>
      </c>
      <c r="AT109" s="193" t="s">
        <v>171</v>
      </c>
      <c r="AU109" s="193" t="s">
        <v>81</v>
      </c>
      <c r="AY109" s="21" t="s">
        <v>168</v>
      </c>
      <c r="BE109" s="194">
        <f>IF(N109="základní",J109,0)</f>
        <v>0</v>
      </c>
      <c r="BF109" s="194">
        <f>IF(N109="snížená",J109,0)</f>
        <v>0</v>
      </c>
      <c r="BG109" s="194">
        <f>IF(N109="zákl. přenesená",J109,0)</f>
        <v>0</v>
      </c>
      <c r="BH109" s="194">
        <f>IF(N109="sníž. přenesená",J109,0)</f>
        <v>0</v>
      </c>
      <c r="BI109" s="194">
        <f>IF(N109="nulová",J109,0)</f>
        <v>0</v>
      </c>
      <c r="BJ109" s="21" t="s">
        <v>79</v>
      </c>
      <c r="BK109" s="194">
        <f>ROUND(I109*H109,2)</f>
        <v>0</v>
      </c>
      <c r="BL109" s="21" t="s">
        <v>278</v>
      </c>
      <c r="BM109" s="193" t="s">
        <v>1121</v>
      </c>
    </row>
    <row r="110" spans="1:65" s="2" customFormat="1" ht="29.25">
      <c r="A110" s="38"/>
      <c r="B110" s="39"/>
      <c r="C110" s="40"/>
      <c r="D110" s="195" t="s">
        <v>178</v>
      </c>
      <c r="E110" s="40"/>
      <c r="F110" s="196" t="s">
        <v>3940</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1" t="s">
        <v>178</v>
      </c>
      <c r="AU110" s="21" t="s">
        <v>81</v>
      </c>
    </row>
    <row r="111" spans="1:65" s="2" customFormat="1" ht="11.25">
      <c r="A111" s="38"/>
      <c r="B111" s="39"/>
      <c r="C111" s="40"/>
      <c r="D111" s="200" t="s">
        <v>180</v>
      </c>
      <c r="E111" s="40"/>
      <c r="F111" s="201" t="s">
        <v>3941</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1" t="s">
        <v>180</v>
      </c>
      <c r="AU111" s="21" t="s">
        <v>81</v>
      </c>
    </row>
    <row r="112" spans="1:65" s="12" customFormat="1" ht="25.9" customHeight="1">
      <c r="B112" s="166"/>
      <c r="C112" s="167"/>
      <c r="D112" s="168" t="s">
        <v>71</v>
      </c>
      <c r="E112" s="169" t="s">
        <v>234</v>
      </c>
      <c r="F112" s="169" t="s">
        <v>3942</v>
      </c>
      <c r="G112" s="167"/>
      <c r="H112" s="167"/>
      <c r="I112" s="170"/>
      <c r="J112" s="171">
        <f>BK112</f>
        <v>0</v>
      </c>
      <c r="K112" s="167"/>
      <c r="L112" s="172"/>
      <c r="M112" s="173"/>
      <c r="N112" s="174"/>
      <c r="O112" s="174"/>
      <c r="P112" s="175">
        <f>P113+P182</f>
        <v>0</v>
      </c>
      <c r="Q112" s="174"/>
      <c r="R112" s="175">
        <f>R113+R182</f>
        <v>0.24549999999999997</v>
      </c>
      <c r="S112" s="174"/>
      <c r="T112" s="176">
        <f>T113+T182</f>
        <v>0</v>
      </c>
      <c r="AR112" s="177" t="s">
        <v>268</v>
      </c>
      <c r="AT112" s="178" t="s">
        <v>71</v>
      </c>
      <c r="AU112" s="178" t="s">
        <v>72</v>
      </c>
      <c r="AY112" s="177" t="s">
        <v>168</v>
      </c>
      <c r="BK112" s="179">
        <f>BK113+BK182</f>
        <v>0</v>
      </c>
    </row>
    <row r="113" spans="1:65" s="12" customFormat="1" ht="22.9" customHeight="1">
      <c r="B113" s="166"/>
      <c r="C113" s="167"/>
      <c r="D113" s="168" t="s">
        <v>71</v>
      </c>
      <c r="E113" s="180" t="s">
        <v>3943</v>
      </c>
      <c r="F113" s="180" t="s">
        <v>3944</v>
      </c>
      <c r="G113" s="167"/>
      <c r="H113" s="167"/>
      <c r="I113" s="170"/>
      <c r="J113" s="181">
        <f>BK113</f>
        <v>0</v>
      </c>
      <c r="K113" s="167"/>
      <c r="L113" s="172"/>
      <c r="M113" s="173"/>
      <c r="N113" s="174"/>
      <c r="O113" s="174"/>
      <c r="P113" s="175">
        <f>SUM(P114:P181)</f>
        <v>0</v>
      </c>
      <c r="Q113" s="174"/>
      <c r="R113" s="175">
        <f>SUM(R114:R181)</f>
        <v>0</v>
      </c>
      <c r="S113" s="174"/>
      <c r="T113" s="176">
        <f>SUM(T114:T181)</f>
        <v>0</v>
      </c>
      <c r="AR113" s="177" t="s">
        <v>268</v>
      </c>
      <c r="AT113" s="178" t="s">
        <v>71</v>
      </c>
      <c r="AU113" s="178" t="s">
        <v>79</v>
      </c>
      <c r="AY113" s="177" t="s">
        <v>168</v>
      </c>
      <c r="BK113" s="179">
        <f>SUM(BK114:BK181)</f>
        <v>0</v>
      </c>
    </row>
    <row r="114" spans="1:65" s="2" customFormat="1" ht="33" customHeight="1">
      <c r="A114" s="38"/>
      <c r="B114" s="39"/>
      <c r="C114" s="182" t="s">
        <v>468</v>
      </c>
      <c r="D114" s="182" t="s">
        <v>171</v>
      </c>
      <c r="E114" s="183" t="s">
        <v>3945</v>
      </c>
      <c r="F114" s="184" t="s">
        <v>3946</v>
      </c>
      <c r="G114" s="185" t="s">
        <v>237</v>
      </c>
      <c r="H114" s="186">
        <v>2</v>
      </c>
      <c r="I114" s="187"/>
      <c r="J114" s="188">
        <f>ROUND(I114*H114,2)</f>
        <v>0</v>
      </c>
      <c r="K114" s="184" t="s">
        <v>175</v>
      </c>
      <c r="L114" s="43"/>
      <c r="M114" s="189" t="s">
        <v>19</v>
      </c>
      <c r="N114" s="190" t="s">
        <v>43</v>
      </c>
      <c r="O114" s="68"/>
      <c r="P114" s="191">
        <f>O114*H114</f>
        <v>0</v>
      </c>
      <c r="Q114" s="191">
        <v>0</v>
      </c>
      <c r="R114" s="191">
        <f>Q114*H114</f>
        <v>0</v>
      </c>
      <c r="S114" s="191">
        <v>0</v>
      </c>
      <c r="T114" s="192">
        <f>S114*H114</f>
        <v>0</v>
      </c>
      <c r="U114" s="38"/>
      <c r="V114" s="38"/>
      <c r="W114" s="38"/>
      <c r="X114" s="38"/>
      <c r="Y114" s="38"/>
      <c r="Z114" s="38"/>
      <c r="AA114" s="38"/>
      <c r="AB114" s="38"/>
      <c r="AC114" s="38"/>
      <c r="AD114" s="38"/>
      <c r="AE114" s="38"/>
      <c r="AR114" s="193" t="s">
        <v>1984</v>
      </c>
      <c r="AT114" s="193" t="s">
        <v>171</v>
      </c>
      <c r="AU114" s="193" t="s">
        <v>81</v>
      </c>
      <c r="AY114" s="21" t="s">
        <v>168</v>
      </c>
      <c r="BE114" s="194">
        <f>IF(N114="základní",J114,0)</f>
        <v>0</v>
      </c>
      <c r="BF114" s="194">
        <f>IF(N114="snížená",J114,0)</f>
        <v>0</v>
      </c>
      <c r="BG114" s="194">
        <f>IF(N114="zákl. přenesená",J114,0)</f>
        <v>0</v>
      </c>
      <c r="BH114" s="194">
        <f>IF(N114="sníž. přenesená",J114,0)</f>
        <v>0</v>
      </c>
      <c r="BI114" s="194">
        <f>IF(N114="nulová",J114,0)</f>
        <v>0</v>
      </c>
      <c r="BJ114" s="21" t="s">
        <v>79</v>
      </c>
      <c r="BK114" s="194">
        <f>ROUND(I114*H114,2)</f>
        <v>0</v>
      </c>
      <c r="BL114" s="21" t="s">
        <v>1984</v>
      </c>
      <c r="BM114" s="193" t="s">
        <v>1135</v>
      </c>
    </row>
    <row r="115" spans="1:65" s="2" customFormat="1" ht="19.5">
      <c r="A115" s="38"/>
      <c r="B115" s="39"/>
      <c r="C115" s="40"/>
      <c r="D115" s="195" t="s">
        <v>178</v>
      </c>
      <c r="E115" s="40"/>
      <c r="F115" s="196" t="s">
        <v>3947</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1" t="s">
        <v>178</v>
      </c>
      <c r="AU115" s="21" t="s">
        <v>81</v>
      </c>
    </row>
    <row r="116" spans="1:65" s="2" customFormat="1" ht="11.25">
      <c r="A116" s="38"/>
      <c r="B116" s="39"/>
      <c r="C116" s="40"/>
      <c r="D116" s="200" t="s">
        <v>180</v>
      </c>
      <c r="E116" s="40"/>
      <c r="F116" s="201" t="s">
        <v>3948</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1" t="s">
        <v>180</v>
      </c>
      <c r="AU116" s="21" t="s">
        <v>81</v>
      </c>
    </row>
    <row r="117" spans="1:65" s="2" customFormat="1" ht="33" customHeight="1">
      <c r="A117" s="38"/>
      <c r="B117" s="39"/>
      <c r="C117" s="182" t="s">
        <v>390</v>
      </c>
      <c r="D117" s="182" t="s">
        <v>171</v>
      </c>
      <c r="E117" s="183" t="s">
        <v>3949</v>
      </c>
      <c r="F117" s="184" t="s">
        <v>3950</v>
      </c>
      <c r="G117" s="185" t="s">
        <v>237</v>
      </c>
      <c r="H117" s="186">
        <v>4</v>
      </c>
      <c r="I117" s="187"/>
      <c r="J117" s="188">
        <f>ROUND(I117*H117,2)</f>
        <v>0</v>
      </c>
      <c r="K117" s="184" t="s">
        <v>175</v>
      </c>
      <c r="L117" s="43"/>
      <c r="M117" s="189" t="s">
        <v>19</v>
      </c>
      <c r="N117" s="190" t="s">
        <v>43</v>
      </c>
      <c r="O117" s="68"/>
      <c r="P117" s="191">
        <f>O117*H117</f>
        <v>0</v>
      </c>
      <c r="Q117" s="191">
        <v>0</v>
      </c>
      <c r="R117" s="191">
        <f>Q117*H117</f>
        <v>0</v>
      </c>
      <c r="S117" s="191">
        <v>0</v>
      </c>
      <c r="T117" s="192">
        <f>S117*H117</f>
        <v>0</v>
      </c>
      <c r="U117" s="38"/>
      <c r="V117" s="38"/>
      <c r="W117" s="38"/>
      <c r="X117" s="38"/>
      <c r="Y117" s="38"/>
      <c r="Z117" s="38"/>
      <c r="AA117" s="38"/>
      <c r="AB117" s="38"/>
      <c r="AC117" s="38"/>
      <c r="AD117" s="38"/>
      <c r="AE117" s="38"/>
      <c r="AR117" s="193" t="s">
        <v>1984</v>
      </c>
      <c r="AT117" s="193" t="s">
        <v>171</v>
      </c>
      <c r="AU117" s="193" t="s">
        <v>81</v>
      </c>
      <c r="AY117" s="21" t="s">
        <v>168</v>
      </c>
      <c r="BE117" s="194">
        <f>IF(N117="základní",J117,0)</f>
        <v>0</v>
      </c>
      <c r="BF117" s="194">
        <f>IF(N117="snížená",J117,0)</f>
        <v>0</v>
      </c>
      <c r="BG117" s="194">
        <f>IF(N117="zákl. přenesená",J117,0)</f>
        <v>0</v>
      </c>
      <c r="BH117" s="194">
        <f>IF(N117="sníž. přenesená",J117,0)</f>
        <v>0</v>
      </c>
      <c r="BI117" s="194">
        <f>IF(N117="nulová",J117,0)</f>
        <v>0</v>
      </c>
      <c r="BJ117" s="21" t="s">
        <v>79</v>
      </c>
      <c r="BK117" s="194">
        <f>ROUND(I117*H117,2)</f>
        <v>0</v>
      </c>
      <c r="BL117" s="21" t="s">
        <v>1984</v>
      </c>
      <c r="BM117" s="193" t="s">
        <v>1148</v>
      </c>
    </row>
    <row r="118" spans="1:65" s="2" customFormat="1" ht="19.5">
      <c r="A118" s="38"/>
      <c r="B118" s="39"/>
      <c r="C118" s="40"/>
      <c r="D118" s="195" t="s">
        <v>178</v>
      </c>
      <c r="E118" s="40"/>
      <c r="F118" s="196" t="s">
        <v>3951</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1" t="s">
        <v>178</v>
      </c>
      <c r="AU118" s="21" t="s">
        <v>81</v>
      </c>
    </row>
    <row r="119" spans="1:65" s="2" customFormat="1" ht="11.25">
      <c r="A119" s="38"/>
      <c r="B119" s="39"/>
      <c r="C119" s="40"/>
      <c r="D119" s="200" t="s">
        <v>180</v>
      </c>
      <c r="E119" s="40"/>
      <c r="F119" s="201" t="s">
        <v>3952</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1" t="s">
        <v>180</v>
      </c>
      <c r="AU119" s="21" t="s">
        <v>81</v>
      </c>
    </row>
    <row r="120" spans="1:65" s="2" customFormat="1" ht="33" customHeight="1">
      <c r="A120" s="38"/>
      <c r="B120" s="39"/>
      <c r="C120" s="182" t="s">
        <v>1095</v>
      </c>
      <c r="D120" s="182" t="s">
        <v>171</v>
      </c>
      <c r="E120" s="183" t="s">
        <v>3953</v>
      </c>
      <c r="F120" s="184" t="s">
        <v>3954</v>
      </c>
      <c r="G120" s="185" t="s">
        <v>237</v>
      </c>
      <c r="H120" s="186">
        <v>200</v>
      </c>
      <c r="I120" s="187"/>
      <c r="J120" s="188">
        <f>ROUND(I120*H120,2)</f>
        <v>0</v>
      </c>
      <c r="K120" s="184" t="s">
        <v>175</v>
      </c>
      <c r="L120" s="43"/>
      <c r="M120" s="189" t="s">
        <v>19</v>
      </c>
      <c r="N120" s="190" t="s">
        <v>43</v>
      </c>
      <c r="O120" s="68"/>
      <c r="P120" s="191">
        <f>O120*H120</f>
        <v>0</v>
      </c>
      <c r="Q120" s="191">
        <v>0</v>
      </c>
      <c r="R120" s="191">
        <f>Q120*H120</f>
        <v>0</v>
      </c>
      <c r="S120" s="191">
        <v>0</v>
      </c>
      <c r="T120" s="192">
        <f>S120*H120</f>
        <v>0</v>
      </c>
      <c r="U120" s="38"/>
      <c r="V120" s="38"/>
      <c r="W120" s="38"/>
      <c r="X120" s="38"/>
      <c r="Y120" s="38"/>
      <c r="Z120" s="38"/>
      <c r="AA120" s="38"/>
      <c r="AB120" s="38"/>
      <c r="AC120" s="38"/>
      <c r="AD120" s="38"/>
      <c r="AE120" s="38"/>
      <c r="AR120" s="193" t="s">
        <v>1984</v>
      </c>
      <c r="AT120" s="193" t="s">
        <v>171</v>
      </c>
      <c r="AU120" s="193" t="s">
        <v>81</v>
      </c>
      <c r="AY120" s="21" t="s">
        <v>168</v>
      </c>
      <c r="BE120" s="194">
        <f>IF(N120="základní",J120,0)</f>
        <v>0</v>
      </c>
      <c r="BF120" s="194">
        <f>IF(N120="snížená",J120,0)</f>
        <v>0</v>
      </c>
      <c r="BG120" s="194">
        <f>IF(N120="zákl. přenesená",J120,0)</f>
        <v>0</v>
      </c>
      <c r="BH120" s="194">
        <f>IF(N120="sníž. přenesená",J120,0)</f>
        <v>0</v>
      </c>
      <c r="BI120" s="194">
        <f>IF(N120="nulová",J120,0)</f>
        <v>0</v>
      </c>
      <c r="BJ120" s="21" t="s">
        <v>79</v>
      </c>
      <c r="BK120" s="194">
        <f>ROUND(I120*H120,2)</f>
        <v>0</v>
      </c>
      <c r="BL120" s="21" t="s">
        <v>1984</v>
      </c>
      <c r="BM120" s="193" t="s">
        <v>1162</v>
      </c>
    </row>
    <row r="121" spans="1:65" s="2" customFormat="1" ht="19.5">
      <c r="A121" s="38"/>
      <c r="B121" s="39"/>
      <c r="C121" s="40"/>
      <c r="D121" s="195" t="s">
        <v>178</v>
      </c>
      <c r="E121" s="40"/>
      <c r="F121" s="196" t="s">
        <v>3955</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1" t="s">
        <v>178</v>
      </c>
      <c r="AU121" s="21" t="s">
        <v>81</v>
      </c>
    </row>
    <row r="122" spans="1:65" s="2" customFormat="1" ht="11.25">
      <c r="A122" s="38"/>
      <c r="B122" s="39"/>
      <c r="C122" s="40"/>
      <c r="D122" s="200" t="s">
        <v>180</v>
      </c>
      <c r="E122" s="40"/>
      <c r="F122" s="201" t="s">
        <v>3956</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1" t="s">
        <v>180</v>
      </c>
      <c r="AU122" s="21" t="s">
        <v>81</v>
      </c>
    </row>
    <row r="123" spans="1:65" s="2" customFormat="1" ht="44.25" customHeight="1">
      <c r="A123" s="38"/>
      <c r="B123" s="39"/>
      <c r="C123" s="182" t="s">
        <v>2084</v>
      </c>
      <c r="D123" s="182" t="s">
        <v>171</v>
      </c>
      <c r="E123" s="183" t="s">
        <v>3957</v>
      </c>
      <c r="F123" s="184" t="s">
        <v>3958</v>
      </c>
      <c r="G123" s="185" t="s">
        <v>245</v>
      </c>
      <c r="H123" s="186">
        <v>210</v>
      </c>
      <c r="I123" s="187"/>
      <c r="J123" s="188">
        <f>ROUND(I123*H123,2)</f>
        <v>0</v>
      </c>
      <c r="K123" s="184" t="s">
        <v>175</v>
      </c>
      <c r="L123" s="43"/>
      <c r="M123" s="189" t="s">
        <v>19</v>
      </c>
      <c r="N123" s="190" t="s">
        <v>43</v>
      </c>
      <c r="O123" s="68"/>
      <c r="P123" s="191">
        <f>O123*H123</f>
        <v>0</v>
      </c>
      <c r="Q123" s="191">
        <v>0</v>
      </c>
      <c r="R123" s="191">
        <f>Q123*H123</f>
        <v>0</v>
      </c>
      <c r="S123" s="191">
        <v>0</v>
      </c>
      <c r="T123" s="192">
        <f>S123*H123</f>
        <v>0</v>
      </c>
      <c r="U123" s="38"/>
      <c r="V123" s="38"/>
      <c r="W123" s="38"/>
      <c r="X123" s="38"/>
      <c r="Y123" s="38"/>
      <c r="Z123" s="38"/>
      <c r="AA123" s="38"/>
      <c r="AB123" s="38"/>
      <c r="AC123" s="38"/>
      <c r="AD123" s="38"/>
      <c r="AE123" s="38"/>
      <c r="AR123" s="193" t="s">
        <v>1984</v>
      </c>
      <c r="AT123" s="193" t="s">
        <v>171</v>
      </c>
      <c r="AU123" s="193" t="s">
        <v>81</v>
      </c>
      <c r="AY123" s="21" t="s">
        <v>168</v>
      </c>
      <c r="BE123" s="194">
        <f>IF(N123="základní",J123,0)</f>
        <v>0</v>
      </c>
      <c r="BF123" s="194">
        <f>IF(N123="snížená",J123,0)</f>
        <v>0</v>
      </c>
      <c r="BG123" s="194">
        <f>IF(N123="zákl. přenesená",J123,0)</f>
        <v>0</v>
      </c>
      <c r="BH123" s="194">
        <f>IF(N123="sníž. přenesená",J123,0)</f>
        <v>0</v>
      </c>
      <c r="BI123" s="194">
        <f>IF(N123="nulová",J123,0)</f>
        <v>0</v>
      </c>
      <c r="BJ123" s="21" t="s">
        <v>79</v>
      </c>
      <c r="BK123" s="194">
        <f>ROUND(I123*H123,2)</f>
        <v>0</v>
      </c>
      <c r="BL123" s="21" t="s">
        <v>1984</v>
      </c>
      <c r="BM123" s="193" t="s">
        <v>786</v>
      </c>
    </row>
    <row r="124" spans="1:65" s="2" customFormat="1" ht="39">
      <c r="A124" s="38"/>
      <c r="B124" s="39"/>
      <c r="C124" s="40"/>
      <c r="D124" s="195" t="s">
        <v>178</v>
      </c>
      <c r="E124" s="40"/>
      <c r="F124" s="196" t="s">
        <v>3959</v>
      </c>
      <c r="G124" s="40"/>
      <c r="H124" s="40"/>
      <c r="I124" s="197"/>
      <c r="J124" s="40"/>
      <c r="K124" s="40"/>
      <c r="L124" s="43"/>
      <c r="M124" s="198"/>
      <c r="N124" s="199"/>
      <c r="O124" s="68"/>
      <c r="P124" s="68"/>
      <c r="Q124" s="68"/>
      <c r="R124" s="68"/>
      <c r="S124" s="68"/>
      <c r="T124" s="69"/>
      <c r="U124" s="38"/>
      <c r="V124" s="38"/>
      <c r="W124" s="38"/>
      <c r="X124" s="38"/>
      <c r="Y124" s="38"/>
      <c r="Z124" s="38"/>
      <c r="AA124" s="38"/>
      <c r="AB124" s="38"/>
      <c r="AC124" s="38"/>
      <c r="AD124" s="38"/>
      <c r="AE124" s="38"/>
      <c r="AT124" s="21" t="s">
        <v>178</v>
      </c>
      <c r="AU124" s="21" t="s">
        <v>81</v>
      </c>
    </row>
    <row r="125" spans="1:65" s="2" customFormat="1" ht="11.25">
      <c r="A125" s="38"/>
      <c r="B125" s="39"/>
      <c r="C125" s="40"/>
      <c r="D125" s="200" t="s">
        <v>180</v>
      </c>
      <c r="E125" s="40"/>
      <c r="F125" s="201" t="s">
        <v>3960</v>
      </c>
      <c r="G125" s="40"/>
      <c r="H125" s="40"/>
      <c r="I125" s="197"/>
      <c r="J125" s="40"/>
      <c r="K125" s="40"/>
      <c r="L125" s="43"/>
      <c r="M125" s="198"/>
      <c r="N125" s="199"/>
      <c r="O125" s="68"/>
      <c r="P125" s="68"/>
      <c r="Q125" s="68"/>
      <c r="R125" s="68"/>
      <c r="S125" s="68"/>
      <c r="T125" s="69"/>
      <c r="U125" s="38"/>
      <c r="V125" s="38"/>
      <c r="W125" s="38"/>
      <c r="X125" s="38"/>
      <c r="Y125" s="38"/>
      <c r="Z125" s="38"/>
      <c r="AA125" s="38"/>
      <c r="AB125" s="38"/>
      <c r="AC125" s="38"/>
      <c r="AD125" s="38"/>
      <c r="AE125" s="38"/>
      <c r="AT125" s="21" t="s">
        <v>180</v>
      </c>
      <c r="AU125" s="21" t="s">
        <v>81</v>
      </c>
    </row>
    <row r="126" spans="1:65" s="2" customFormat="1" ht="33" customHeight="1">
      <c r="A126" s="38"/>
      <c r="B126" s="39"/>
      <c r="C126" s="182" t="s">
        <v>2080</v>
      </c>
      <c r="D126" s="182" t="s">
        <v>171</v>
      </c>
      <c r="E126" s="183" t="s">
        <v>3961</v>
      </c>
      <c r="F126" s="184" t="s">
        <v>3962</v>
      </c>
      <c r="G126" s="185" t="s">
        <v>245</v>
      </c>
      <c r="H126" s="186">
        <v>2765</v>
      </c>
      <c r="I126" s="187"/>
      <c r="J126" s="188">
        <f>ROUND(I126*H126,2)</f>
        <v>0</v>
      </c>
      <c r="K126" s="184" t="s">
        <v>175</v>
      </c>
      <c r="L126" s="43"/>
      <c r="M126" s="189" t="s">
        <v>19</v>
      </c>
      <c r="N126" s="190" t="s">
        <v>43</v>
      </c>
      <c r="O126" s="68"/>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1984</v>
      </c>
      <c r="AT126" s="193" t="s">
        <v>171</v>
      </c>
      <c r="AU126" s="193" t="s">
        <v>81</v>
      </c>
      <c r="AY126" s="21" t="s">
        <v>168</v>
      </c>
      <c r="BE126" s="194">
        <f>IF(N126="základní",J126,0)</f>
        <v>0</v>
      </c>
      <c r="BF126" s="194">
        <f>IF(N126="snížená",J126,0)</f>
        <v>0</v>
      </c>
      <c r="BG126" s="194">
        <f>IF(N126="zákl. přenesená",J126,0)</f>
        <v>0</v>
      </c>
      <c r="BH126" s="194">
        <f>IF(N126="sníž. přenesená",J126,0)</f>
        <v>0</v>
      </c>
      <c r="BI126" s="194">
        <f>IF(N126="nulová",J126,0)</f>
        <v>0</v>
      </c>
      <c r="BJ126" s="21" t="s">
        <v>79</v>
      </c>
      <c r="BK126" s="194">
        <f>ROUND(I126*H126,2)</f>
        <v>0</v>
      </c>
      <c r="BL126" s="21" t="s">
        <v>1984</v>
      </c>
      <c r="BM126" s="193" t="s">
        <v>701</v>
      </c>
    </row>
    <row r="127" spans="1:65" s="2" customFormat="1" ht="19.5">
      <c r="A127" s="38"/>
      <c r="B127" s="39"/>
      <c r="C127" s="40"/>
      <c r="D127" s="195" t="s">
        <v>178</v>
      </c>
      <c r="E127" s="40"/>
      <c r="F127" s="196" t="s">
        <v>3963</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1" t="s">
        <v>178</v>
      </c>
      <c r="AU127" s="21" t="s">
        <v>81</v>
      </c>
    </row>
    <row r="128" spans="1:65" s="2" customFormat="1" ht="11.25">
      <c r="A128" s="38"/>
      <c r="B128" s="39"/>
      <c r="C128" s="40"/>
      <c r="D128" s="200" t="s">
        <v>180</v>
      </c>
      <c r="E128" s="40"/>
      <c r="F128" s="201" t="s">
        <v>3964</v>
      </c>
      <c r="G128" s="40"/>
      <c r="H128" s="40"/>
      <c r="I128" s="197"/>
      <c r="J128" s="40"/>
      <c r="K128" s="40"/>
      <c r="L128" s="43"/>
      <c r="M128" s="198"/>
      <c r="N128" s="199"/>
      <c r="O128" s="68"/>
      <c r="P128" s="68"/>
      <c r="Q128" s="68"/>
      <c r="R128" s="68"/>
      <c r="S128" s="68"/>
      <c r="T128" s="69"/>
      <c r="U128" s="38"/>
      <c r="V128" s="38"/>
      <c r="W128" s="38"/>
      <c r="X128" s="38"/>
      <c r="Y128" s="38"/>
      <c r="Z128" s="38"/>
      <c r="AA128" s="38"/>
      <c r="AB128" s="38"/>
      <c r="AC128" s="38"/>
      <c r="AD128" s="38"/>
      <c r="AE128" s="38"/>
      <c r="AT128" s="21" t="s">
        <v>180</v>
      </c>
      <c r="AU128" s="21" t="s">
        <v>81</v>
      </c>
    </row>
    <row r="129" spans="1:65" s="2" customFormat="1" ht="24.2" customHeight="1">
      <c r="A129" s="38"/>
      <c r="B129" s="39"/>
      <c r="C129" s="182" t="s">
        <v>1212</v>
      </c>
      <c r="D129" s="182" t="s">
        <v>171</v>
      </c>
      <c r="E129" s="183" t="s">
        <v>3965</v>
      </c>
      <c r="F129" s="184" t="s">
        <v>3966</v>
      </c>
      <c r="G129" s="185" t="s">
        <v>245</v>
      </c>
      <c r="H129" s="186">
        <v>90</v>
      </c>
      <c r="I129" s="187"/>
      <c r="J129" s="188">
        <f>ROUND(I129*H129,2)</f>
        <v>0</v>
      </c>
      <c r="K129" s="184" t="s">
        <v>175</v>
      </c>
      <c r="L129" s="43"/>
      <c r="M129" s="189" t="s">
        <v>19</v>
      </c>
      <c r="N129" s="190" t="s">
        <v>43</v>
      </c>
      <c r="O129" s="68"/>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1984</v>
      </c>
      <c r="AT129" s="193" t="s">
        <v>171</v>
      </c>
      <c r="AU129" s="193" t="s">
        <v>81</v>
      </c>
      <c r="AY129" s="21" t="s">
        <v>168</v>
      </c>
      <c r="BE129" s="194">
        <f>IF(N129="základní",J129,0)</f>
        <v>0</v>
      </c>
      <c r="BF129" s="194">
        <f>IF(N129="snížená",J129,0)</f>
        <v>0</v>
      </c>
      <c r="BG129" s="194">
        <f>IF(N129="zákl. přenesená",J129,0)</f>
        <v>0</v>
      </c>
      <c r="BH129" s="194">
        <f>IF(N129="sníž. přenesená",J129,0)</f>
        <v>0</v>
      </c>
      <c r="BI129" s="194">
        <f>IF(N129="nulová",J129,0)</f>
        <v>0</v>
      </c>
      <c r="BJ129" s="21" t="s">
        <v>79</v>
      </c>
      <c r="BK129" s="194">
        <f>ROUND(I129*H129,2)</f>
        <v>0</v>
      </c>
      <c r="BL129" s="21" t="s">
        <v>1984</v>
      </c>
      <c r="BM129" s="193" t="s">
        <v>683</v>
      </c>
    </row>
    <row r="130" spans="1:65" s="2" customFormat="1" ht="29.25">
      <c r="A130" s="38"/>
      <c r="B130" s="39"/>
      <c r="C130" s="40"/>
      <c r="D130" s="195" t="s">
        <v>178</v>
      </c>
      <c r="E130" s="40"/>
      <c r="F130" s="196" t="s">
        <v>3967</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1" t="s">
        <v>178</v>
      </c>
      <c r="AU130" s="21" t="s">
        <v>81</v>
      </c>
    </row>
    <row r="131" spans="1:65" s="2" customFormat="1" ht="11.25">
      <c r="A131" s="38"/>
      <c r="B131" s="39"/>
      <c r="C131" s="40"/>
      <c r="D131" s="200" t="s">
        <v>180</v>
      </c>
      <c r="E131" s="40"/>
      <c r="F131" s="201" t="s">
        <v>3968</v>
      </c>
      <c r="G131" s="40"/>
      <c r="H131" s="40"/>
      <c r="I131" s="197"/>
      <c r="J131" s="40"/>
      <c r="K131" s="40"/>
      <c r="L131" s="43"/>
      <c r="M131" s="198"/>
      <c r="N131" s="199"/>
      <c r="O131" s="68"/>
      <c r="P131" s="68"/>
      <c r="Q131" s="68"/>
      <c r="R131" s="68"/>
      <c r="S131" s="68"/>
      <c r="T131" s="69"/>
      <c r="U131" s="38"/>
      <c r="V131" s="38"/>
      <c r="W131" s="38"/>
      <c r="X131" s="38"/>
      <c r="Y131" s="38"/>
      <c r="Z131" s="38"/>
      <c r="AA131" s="38"/>
      <c r="AB131" s="38"/>
      <c r="AC131" s="38"/>
      <c r="AD131" s="38"/>
      <c r="AE131" s="38"/>
      <c r="AT131" s="21" t="s">
        <v>180</v>
      </c>
      <c r="AU131" s="21" t="s">
        <v>81</v>
      </c>
    </row>
    <row r="132" spans="1:65" s="2" customFormat="1" ht="24.2" customHeight="1">
      <c r="A132" s="38"/>
      <c r="B132" s="39"/>
      <c r="C132" s="182" t="s">
        <v>278</v>
      </c>
      <c r="D132" s="182" t="s">
        <v>171</v>
      </c>
      <c r="E132" s="183" t="s">
        <v>3969</v>
      </c>
      <c r="F132" s="184" t="s">
        <v>3970</v>
      </c>
      <c r="G132" s="185" t="s">
        <v>237</v>
      </c>
      <c r="H132" s="186">
        <v>59</v>
      </c>
      <c r="I132" s="187"/>
      <c r="J132" s="188">
        <f>ROUND(I132*H132,2)</f>
        <v>0</v>
      </c>
      <c r="K132" s="184" t="s">
        <v>1480</v>
      </c>
      <c r="L132" s="43"/>
      <c r="M132" s="189" t="s">
        <v>19</v>
      </c>
      <c r="N132" s="190" t="s">
        <v>43</v>
      </c>
      <c r="O132" s="68"/>
      <c r="P132" s="191">
        <f>O132*H132</f>
        <v>0</v>
      </c>
      <c r="Q132" s="191">
        <v>0</v>
      </c>
      <c r="R132" s="191">
        <f>Q132*H132</f>
        <v>0</v>
      </c>
      <c r="S132" s="191">
        <v>0</v>
      </c>
      <c r="T132" s="192">
        <f>S132*H132</f>
        <v>0</v>
      </c>
      <c r="U132" s="38"/>
      <c r="V132" s="38"/>
      <c r="W132" s="38"/>
      <c r="X132" s="38"/>
      <c r="Y132" s="38"/>
      <c r="Z132" s="38"/>
      <c r="AA132" s="38"/>
      <c r="AB132" s="38"/>
      <c r="AC132" s="38"/>
      <c r="AD132" s="38"/>
      <c r="AE132" s="38"/>
      <c r="AR132" s="193" t="s">
        <v>1984</v>
      </c>
      <c r="AT132" s="193" t="s">
        <v>171</v>
      </c>
      <c r="AU132" s="193" t="s">
        <v>81</v>
      </c>
      <c r="AY132" s="21" t="s">
        <v>168</v>
      </c>
      <c r="BE132" s="194">
        <f>IF(N132="základní",J132,0)</f>
        <v>0</v>
      </c>
      <c r="BF132" s="194">
        <f>IF(N132="snížená",J132,0)</f>
        <v>0</v>
      </c>
      <c r="BG132" s="194">
        <f>IF(N132="zákl. přenesená",J132,0)</f>
        <v>0</v>
      </c>
      <c r="BH132" s="194">
        <f>IF(N132="sníž. přenesená",J132,0)</f>
        <v>0</v>
      </c>
      <c r="BI132" s="194">
        <f>IF(N132="nulová",J132,0)</f>
        <v>0</v>
      </c>
      <c r="BJ132" s="21" t="s">
        <v>79</v>
      </c>
      <c r="BK132" s="194">
        <f>ROUND(I132*H132,2)</f>
        <v>0</v>
      </c>
      <c r="BL132" s="21" t="s">
        <v>1984</v>
      </c>
      <c r="BM132" s="193" t="s">
        <v>739</v>
      </c>
    </row>
    <row r="133" spans="1:65" s="2" customFormat="1" ht="19.5">
      <c r="A133" s="38"/>
      <c r="B133" s="39"/>
      <c r="C133" s="40"/>
      <c r="D133" s="195" t="s">
        <v>178</v>
      </c>
      <c r="E133" s="40"/>
      <c r="F133" s="196" t="s">
        <v>3970</v>
      </c>
      <c r="G133" s="40"/>
      <c r="H133" s="40"/>
      <c r="I133" s="197"/>
      <c r="J133" s="40"/>
      <c r="K133" s="40"/>
      <c r="L133" s="43"/>
      <c r="M133" s="198"/>
      <c r="N133" s="199"/>
      <c r="O133" s="68"/>
      <c r="P133" s="68"/>
      <c r="Q133" s="68"/>
      <c r="R133" s="68"/>
      <c r="S133" s="68"/>
      <c r="T133" s="69"/>
      <c r="U133" s="38"/>
      <c r="V133" s="38"/>
      <c r="W133" s="38"/>
      <c r="X133" s="38"/>
      <c r="Y133" s="38"/>
      <c r="Z133" s="38"/>
      <c r="AA133" s="38"/>
      <c r="AB133" s="38"/>
      <c r="AC133" s="38"/>
      <c r="AD133" s="38"/>
      <c r="AE133" s="38"/>
      <c r="AT133" s="21" t="s">
        <v>178</v>
      </c>
      <c r="AU133" s="21" t="s">
        <v>81</v>
      </c>
    </row>
    <row r="134" spans="1:65" s="2" customFormat="1" ht="24.2" customHeight="1">
      <c r="A134" s="38"/>
      <c r="B134" s="39"/>
      <c r="C134" s="182" t="s">
        <v>405</v>
      </c>
      <c r="D134" s="182" t="s">
        <v>171</v>
      </c>
      <c r="E134" s="183" t="s">
        <v>3971</v>
      </c>
      <c r="F134" s="184" t="s">
        <v>3972</v>
      </c>
      <c r="G134" s="185" t="s">
        <v>237</v>
      </c>
      <c r="H134" s="186">
        <v>1</v>
      </c>
      <c r="I134" s="187"/>
      <c r="J134" s="188">
        <f>ROUND(I134*H134,2)</f>
        <v>0</v>
      </c>
      <c r="K134" s="184" t="s">
        <v>175</v>
      </c>
      <c r="L134" s="43"/>
      <c r="M134" s="189" t="s">
        <v>19</v>
      </c>
      <c r="N134" s="190" t="s">
        <v>43</v>
      </c>
      <c r="O134" s="68"/>
      <c r="P134" s="191">
        <f>O134*H134</f>
        <v>0</v>
      </c>
      <c r="Q134" s="191">
        <v>0</v>
      </c>
      <c r="R134" s="191">
        <f>Q134*H134</f>
        <v>0</v>
      </c>
      <c r="S134" s="191">
        <v>0</v>
      </c>
      <c r="T134" s="192">
        <f>S134*H134</f>
        <v>0</v>
      </c>
      <c r="U134" s="38"/>
      <c r="V134" s="38"/>
      <c r="W134" s="38"/>
      <c r="X134" s="38"/>
      <c r="Y134" s="38"/>
      <c r="Z134" s="38"/>
      <c r="AA134" s="38"/>
      <c r="AB134" s="38"/>
      <c r="AC134" s="38"/>
      <c r="AD134" s="38"/>
      <c r="AE134" s="38"/>
      <c r="AR134" s="193" t="s">
        <v>1984</v>
      </c>
      <c r="AT134" s="193" t="s">
        <v>171</v>
      </c>
      <c r="AU134" s="193" t="s">
        <v>81</v>
      </c>
      <c r="AY134" s="21" t="s">
        <v>168</v>
      </c>
      <c r="BE134" s="194">
        <f>IF(N134="základní",J134,0)</f>
        <v>0</v>
      </c>
      <c r="BF134" s="194">
        <f>IF(N134="snížená",J134,0)</f>
        <v>0</v>
      </c>
      <c r="BG134" s="194">
        <f>IF(N134="zákl. přenesená",J134,0)</f>
        <v>0</v>
      </c>
      <c r="BH134" s="194">
        <f>IF(N134="sníž. přenesená",J134,0)</f>
        <v>0</v>
      </c>
      <c r="BI134" s="194">
        <f>IF(N134="nulová",J134,0)</f>
        <v>0</v>
      </c>
      <c r="BJ134" s="21" t="s">
        <v>79</v>
      </c>
      <c r="BK134" s="194">
        <f>ROUND(I134*H134,2)</f>
        <v>0</v>
      </c>
      <c r="BL134" s="21" t="s">
        <v>1984</v>
      </c>
      <c r="BM134" s="193" t="s">
        <v>752</v>
      </c>
    </row>
    <row r="135" spans="1:65" s="2" customFormat="1" ht="19.5">
      <c r="A135" s="38"/>
      <c r="B135" s="39"/>
      <c r="C135" s="40"/>
      <c r="D135" s="195" t="s">
        <v>178</v>
      </c>
      <c r="E135" s="40"/>
      <c r="F135" s="196" t="s">
        <v>3973</v>
      </c>
      <c r="G135" s="40"/>
      <c r="H135" s="40"/>
      <c r="I135" s="197"/>
      <c r="J135" s="40"/>
      <c r="K135" s="40"/>
      <c r="L135" s="43"/>
      <c r="M135" s="198"/>
      <c r="N135" s="199"/>
      <c r="O135" s="68"/>
      <c r="P135" s="68"/>
      <c r="Q135" s="68"/>
      <c r="R135" s="68"/>
      <c r="S135" s="68"/>
      <c r="T135" s="69"/>
      <c r="U135" s="38"/>
      <c r="V135" s="38"/>
      <c r="W135" s="38"/>
      <c r="X135" s="38"/>
      <c r="Y135" s="38"/>
      <c r="Z135" s="38"/>
      <c r="AA135" s="38"/>
      <c r="AB135" s="38"/>
      <c r="AC135" s="38"/>
      <c r="AD135" s="38"/>
      <c r="AE135" s="38"/>
      <c r="AT135" s="21" t="s">
        <v>178</v>
      </c>
      <c r="AU135" s="21" t="s">
        <v>81</v>
      </c>
    </row>
    <row r="136" spans="1:65" s="2" customFormat="1" ht="11.25">
      <c r="A136" s="38"/>
      <c r="B136" s="39"/>
      <c r="C136" s="40"/>
      <c r="D136" s="200" t="s">
        <v>180</v>
      </c>
      <c r="E136" s="40"/>
      <c r="F136" s="201" t="s">
        <v>3974</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1" t="s">
        <v>180</v>
      </c>
      <c r="AU136" s="21" t="s">
        <v>81</v>
      </c>
    </row>
    <row r="137" spans="1:65" s="2" customFormat="1" ht="24.2" customHeight="1">
      <c r="A137" s="38"/>
      <c r="B137" s="39"/>
      <c r="C137" s="182" t="s">
        <v>490</v>
      </c>
      <c r="D137" s="182" t="s">
        <v>171</v>
      </c>
      <c r="E137" s="183" t="s">
        <v>3975</v>
      </c>
      <c r="F137" s="184" t="s">
        <v>3976</v>
      </c>
      <c r="G137" s="185" t="s">
        <v>237</v>
      </c>
      <c r="H137" s="186">
        <v>3</v>
      </c>
      <c r="I137" s="187"/>
      <c r="J137" s="188">
        <f>ROUND(I137*H137,2)</f>
        <v>0</v>
      </c>
      <c r="K137" s="184" t="s">
        <v>175</v>
      </c>
      <c r="L137" s="43"/>
      <c r="M137" s="189" t="s">
        <v>19</v>
      </c>
      <c r="N137" s="190" t="s">
        <v>43</v>
      </c>
      <c r="O137" s="68"/>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1984</v>
      </c>
      <c r="AT137" s="193" t="s">
        <v>171</v>
      </c>
      <c r="AU137" s="193" t="s">
        <v>81</v>
      </c>
      <c r="AY137" s="21" t="s">
        <v>168</v>
      </c>
      <c r="BE137" s="194">
        <f>IF(N137="základní",J137,0)</f>
        <v>0</v>
      </c>
      <c r="BF137" s="194">
        <f>IF(N137="snížená",J137,0)</f>
        <v>0</v>
      </c>
      <c r="BG137" s="194">
        <f>IF(N137="zákl. přenesená",J137,0)</f>
        <v>0</v>
      </c>
      <c r="BH137" s="194">
        <f>IF(N137="sníž. přenesená",J137,0)</f>
        <v>0</v>
      </c>
      <c r="BI137" s="194">
        <f>IF(N137="nulová",J137,0)</f>
        <v>0</v>
      </c>
      <c r="BJ137" s="21" t="s">
        <v>79</v>
      </c>
      <c r="BK137" s="194">
        <f>ROUND(I137*H137,2)</f>
        <v>0</v>
      </c>
      <c r="BL137" s="21" t="s">
        <v>1984</v>
      </c>
      <c r="BM137" s="193" t="s">
        <v>1682</v>
      </c>
    </row>
    <row r="138" spans="1:65" s="2" customFormat="1" ht="19.5">
      <c r="A138" s="38"/>
      <c r="B138" s="39"/>
      <c r="C138" s="40"/>
      <c r="D138" s="195" t="s">
        <v>178</v>
      </c>
      <c r="E138" s="40"/>
      <c r="F138" s="196" t="s">
        <v>3977</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1" t="s">
        <v>178</v>
      </c>
      <c r="AU138" s="21" t="s">
        <v>81</v>
      </c>
    </row>
    <row r="139" spans="1:65" s="2" customFormat="1" ht="11.25">
      <c r="A139" s="38"/>
      <c r="B139" s="39"/>
      <c r="C139" s="40"/>
      <c r="D139" s="200" t="s">
        <v>180</v>
      </c>
      <c r="E139" s="40"/>
      <c r="F139" s="201" t="s">
        <v>3978</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1" t="s">
        <v>180</v>
      </c>
      <c r="AU139" s="21" t="s">
        <v>81</v>
      </c>
    </row>
    <row r="140" spans="1:65" s="2" customFormat="1" ht="37.9" customHeight="1">
      <c r="A140" s="38"/>
      <c r="B140" s="39"/>
      <c r="C140" s="182" t="s">
        <v>2076</v>
      </c>
      <c r="D140" s="182" t="s">
        <v>171</v>
      </c>
      <c r="E140" s="183" t="s">
        <v>3979</v>
      </c>
      <c r="F140" s="184" t="s">
        <v>3980</v>
      </c>
      <c r="G140" s="185" t="s">
        <v>237</v>
      </c>
      <c r="H140" s="186">
        <v>89</v>
      </c>
      <c r="I140" s="187"/>
      <c r="J140" s="188">
        <f>ROUND(I140*H140,2)</f>
        <v>0</v>
      </c>
      <c r="K140" s="184" t="s">
        <v>175</v>
      </c>
      <c r="L140" s="43"/>
      <c r="M140" s="189" t="s">
        <v>19</v>
      </c>
      <c r="N140" s="190" t="s">
        <v>43</v>
      </c>
      <c r="O140" s="68"/>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1984</v>
      </c>
      <c r="AT140" s="193" t="s">
        <v>171</v>
      </c>
      <c r="AU140" s="193" t="s">
        <v>81</v>
      </c>
      <c r="AY140" s="21" t="s">
        <v>168</v>
      </c>
      <c r="BE140" s="194">
        <f>IF(N140="základní",J140,0)</f>
        <v>0</v>
      </c>
      <c r="BF140" s="194">
        <f>IF(N140="snížená",J140,0)</f>
        <v>0</v>
      </c>
      <c r="BG140" s="194">
        <f>IF(N140="zákl. přenesená",J140,0)</f>
        <v>0</v>
      </c>
      <c r="BH140" s="194">
        <f>IF(N140="sníž. přenesená",J140,0)</f>
        <v>0</v>
      </c>
      <c r="BI140" s="194">
        <f>IF(N140="nulová",J140,0)</f>
        <v>0</v>
      </c>
      <c r="BJ140" s="21" t="s">
        <v>79</v>
      </c>
      <c r="BK140" s="194">
        <f>ROUND(I140*H140,2)</f>
        <v>0</v>
      </c>
      <c r="BL140" s="21" t="s">
        <v>1984</v>
      </c>
      <c r="BM140" s="193" t="s">
        <v>2483</v>
      </c>
    </row>
    <row r="141" spans="1:65" s="2" customFormat="1" ht="29.25">
      <c r="A141" s="38"/>
      <c r="B141" s="39"/>
      <c r="C141" s="40"/>
      <c r="D141" s="195" t="s">
        <v>178</v>
      </c>
      <c r="E141" s="40"/>
      <c r="F141" s="196" t="s">
        <v>3981</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1" t="s">
        <v>178</v>
      </c>
      <c r="AU141" s="21" t="s">
        <v>81</v>
      </c>
    </row>
    <row r="142" spans="1:65" s="2" customFormat="1" ht="11.25">
      <c r="A142" s="38"/>
      <c r="B142" s="39"/>
      <c r="C142" s="40"/>
      <c r="D142" s="200" t="s">
        <v>180</v>
      </c>
      <c r="E142" s="40"/>
      <c r="F142" s="201" t="s">
        <v>3982</v>
      </c>
      <c r="G142" s="40"/>
      <c r="H142" s="40"/>
      <c r="I142" s="197"/>
      <c r="J142" s="40"/>
      <c r="K142" s="40"/>
      <c r="L142" s="43"/>
      <c r="M142" s="198"/>
      <c r="N142" s="199"/>
      <c r="O142" s="68"/>
      <c r="P142" s="68"/>
      <c r="Q142" s="68"/>
      <c r="R142" s="68"/>
      <c r="S142" s="68"/>
      <c r="T142" s="69"/>
      <c r="U142" s="38"/>
      <c r="V142" s="38"/>
      <c r="W142" s="38"/>
      <c r="X142" s="38"/>
      <c r="Y142" s="38"/>
      <c r="Z142" s="38"/>
      <c r="AA142" s="38"/>
      <c r="AB142" s="38"/>
      <c r="AC142" s="38"/>
      <c r="AD142" s="38"/>
      <c r="AE142" s="38"/>
      <c r="AT142" s="21" t="s">
        <v>180</v>
      </c>
      <c r="AU142" s="21" t="s">
        <v>81</v>
      </c>
    </row>
    <row r="143" spans="1:65" s="2" customFormat="1" ht="24.2" customHeight="1">
      <c r="A143" s="38"/>
      <c r="B143" s="39"/>
      <c r="C143" s="182" t="s">
        <v>3185</v>
      </c>
      <c r="D143" s="182" t="s">
        <v>171</v>
      </c>
      <c r="E143" s="183" t="s">
        <v>3983</v>
      </c>
      <c r="F143" s="184" t="s">
        <v>3984</v>
      </c>
      <c r="G143" s="185" t="s">
        <v>237</v>
      </c>
      <c r="H143" s="186">
        <v>10</v>
      </c>
      <c r="I143" s="187"/>
      <c r="J143" s="188">
        <f>ROUND(I143*H143,2)</f>
        <v>0</v>
      </c>
      <c r="K143" s="184" t="s">
        <v>175</v>
      </c>
      <c r="L143" s="43"/>
      <c r="M143" s="189" t="s">
        <v>19</v>
      </c>
      <c r="N143" s="190" t="s">
        <v>43</v>
      </c>
      <c r="O143" s="68"/>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1984</v>
      </c>
      <c r="AT143" s="193" t="s">
        <v>171</v>
      </c>
      <c r="AU143" s="193" t="s">
        <v>81</v>
      </c>
      <c r="AY143" s="21" t="s">
        <v>168</v>
      </c>
      <c r="BE143" s="194">
        <f>IF(N143="základní",J143,0)</f>
        <v>0</v>
      </c>
      <c r="BF143" s="194">
        <f>IF(N143="snížená",J143,0)</f>
        <v>0</v>
      </c>
      <c r="BG143" s="194">
        <f>IF(N143="zákl. přenesená",J143,0)</f>
        <v>0</v>
      </c>
      <c r="BH143" s="194">
        <f>IF(N143="sníž. přenesená",J143,0)</f>
        <v>0</v>
      </c>
      <c r="BI143" s="194">
        <f>IF(N143="nulová",J143,0)</f>
        <v>0</v>
      </c>
      <c r="BJ143" s="21" t="s">
        <v>79</v>
      </c>
      <c r="BK143" s="194">
        <f>ROUND(I143*H143,2)</f>
        <v>0</v>
      </c>
      <c r="BL143" s="21" t="s">
        <v>1984</v>
      </c>
      <c r="BM143" s="193" t="s">
        <v>941</v>
      </c>
    </row>
    <row r="144" spans="1:65" s="2" customFormat="1" ht="19.5">
      <c r="A144" s="38"/>
      <c r="B144" s="39"/>
      <c r="C144" s="40"/>
      <c r="D144" s="195" t="s">
        <v>178</v>
      </c>
      <c r="E144" s="40"/>
      <c r="F144" s="196" t="s">
        <v>3985</v>
      </c>
      <c r="G144" s="40"/>
      <c r="H144" s="40"/>
      <c r="I144" s="197"/>
      <c r="J144" s="40"/>
      <c r="K144" s="40"/>
      <c r="L144" s="43"/>
      <c r="M144" s="198"/>
      <c r="N144" s="199"/>
      <c r="O144" s="68"/>
      <c r="P144" s="68"/>
      <c r="Q144" s="68"/>
      <c r="R144" s="68"/>
      <c r="S144" s="68"/>
      <c r="T144" s="69"/>
      <c r="U144" s="38"/>
      <c r="V144" s="38"/>
      <c r="W144" s="38"/>
      <c r="X144" s="38"/>
      <c r="Y144" s="38"/>
      <c r="Z144" s="38"/>
      <c r="AA144" s="38"/>
      <c r="AB144" s="38"/>
      <c r="AC144" s="38"/>
      <c r="AD144" s="38"/>
      <c r="AE144" s="38"/>
      <c r="AT144" s="21" t="s">
        <v>178</v>
      </c>
      <c r="AU144" s="21" t="s">
        <v>81</v>
      </c>
    </row>
    <row r="145" spans="1:65" s="2" customFormat="1" ht="11.25">
      <c r="A145" s="38"/>
      <c r="B145" s="39"/>
      <c r="C145" s="40"/>
      <c r="D145" s="200" t="s">
        <v>180</v>
      </c>
      <c r="E145" s="40"/>
      <c r="F145" s="201" t="s">
        <v>3986</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1" t="s">
        <v>180</v>
      </c>
      <c r="AU145" s="21" t="s">
        <v>81</v>
      </c>
    </row>
    <row r="146" spans="1:65" s="2" customFormat="1" ht="24.2" customHeight="1">
      <c r="A146" s="38"/>
      <c r="B146" s="39"/>
      <c r="C146" s="182" t="s">
        <v>1081</v>
      </c>
      <c r="D146" s="182" t="s">
        <v>171</v>
      </c>
      <c r="E146" s="183" t="s">
        <v>3987</v>
      </c>
      <c r="F146" s="184" t="s">
        <v>3988</v>
      </c>
      <c r="G146" s="185" t="s">
        <v>237</v>
      </c>
      <c r="H146" s="186">
        <v>13</v>
      </c>
      <c r="I146" s="187"/>
      <c r="J146" s="188">
        <f>ROUND(I146*H146,2)</f>
        <v>0</v>
      </c>
      <c r="K146" s="184" t="s">
        <v>175</v>
      </c>
      <c r="L146" s="43"/>
      <c r="M146" s="189" t="s">
        <v>19</v>
      </c>
      <c r="N146" s="190" t="s">
        <v>43</v>
      </c>
      <c r="O146" s="68"/>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1984</v>
      </c>
      <c r="AT146" s="193" t="s">
        <v>171</v>
      </c>
      <c r="AU146" s="193" t="s">
        <v>81</v>
      </c>
      <c r="AY146" s="21" t="s">
        <v>168</v>
      </c>
      <c r="BE146" s="194">
        <f>IF(N146="základní",J146,0)</f>
        <v>0</v>
      </c>
      <c r="BF146" s="194">
        <f>IF(N146="snížená",J146,0)</f>
        <v>0</v>
      </c>
      <c r="BG146" s="194">
        <f>IF(N146="zákl. přenesená",J146,0)</f>
        <v>0</v>
      </c>
      <c r="BH146" s="194">
        <f>IF(N146="sníž. přenesená",J146,0)</f>
        <v>0</v>
      </c>
      <c r="BI146" s="194">
        <f>IF(N146="nulová",J146,0)</f>
        <v>0</v>
      </c>
      <c r="BJ146" s="21" t="s">
        <v>79</v>
      </c>
      <c r="BK146" s="194">
        <f>ROUND(I146*H146,2)</f>
        <v>0</v>
      </c>
      <c r="BL146" s="21" t="s">
        <v>1984</v>
      </c>
      <c r="BM146" s="193" t="s">
        <v>2574</v>
      </c>
    </row>
    <row r="147" spans="1:65" s="2" customFormat="1" ht="19.5">
      <c r="A147" s="38"/>
      <c r="B147" s="39"/>
      <c r="C147" s="40"/>
      <c r="D147" s="195" t="s">
        <v>178</v>
      </c>
      <c r="E147" s="40"/>
      <c r="F147" s="196" t="s">
        <v>3989</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1" t="s">
        <v>178</v>
      </c>
      <c r="AU147" s="21" t="s">
        <v>81</v>
      </c>
    </row>
    <row r="148" spans="1:65" s="2" customFormat="1" ht="11.25">
      <c r="A148" s="38"/>
      <c r="B148" s="39"/>
      <c r="C148" s="40"/>
      <c r="D148" s="200" t="s">
        <v>180</v>
      </c>
      <c r="E148" s="40"/>
      <c r="F148" s="201" t="s">
        <v>3990</v>
      </c>
      <c r="G148" s="40"/>
      <c r="H148" s="40"/>
      <c r="I148" s="197"/>
      <c r="J148" s="40"/>
      <c r="K148" s="40"/>
      <c r="L148" s="43"/>
      <c r="M148" s="198"/>
      <c r="N148" s="199"/>
      <c r="O148" s="68"/>
      <c r="P148" s="68"/>
      <c r="Q148" s="68"/>
      <c r="R148" s="68"/>
      <c r="S148" s="68"/>
      <c r="T148" s="69"/>
      <c r="U148" s="38"/>
      <c r="V148" s="38"/>
      <c r="W148" s="38"/>
      <c r="X148" s="38"/>
      <c r="Y148" s="38"/>
      <c r="Z148" s="38"/>
      <c r="AA148" s="38"/>
      <c r="AB148" s="38"/>
      <c r="AC148" s="38"/>
      <c r="AD148" s="38"/>
      <c r="AE148" s="38"/>
      <c r="AT148" s="21" t="s">
        <v>180</v>
      </c>
      <c r="AU148" s="21" t="s">
        <v>81</v>
      </c>
    </row>
    <row r="149" spans="1:65" s="2" customFormat="1" ht="21.75" customHeight="1">
      <c r="A149" s="38"/>
      <c r="B149" s="39"/>
      <c r="C149" s="182" t="s">
        <v>1219</v>
      </c>
      <c r="D149" s="182" t="s">
        <v>171</v>
      </c>
      <c r="E149" s="183" t="s">
        <v>3991</v>
      </c>
      <c r="F149" s="184" t="s">
        <v>3992</v>
      </c>
      <c r="G149" s="185" t="s">
        <v>237</v>
      </c>
      <c r="H149" s="186">
        <v>5</v>
      </c>
      <c r="I149" s="187"/>
      <c r="J149" s="188">
        <f>ROUND(I149*H149,2)</f>
        <v>0</v>
      </c>
      <c r="K149" s="184" t="s">
        <v>175</v>
      </c>
      <c r="L149" s="43"/>
      <c r="M149" s="189" t="s">
        <v>19</v>
      </c>
      <c r="N149" s="190" t="s">
        <v>43</v>
      </c>
      <c r="O149" s="68"/>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1984</v>
      </c>
      <c r="AT149" s="193" t="s">
        <v>171</v>
      </c>
      <c r="AU149" s="193" t="s">
        <v>81</v>
      </c>
      <c r="AY149" s="21" t="s">
        <v>168</v>
      </c>
      <c r="BE149" s="194">
        <f>IF(N149="základní",J149,0)</f>
        <v>0</v>
      </c>
      <c r="BF149" s="194">
        <f>IF(N149="snížená",J149,0)</f>
        <v>0</v>
      </c>
      <c r="BG149" s="194">
        <f>IF(N149="zákl. přenesená",J149,0)</f>
        <v>0</v>
      </c>
      <c r="BH149" s="194">
        <f>IF(N149="sníž. přenesená",J149,0)</f>
        <v>0</v>
      </c>
      <c r="BI149" s="194">
        <f>IF(N149="nulová",J149,0)</f>
        <v>0</v>
      </c>
      <c r="BJ149" s="21" t="s">
        <v>79</v>
      </c>
      <c r="BK149" s="194">
        <f>ROUND(I149*H149,2)</f>
        <v>0</v>
      </c>
      <c r="BL149" s="21" t="s">
        <v>1984</v>
      </c>
      <c r="BM149" s="193" t="s">
        <v>1711</v>
      </c>
    </row>
    <row r="150" spans="1:65" s="2" customFormat="1" ht="19.5">
      <c r="A150" s="38"/>
      <c r="B150" s="39"/>
      <c r="C150" s="40"/>
      <c r="D150" s="195" t="s">
        <v>178</v>
      </c>
      <c r="E150" s="40"/>
      <c r="F150" s="196" t="s">
        <v>3993</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1" t="s">
        <v>178</v>
      </c>
      <c r="AU150" s="21" t="s">
        <v>81</v>
      </c>
    </row>
    <row r="151" spans="1:65" s="2" customFormat="1" ht="11.25">
      <c r="A151" s="38"/>
      <c r="B151" s="39"/>
      <c r="C151" s="40"/>
      <c r="D151" s="200" t="s">
        <v>180</v>
      </c>
      <c r="E151" s="40"/>
      <c r="F151" s="201" t="s">
        <v>3994</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1" t="s">
        <v>180</v>
      </c>
      <c r="AU151" s="21" t="s">
        <v>81</v>
      </c>
    </row>
    <row r="152" spans="1:65" s="2" customFormat="1" ht="33" customHeight="1">
      <c r="A152" s="38"/>
      <c r="B152" s="39"/>
      <c r="C152" s="182" t="s">
        <v>500</v>
      </c>
      <c r="D152" s="182" t="s">
        <v>171</v>
      </c>
      <c r="E152" s="183" t="s">
        <v>3995</v>
      </c>
      <c r="F152" s="184" t="s">
        <v>3996</v>
      </c>
      <c r="G152" s="185" t="s">
        <v>245</v>
      </c>
      <c r="H152" s="186">
        <v>150</v>
      </c>
      <c r="I152" s="187"/>
      <c r="J152" s="188">
        <f>ROUND(I152*H152,2)</f>
        <v>0</v>
      </c>
      <c r="K152" s="184" t="s">
        <v>175</v>
      </c>
      <c r="L152" s="43"/>
      <c r="M152" s="189" t="s">
        <v>19</v>
      </c>
      <c r="N152" s="190" t="s">
        <v>43</v>
      </c>
      <c r="O152" s="68"/>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1984</v>
      </c>
      <c r="AT152" s="193" t="s">
        <v>171</v>
      </c>
      <c r="AU152" s="193" t="s">
        <v>81</v>
      </c>
      <c r="AY152" s="21" t="s">
        <v>168</v>
      </c>
      <c r="BE152" s="194">
        <f>IF(N152="základní",J152,0)</f>
        <v>0</v>
      </c>
      <c r="BF152" s="194">
        <f>IF(N152="snížená",J152,0)</f>
        <v>0</v>
      </c>
      <c r="BG152" s="194">
        <f>IF(N152="zákl. přenesená",J152,0)</f>
        <v>0</v>
      </c>
      <c r="BH152" s="194">
        <f>IF(N152="sníž. přenesená",J152,0)</f>
        <v>0</v>
      </c>
      <c r="BI152" s="194">
        <f>IF(N152="nulová",J152,0)</f>
        <v>0</v>
      </c>
      <c r="BJ152" s="21" t="s">
        <v>79</v>
      </c>
      <c r="BK152" s="194">
        <f>ROUND(I152*H152,2)</f>
        <v>0</v>
      </c>
      <c r="BL152" s="21" t="s">
        <v>1984</v>
      </c>
      <c r="BM152" s="193" t="s">
        <v>1944</v>
      </c>
    </row>
    <row r="153" spans="1:65" s="2" customFormat="1" ht="29.25">
      <c r="A153" s="38"/>
      <c r="B153" s="39"/>
      <c r="C153" s="40"/>
      <c r="D153" s="195" t="s">
        <v>178</v>
      </c>
      <c r="E153" s="40"/>
      <c r="F153" s="196" t="s">
        <v>3997</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1" t="s">
        <v>178</v>
      </c>
      <c r="AU153" s="21" t="s">
        <v>81</v>
      </c>
    </row>
    <row r="154" spans="1:65" s="2" customFormat="1" ht="11.25">
      <c r="A154" s="38"/>
      <c r="B154" s="39"/>
      <c r="C154" s="40"/>
      <c r="D154" s="200" t="s">
        <v>180</v>
      </c>
      <c r="E154" s="40"/>
      <c r="F154" s="201" t="s">
        <v>3998</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1" t="s">
        <v>180</v>
      </c>
      <c r="AU154" s="21" t="s">
        <v>81</v>
      </c>
    </row>
    <row r="155" spans="1:65" s="2" customFormat="1" ht="24.2" customHeight="1">
      <c r="A155" s="38"/>
      <c r="B155" s="39"/>
      <c r="C155" s="182" t="s">
        <v>337</v>
      </c>
      <c r="D155" s="182" t="s">
        <v>171</v>
      </c>
      <c r="E155" s="183" t="s">
        <v>3999</v>
      </c>
      <c r="F155" s="184" t="s">
        <v>4000</v>
      </c>
      <c r="G155" s="185" t="s">
        <v>237</v>
      </c>
      <c r="H155" s="186">
        <v>12</v>
      </c>
      <c r="I155" s="187"/>
      <c r="J155" s="188">
        <f>ROUND(I155*H155,2)</f>
        <v>0</v>
      </c>
      <c r="K155" s="184" t="s">
        <v>175</v>
      </c>
      <c r="L155" s="43"/>
      <c r="M155" s="189" t="s">
        <v>19</v>
      </c>
      <c r="N155" s="190" t="s">
        <v>43</v>
      </c>
      <c r="O155" s="68"/>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1984</v>
      </c>
      <c r="AT155" s="193" t="s">
        <v>171</v>
      </c>
      <c r="AU155" s="193" t="s">
        <v>81</v>
      </c>
      <c r="AY155" s="21" t="s">
        <v>168</v>
      </c>
      <c r="BE155" s="194">
        <f>IF(N155="základní",J155,0)</f>
        <v>0</v>
      </c>
      <c r="BF155" s="194">
        <f>IF(N155="snížená",J155,0)</f>
        <v>0</v>
      </c>
      <c r="BG155" s="194">
        <f>IF(N155="zákl. přenesená",J155,0)</f>
        <v>0</v>
      </c>
      <c r="BH155" s="194">
        <f>IF(N155="sníž. přenesená",J155,0)</f>
        <v>0</v>
      </c>
      <c r="BI155" s="194">
        <f>IF(N155="nulová",J155,0)</f>
        <v>0</v>
      </c>
      <c r="BJ155" s="21" t="s">
        <v>79</v>
      </c>
      <c r="BK155" s="194">
        <f>ROUND(I155*H155,2)</f>
        <v>0</v>
      </c>
      <c r="BL155" s="21" t="s">
        <v>1984</v>
      </c>
      <c r="BM155" s="193" t="s">
        <v>1948</v>
      </c>
    </row>
    <row r="156" spans="1:65" s="2" customFormat="1" ht="29.25">
      <c r="A156" s="38"/>
      <c r="B156" s="39"/>
      <c r="C156" s="40"/>
      <c r="D156" s="195" t="s">
        <v>178</v>
      </c>
      <c r="E156" s="40"/>
      <c r="F156" s="196" t="s">
        <v>4001</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1" t="s">
        <v>178</v>
      </c>
      <c r="AU156" s="21" t="s">
        <v>81</v>
      </c>
    </row>
    <row r="157" spans="1:65" s="2" customFormat="1" ht="11.25">
      <c r="A157" s="38"/>
      <c r="B157" s="39"/>
      <c r="C157" s="40"/>
      <c r="D157" s="200" t="s">
        <v>180</v>
      </c>
      <c r="E157" s="40"/>
      <c r="F157" s="201" t="s">
        <v>4002</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1" t="s">
        <v>180</v>
      </c>
      <c r="AU157" s="21" t="s">
        <v>81</v>
      </c>
    </row>
    <row r="158" spans="1:65" s="2" customFormat="1" ht="24.2" customHeight="1">
      <c r="A158" s="38"/>
      <c r="B158" s="39"/>
      <c r="C158" s="182" t="s">
        <v>362</v>
      </c>
      <c r="D158" s="182" t="s">
        <v>171</v>
      </c>
      <c r="E158" s="183" t="s">
        <v>4003</v>
      </c>
      <c r="F158" s="184" t="s">
        <v>4004</v>
      </c>
      <c r="G158" s="185" t="s">
        <v>237</v>
      </c>
      <c r="H158" s="186">
        <v>6</v>
      </c>
      <c r="I158" s="187"/>
      <c r="J158" s="188">
        <f>ROUND(I158*H158,2)</f>
        <v>0</v>
      </c>
      <c r="K158" s="184" t="s">
        <v>175</v>
      </c>
      <c r="L158" s="43"/>
      <c r="M158" s="189" t="s">
        <v>19</v>
      </c>
      <c r="N158" s="190" t="s">
        <v>43</v>
      </c>
      <c r="O158" s="68"/>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1984</v>
      </c>
      <c r="AT158" s="193" t="s">
        <v>171</v>
      </c>
      <c r="AU158" s="193" t="s">
        <v>81</v>
      </c>
      <c r="AY158" s="21" t="s">
        <v>168</v>
      </c>
      <c r="BE158" s="194">
        <f>IF(N158="základní",J158,0)</f>
        <v>0</v>
      </c>
      <c r="BF158" s="194">
        <f>IF(N158="snížená",J158,0)</f>
        <v>0</v>
      </c>
      <c r="BG158" s="194">
        <f>IF(N158="zákl. přenesená",J158,0)</f>
        <v>0</v>
      </c>
      <c r="BH158" s="194">
        <f>IF(N158="sníž. přenesená",J158,0)</f>
        <v>0</v>
      </c>
      <c r="BI158" s="194">
        <f>IF(N158="nulová",J158,0)</f>
        <v>0</v>
      </c>
      <c r="BJ158" s="21" t="s">
        <v>79</v>
      </c>
      <c r="BK158" s="194">
        <f>ROUND(I158*H158,2)</f>
        <v>0</v>
      </c>
      <c r="BL158" s="21" t="s">
        <v>1984</v>
      </c>
      <c r="BM158" s="193" t="s">
        <v>1338</v>
      </c>
    </row>
    <row r="159" spans="1:65" s="2" customFormat="1" ht="19.5">
      <c r="A159" s="38"/>
      <c r="B159" s="39"/>
      <c r="C159" s="40"/>
      <c r="D159" s="195" t="s">
        <v>178</v>
      </c>
      <c r="E159" s="40"/>
      <c r="F159" s="196" t="s">
        <v>4005</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1" t="s">
        <v>178</v>
      </c>
      <c r="AU159" s="21" t="s">
        <v>81</v>
      </c>
    </row>
    <row r="160" spans="1:65" s="2" customFormat="1" ht="11.25">
      <c r="A160" s="38"/>
      <c r="B160" s="39"/>
      <c r="C160" s="40"/>
      <c r="D160" s="200" t="s">
        <v>180</v>
      </c>
      <c r="E160" s="40"/>
      <c r="F160" s="201" t="s">
        <v>4006</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1" t="s">
        <v>180</v>
      </c>
      <c r="AU160" s="21" t="s">
        <v>81</v>
      </c>
    </row>
    <row r="161" spans="1:65" s="2" customFormat="1" ht="24.2" customHeight="1">
      <c r="A161" s="38"/>
      <c r="B161" s="39"/>
      <c r="C161" s="182" t="s">
        <v>344</v>
      </c>
      <c r="D161" s="182" t="s">
        <v>171</v>
      </c>
      <c r="E161" s="183" t="s">
        <v>4007</v>
      </c>
      <c r="F161" s="184" t="s">
        <v>4008</v>
      </c>
      <c r="G161" s="185" t="s">
        <v>237</v>
      </c>
      <c r="H161" s="186">
        <v>6</v>
      </c>
      <c r="I161" s="187"/>
      <c r="J161" s="188">
        <f>ROUND(I161*H161,2)</f>
        <v>0</v>
      </c>
      <c r="K161" s="184" t="s">
        <v>175</v>
      </c>
      <c r="L161" s="43"/>
      <c r="M161" s="189" t="s">
        <v>19</v>
      </c>
      <c r="N161" s="190" t="s">
        <v>43</v>
      </c>
      <c r="O161" s="68"/>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1984</v>
      </c>
      <c r="AT161" s="193" t="s">
        <v>171</v>
      </c>
      <c r="AU161" s="193" t="s">
        <v>81</v>
      </c>
      <c r="AY161" s="21" t="s">
        <v>168</v>
      </c>
      <c r="BE161" s="194">
        <f>IF(N161="základní",J161,0)</f>
        <v>0</v>
      </c>
      <c r="BF161" s="194">
        <f>IF(N161="snížená",J161,0)</f>
        <v>0</v>
      </c>
      <c r="BG161" s="194">
        <f>IF(N161="zákl. přenesená",J161,0)</f>
        <v>0</v>
      </c>
      <c r="BH161" s="194">
        <f>IF(N161="sníž. přenesená",J161,0)</f>
        <v>0</v>
      </c>
      <c r="BI161" s="194">
        <f>IF(N161="nulová",J161,0)</f>
        <v>0</v>
      </c>
      <c r="BJ161" s="21" t="s">
        <v>79</v>
      </c>
      <c r="BK161" s="194">
        <f>ROUND(I161*H161,2)</f>
        <v>0</v>
      </c>
      <c r="BL161" s="21" t="s">
        <v>1984</v>
      </c>
      <c r="BM161" s="193" t="s">
        <v>1346</v>
      </c>
    </row>
    <row r="162" spans="1:65" s="2" customFormat="1" ht="19.5">
      <c r="A162" s="38"/>
      <c r="B162" s="39"/>
      <c r="C162" s="40"/>
      <c r="D162" s="195" t="s">
        <v>178</v>
      </c>
      <c r="E162" s="40"/>
      <c r="F162" s="196" t="s">
        <v>4009</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1" t="s">
        <v>178</v>
      </c>
      <c r="AU162" s="21" t="s">
        <v>81</v>
      </c>
    </row>
    <row r="163" spans="1:65" s="2" customFormat="1" ht="11.25">
      <c r="A163" s="38"/>
      <c r="B163" s="39"/>
      <c r="C163" s="40"/>
      <c r="D163" s="200" t="s">
        <v>180</v>
      </c>
      <c r="E163" s="40"/>
      <c r="F163" s="201" t="s">
        <v>4010</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1" t="s">
        <v>180</v>
      </c>
      <c r="AU163" s="21" t="s">
        <v>81</v>
      </c>
    </row>
    <row r="164" spans="1:65" s="2" customFormat="1" ht="24.2" customHeight="1">
      <c r="A164" s="38"/>
      <c r="B164" s="39"/>
      <c r="C164" s="182" t="s">
        <v>496</v>
      </c>
      <c r="D164" s="182" t="s">
        <v>171</v>
      </c>
      <c r="E164" s="183" t="s">
        <v>4011</v>
      </c>
      <c r="F164" s="184" t="s">
        <v>4012</v>
      </c>
      <c r="G164" s="185" t="s">
        <v>245</v>
      </c>
      <c r="H164" s="186">
        <v>160</v>
      </c>
      <c r="I164" s="187"/>
      <c r="J164" s="188">
        <f>ROUND(I164*H164,2)</f>
        <v>0</v>
      </c>
      <c r="K164" s="184" t="s">
        <v>175</v>
      </c>
      <c r="L164" s="43"/>
      <c r="M164" s="189" t="s">
        <v>19</v>
      </c>
      <c r="N164" s="190" t="s">
        <v>43</v>
      </c>
      <c r="O164" s="68"/>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1984</v>
      </c>
      <c r="AT164" s="193" t="s">
        <v>171</v>
      </c>
      <c r="AU164" s="193" t="s">
        <v>81</v>
      </c>
      <c r="AY164" s="21" t="s">
        <v>168</v>
      </c>
      <c r="BE164" s="194">
        <f>IF(N164="základní",J164,0)</f>
        <v>0</v>
      </c>
      <c r="BF164" s="194">
        <f>IF(N164="snížená",J164,0)</f>
        <v>0</v>
      </c>
      <c r="BG164" s="194">
        <f>IF(N164="zákl. přenesená",J164,0)</f>
        <v>0</v>
      </c>
      <c r="BH164" s="194">
        <f>IF(N164="sníž. přenesená",J164,0)</f>
        <v>0</v>
      </c>
      <c r="BI164" s="194">
        <f>IF(N164="nulová",J164,0)</f>
        <v>0</v>
      </c>
      <c r="BJ164" s="21" t="s">
        <v>79</v>
      </c>
      <c r="BK164" s="194">
        <f>ROUND(I164*H164,2)</f>
        <v>0</v>
      </c>
      <c r="BL164" s="21" t="s">
        <v>1984</v>
      </c>
      <c r="BM164" s="193" t="s">
        <v>247</v>
      </c>
    </row>
    <row r="165" spans="1:65" s="2" customFormat="1" ht="19.5">
      <c r="A165" s="38"/>
      <c r="B165" s="39"/>
      <c r="C165" s="40"/>
      <c r="D165" s="195" t="s">
        <v>178</v>
      </c>
      <c r="E165" s="40"/>
      <c r="F165" s="196" t="s">
        <v>4013</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1" t="s">
        <v>178</v>
      </c>
      <c r="AU165" s="21" t="s">
        <v>81</v>
      </c>
    </row>
    <row r="166" spans="1:65" s="2" customFormat="1" ht="11.25">
      <c r="A166" s="38"/>
      <c r="B166" s="39"/>
      <c r="C166" s="40"/>
      <c r="D166" s="200" t="s">
        <v>180</v>
      </c>
      <c r="E166" s="40"/>
      <c r="F166" s="201" t="s">
        <v>4014</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1" t="s">
        <v>180</v>
      </c>
      <c r="AU166" s="21" t="s">
        <v>81</v>
      </c>
    </row>
    <row r="167" spans="1:65" s="2" customFormat="1" ht="21.75" customHeight="1">
      <c r="A167" s="38"/>
      <c r="B167" s="39"/>
      <c r="C167" s="182" t="s">
        <v>320</v>
      </c>
      <c r="D167" s="182" t="s">
        <v>171</v>
      </c>
      <c r="E167" s="183" t="s">
        <v>4015</v>
      </c>
      <c r="F167" s="184" t="s">
        <v>4016</v>
      </c>
      <c r="G167" s="185" t="s">
        <v>237</v>
      </c>
      <c r="H167" s="186">
        <v>3</v>
      </c>
      <c r="I167" s="187"/>
      <c r="J167" s="188">
        <f>ROUND(I167*H167,2)</f>
        <v>0</v>
      </c>
      <c r="K167" s="184" t="s">
        <v>175</v>
      </c>
      <c r="L167" s="43"/>
      <c r="M167" s="189" t="s">
        <v>19</v>
      </c>
      <c r="N167" s="190" t="s">
        <v>43</v>
      </c>
      <c r="O167" s="68"/>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1984</v>
      </c>
      <c r="AT167" s="193" t="s">
        <v>171</v>
      </c>
      <c r="AU167" s="193" t="s">
        <v>81</v>
      </c>
      <c r="AY167" s="21" t="s">
        <v>168</v>
      </c>
      <c r="BE167" s="194">
        <f>IF(N167="základní",J167,0)</f>
        <v>0</v>
      </c>
      <c r="BF167" s="194">
        <f>IF(N167="snížená",J167,0)</f>
        <v>0</v>
      </c>
      <c r="BG167" s="194">
        <f>IF(N167="zákl. přenesená",J167,0)</f>
        <v>0</v>
      </c>
      <c r="BH167" s="194">
        <f>IF(N167="sníž. přenesená",J167,0)</f>
        <v>0</v>
      </c>
      <c r="BI167" s="194">
        <f>IF(N167="nulová",J167,0)</f>
        <v>0</v>
      </c>
      <c r="BJ167" s="21" t="s">
        <v>79</v>
      </c>
      <c r="BK167" s="194">
        <f>ROUND(I167*H167,2)</f>
        <v>0</v>
      </c>
      <c r="BL167" s="21" t="s">
        <v>1984</v>
      </c>
      <c r="BM167" s="193" t="s">
        <v>1319</v>
      </c>
    </row>
    <row r="168" spans="1:65" s="2" customFormat="1" ht="19.5">
      <c r="A168" s="38"/>
      <c r="B168" s="39"/>
      <c r="C168" s="40"/>
      <c r="D168" s="195" t="s">
        <v>178</v>
      </c>
      <c r="E168" s="40"/>
      <c r="F168" s="196" t="s">
        <v>4017</v>
      </c>
      <c r="G168" s="40"/>
      <c r="H168" s="40"/>
      <c r="I168" s="197"/>
      <c r="J168" s="40"/>
      <c r="K168" s="40"/>
      <c r="L168" s="43"/>
      <c r="M168" s="198"/>
      <c r="N168" s="199"/>
      <c r="O168" s="68"/>
      <c r="P168" s="68"/>
      <c r="Q168" s="68"/>
      <c r="R168" s="68"/>
      <c r="S168" s="68"/>
      <c r="T168" s="69"/>
      <c r="U168" s="38"/>
      <c r="V168" s="38"/>
      <c r="W168" s="38"/>
      <c r="X168" s="38"/>
      <c r="Y168" s="38"/>
      <c r="Z168" s="38"/>
      <c r="AA168" s="38"/>
      <c r="AB168" s="38"/>
      <c r="AC168" s="38"/>
      <c r="AD168" s="38"/>
      <c r="AE168" s="38"/>
      <c r="AT168" s="21" t="s">
        <v>178</v>
      </c>
      <c r="AU168" s="21" t="s">
        <v>81</v>
      </c>
    </row>
    <row r="169" spans="1:65" s="2" customFormat="1" ht="11.25">
      <c r="A169" s="38"/>
      <c r="B169" s="39"/>
      <c r="C169" s="40"/>
      <c r="D169" s="200" t="s">
        <v>180</v>
      </c>
      <c r="E169" s="40"/>
      <c r="F169" s="201" t="s">
        <v>4018</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1" t="s">
        <v>180</v>
      </c>
      <c r="AU169" s="21" t="s">
        <v>81</v>
      </c>
    </row>
    <row r="170" spans="1:65" s="2" customFormat="1" ht="21.75" customHeight="1">
      <c r="A170" s="38"/>
      <c r="B170" s="39"/>
      <c r="C170" s="182" t="s">
        <v>331</v>
      </c>
      <c r="D170" s="182" t="s">
        <v>171</v>
      </c>
      <c r="E170" s="183" t="s">
        <v>4019</v>
      </c>
      <c r="F170" s="184" t="s">
        <v>4020</v>
      </c>
      <c r="G170" s="185" t="s">
        <v>237</v>
      </c>
      <c r="H170" s="186">
        <v>82</v>
      </c>
      <c r="I170" s="187"/>
      <c r="J170" s="188">
        <f>ROUND(I170*H170,2)</f>
        <v>0</v>
      </c>
      <c r="K170" s="184" t="s">
        <v>175</v>
      </c>
      <c r="L170" s="43"/>
      <c r="M170" s="189" t="s">
        <v>19</v>
      </c>
      <c r="N170" s="190" t="s">
        <v>43</v>
      </c>
      <c r="O170" s="68"/>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1984</v>
      </c>
      <c r="AT170" s="193" t="s">
        <v>171</v>
      </c>
      <c r="AU170" s="193" t="s">
        <v>81</v>
      </c>
      <c r="AY170" s="21" t="s">
        <v>168</v>
      </c>
      <c r="BE170" s="194">
        <f>IF(N170="základní",J170,0)</f>
        <v>0</v>
      </c>
      <c r="BF170" s="194">
        <f>IF(N170="snížená",J170,0)</f>
        <v>0</v>
      </c>
      <c r="BG170" s="194">
        <f>IF(N170="zákl. přenesená",J170,0)</f>
        <v>0</v>
      </c>
      <c r="BH170" s="194">
        <f>IF(N170="sníž. přenesená",J170,0)</f>
        <v>0</v>
      </c>
      <c r="BI170" s="194">
        <f>IF(N170="nulová",J170,0)</f>
        <v>0</v>
      </c>
      <c r="BJ170" s="21" t="s">
        <v>79</v>
      </c>
      <c r="BK170" s="194">
        <f>ROUND(I170*H170,2)</f>
        <v>0</v>
      </c>
      <c r="BL170" s="21" t="s">
        <v>1984</v>
      </c>
      <c r="BM170" s="193" t="s">
        <v>1984</v>
      </c>
    </row>
    <row r="171" spans="1:65" s="2" customFormat="1" ht="11.25">
      <c r="A171" s="38"/>
      <c r="B171" s="39"/>
      <c r="C171" s="40"/>
      <c r="D171" s="195" t="s">
        <v>178</v>
      </c>
      <c r="E171" s="40"/>
      <c r="F171" s="196" t="s">
        <v>4021</v>
      </c>
      <c r="G171" s="40"/>
      <c r="H171" s="40"/>
      <c r="I171" s="197"/>
      <c r="J171" s="40"/>
      <c r="K171" s="40"/>
      <c r="L171" s="43"/>
      <c r="M171" s="198"/>
      <c r="N171" s="199"/>
      <c r="O171" s="68"/>
      <c r="P171" s="68"/>
      <c r="Q171" s="68"/>
      <c r="R171" s="68"/>
      <c r="S171" s="68"/>
      <c r="T171" s="69"/>
      <c r="U171" s="38"/>
      <c r="V171" s="38"/>
      <c r="W171" s="38"/>
      <c r="X171" s="38"/>
      <c r="Y171" s="38"/>
      <c r="Z171" s="38"/>
      <c r="AA171" s="38"/>
      <c r="AB171" s="38"/>
      <c r="AC171" s="38"/>
      <c r="AD171" s="38"/>
      <c r="AE171" s="38"/>
      <c r="AT171" s="21" t="s">
        <v>178</v>
      </c>
      <c r="AU171" s="21" t="s">
        <v>81</v>
      </c>
    </row>
    <row r="172" spans="1:65" s="2" customFormat="1" ht="11.25">
      <c r="A172" s="38"/>
      <c r="B172" s="39"/>
      <c r="C172" s="40"/>
      <c r="D172" s="200" t="s">
        <v>180</v>
      </c>
      <c r="E172" s="40"/>
      <c r="F172" s="201" t="s">
        <v>4022</v>
      </c>
      <c r="G172" s="40"/>
      <c r="H172" s="40"/>
      <c r="I172" s="197"/>
      <c r="J172" s="40"/>
      <c r="K172" s="40"/>
      <c r="L172" s="43"/>
      <c r="M172" s="198"/>
      <c r="N172" s="199"/>
      <c r="O172" s="68"/>
      <c r="P172" s="68"/>
      <c r="Q172" s="68"/>
      <c r="R172" s="68"/>
      <c r="S172" s="68"/>
      <c r="T172" s="69"/>
      <c r="U172" s="38"/>
      <c r="V172" s="38"/>
      <c r="W172" s="38"/>
      <c r="X172" s="38"/>
      <c r="Y172" s="38"/>
      <c r="Z172" s="38"/>
      <c r="AA172" s="38"/>
      <c r="AB172" s="38"/>
      <c r="AC172" s="38"/>
      <c r="AD172" s="38"/>
      <c r="AE172" s="38"/>
      <c r="AT172" s="21" t="s">
        <v>180</v>
      </c>
      <c r="AU172" s="21" t="s">
        <v>81</v>
      </c>
    </row>
    <row r="173" spans="1:65" s="2" customFormat="1" ht="21.75" customHeight="1">
      <c r="A173" s="38"/>
      <c r="B173" s="39"/>
      <c r="C173" s="182" t="s">
        <v>1148</v>
      </c>
      <c r="D173" s="182" t="s">
        <v>171</v>
      </c>
      <c r="E173" s="183" t="s">
        <v>4023</v>
      </c>
      <c r="F173" s="184" t="s">
        <v>4024</v>
      </c>
      <c r="G173" s="185" t="s">
        <v>2095</v>
      </c>
      <c r="H173" s="186">
        <v>2</v>
      </c>
      <c r="I173" s="187"/>
      <c r="J173" s="188">
        <f>ROUND(I173*H173,2)</f>
        <v>0</v>
      </c>
      <c r="K173" s="184" t="s">
        <v>175</v>
      </c>
      <c r="L173" s="43"/>
      <c r="M173" s="189" t="s">
        <v>19</v>
      </c>
      <c r="N173" s="190" t="s">
        <v>43</v>
      </c>
      <c r="O173" s="68"/>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1984</v>
      </c>
      <c r="AT173" s="193" t="s">
        <v>171</v>
      </c>
      <c r="AU173" s="193" t="s">
        <v>81</v>
      </c>
      <c r="AY173" s="21" t="s">
        <v>168</v>
      </c>
      <c r="BE173" s="194">
        <f>IF(N173="základní",J173,0)</f>
        <v>0</v>
      </c>
      <c r="BF173" s="194">
        <f>IF(N173="snížená",J173,0)</f>
        <v>0</v>
      </c>
      <c r="BG173" s="194">
        <f>IF(N173="zákl. přenesená",J173,0)</f>
        <v>0</v>
      </c>
      <c r="BH173" s="194">
        <f>IF(N173="sníž. přenesená",J173,0)</f>
        <v>0</v>
      </c>
      <c r="BI173" s="194">
        <f>IF(N173="nulová",J173,0)</f>
        <v>0</v>
      </c>
      <c r="BJ173" s="21" t="s">
        <v>79</v>
      </c>
      <c r="BK173" s="194">
        <f>ROUND(I173*H173,2)</f>
        <v>0</v>
      </c>
      <c r="BL173" s="21" t="s">
        <v>1984</v>
      </c>
      <c r="BM173" s="193" t="s">
        <v>1576</v>
      </c>
    </row>
    <row r="174" spans="1:65" s="2" customFormat="1" ht="19.5">
      <c r="A174" s="38"/>
      <c r="B174" s="39"/>
      <c r="C174" s="40"/>
      <c r="D174" s="195" t="s">
        <v>178</v>
      </c>
      <c r="E174" s="40"/>
      <c r="F174" s="196" t="s">
        <v>4025</v>
      </c>
      <c r="G174" s="40"/>
      <c r="H174" s="40"/>
      <c r="I174" s="197"/>
      <c r="J174" s="40"/>
      <c r="K174" s="40"/>
      <c r="L174" s="43"/>
      <c r="M174" s="198"/>
      <c r="N174" s="199"/>
      <c r="O174" s="68"/>
      <c r="P174" s="68"/>
      <c r="Q174" s="68"/>
      <c r="R174" s="68"/>
      <c r="S174" s="68"/>
      <c r="T174" s="69"/>
      <c r="U174" s="38"/>
      <c r="V174" s="38"/>
      <c r="W174" s="38"/>
      <c r="X174" s="38"/>
      <c r="Y174" s="38"/>
      <c r="Z174" s="38"/>
      <c r="AA174" s="38"/>
      <c r="AB174" s="38"/>
      <c r="AC174" s="38"/>
      <c r="AD174" s="38"/>
      <c r="AE174" s="38"/>
      <c r="AT174" s="21" t="s">
        <v>178</v>
      </c>
      <c r="AU174" s="21" t="s">
        <v>81</v>
      </c>
    </row>
    <row r="175" spans="1:65" s="2" customFormat="1" ht="11.25">
      <c r="A175" s="38"/>
      <c r="B175" s="39"/>
      <c r="C175" s="40"/>
      <c r="D175" s="200" t="s">
        <v>180</v>
      </c>
      <c r="E175" s="40"/>
      <c r="F175" s="201" t="s">
        <v>4026</v>
      </c>
      <c r="G175" s="40"/>
      <c r="H175" s="40"/>
      <c r="I175" s="197"/>
      <c r="J175" s="40"/>
      <c r="K175" s="40"/>
      <c r="L175" s="43"/>
      <c r="M175" s="198"/>
      <c r="N175" s="199"/>
      <c r="O175" s="68"/>
      <c r="P175" s="68"/>
      <c r="Q175" s="68"/>
      <c r="R175" s="68"/>
      <c r="S175" s="68"/>
      <c r="T175" s="69"/>
      <c r="U175" s="38"/>
      <c r="V175" s="38"/>
      <c r="W175" s="38"/>
      <c r="X175" s="38"/>
      <c r="Y175" s="38"/>
      <c r="Z175" s="38"/>
      <c r="AA175" s="38"/>
      <c r="AB175" s="38"/>
      <c r="AC175" s="38"/>
      <c r="AD175" s="38"/>
      <c r="AE175" s="38"/>
      <c r="AT175" s="21" t="s">
        <v>180</v>
      </c>
      <c r="AU175" s="21" t="s">
        <v>81</v>
      </c>
    </row>
    <row r="176" spans="1:65" s="2" customFormat="1" ht="37.9" customHeight="1">
      <c r="A176" s="38"/>
      <c r="B176" s="39"/>
      <c r="C176" s="182" t="s">
        <v>1135</v>
      </c>
      <c r="D176" s="182" t="s">
        <v>171</v>
      </c>
      <c r="E176" s="183" t="s">
        <v>4027</v>
      </c>
      <c r="F176" s="184" t="s">
        <v>4028</v>
      </c>
      <c r="G176" s="185" t="s">
        <v>237</v>
      </c>
      <c r="H176" s="186">
        <v>1</v>
      </c>
      <c r="I176" s="187"/>
      <c r="J176" s="188">
        <f>ROUND(I176*H176,2)</f>
        <v>0</v>
      </c>
      <c r="K176" s="184" t="s">
        <v>175</v>
      </c>
      <c r="L176" s="43"/>
      <c r="M176" s="189" t="s">
        <v>19</v>
      </c>
      <c r="N176" s="190" t="s">
        <v>43</v>
      </c>
      <c r="O176" s="68"/>
      <c r="P176" s="191">
        <f>O176*H176</f>
        <v>0</v>
      </c>
      <c r="Q176" s="191">
        <v>0</v>
      </c>
      <c r="R176" s="191">
        <f>Q176*H176</f>
        <v>0</v>
      </c>
      <c r="S176" s="191">
        <v>0</v>
      </c>
      <c r="T176" s="192">
        <f>S176*H176</f>
        <v>0</v>
      </c>
      <c r="U176" s="38"/>
      <c r="V176" s="38"/>
      <c r="W176" s="38"/>
      <c r="X176" s="38"/>
      <c r="Y176" s="38"/>
      <c r="Z176" s="38"/>
      <c r="AA176" s="38"/>
      <c r="AB176" s="38"/>
      <c r="AC176" s="38"/>
      <c r="AD176" s="38"/>
      <c r="AE176" s="38"/>
      <c r="AR176" s="193" t="s">
        <v>1984</v>
      </c>
      <c r="AT176" s="193" t="s">
        <v>171</v>
      </c>
      <c r="AU176" s="193" t="s">
        <v>81</v>
      </c>
      <c r="AY176" s="21" t="s">
        <v>168</v>
      </c>
      <c r="BE176" s="194">
        <f>IF(N176="základní",J176,0)</f>
        <v>0</v>
      </c>
      <c r="BF176" s="194">
        <f>IF(N176="snížená",J176,0)</f>
        <v>0</v>
      </c>
      <c r="BG176" s="194">
        <f>IF(N176="zákl. přenesená",J176,0)</f>
        <v>0</v>
      </c>
      <c r="BH176" s="194">
        <f>IF(N176="sníž. přenesená",J176,0)</f>
        <v>0</v>
      </c>
      <c r="BI176" s="194">
        <f>IF(N176="nulová",J176,0)</f>
        <v>0</v>
      </c>
      <c r="BJ176" s="21" t="s">
        <v>79</v>
      </c>
      <c r="BK176" s="194">
        <f>ROUND(I176*H176,2)</f>
        <v>0</v>
      </c>
      <c r="BL176" s="21" t="s">
        <v>1984</v>
      </c>
      <c r="BM176" s="193" t="s">
        <v>1991</v>
      </c>
    </row>
    <row r="177" spans="1:65" s="2" customFormat="1" ht="29.25">
      <c r="A177" s="38"/>
      <c r="B177" s="39"/>
      <c r="C177" s="40"/>
      <c r="D177" s="195" t="s">
        <v>178</v>
      </c>
      <c r="E177" s="40"/>
      <c r="F177" s="196" t="s">
        <v>4029</v>
      </c>
      <c r="G177" s="40"/>
      <c r="H177" s="40"/>
      <c r="I177" s="197"/>
      <c r="J177" s="40"/>
      <c r="K177" s="40"/>
      <c r="L177" s="43"/>
      <c r="M177" s="198"/>
      <c r="N177" s="199"/>
      <c r="O177" s="68"/>
      <c r="P177" s="68"/>
      <c r="Q177" s="68"/>
      <c r="R177" s="68"/>
      <c r="S177" s="68"/>
      <c r="T177" s="69"/>
      <c r="U177" s="38"/>
      <c r="V177" s="38"/>
      <c r="W177" s="38"/>
      <c r="X177" s="38"/>
      <c r="Y177" s="38"/>
      <c r="Z177" s="38"/>
      <c r="AA177" s="38"/>
      <c r="AB177" s="38"/>
      <c r="AC177" s="38"/>
      <c r="AD177" s="38"/>
      <c r="AE177" s="38"/>
      <c r="AT177" s="21" t="s">
        <v>178</v>
      </c>
      <c r="AU177" s="21" t="s">
        <v>81</v>
      </c>
    </row>
    <row r="178" spans="1:65" s="2" customFormat="1" ht="11.25">
      <c r="A178" s="38"/>
      <c r="B178" s="39"/>
      <c r="C178" s="40"/>
      <c r="D178" s="200" t="s">
        <v>180</v>
      </c>
      <c r="E178" s="40"/>
      <c r="F178" s="201" t="s">
        <v>4030</v>
      </c>
      <c r="G178" s="40"/>
      <c r="H178" s="40"/>
      <c r="I178" s="197"/>
      <c r="J178" s="40"/>
      <c r="K178" s="40"/>
      <c r="L178" s="43"/>
      <c r="M178" s="198"/>
      <c r="N178" s="199"/>
      <c r="O178" s="68"/>
      <c r="P178" s="68"/>
      <c r="Q178" s="68"/>
      <c r="R178" s="68"/>
      <c r="S178" s="68"/>
      <c r="T178" s="69"/>
      <c r="U178" s="38"/>
      <c r="V178" s="38"/>
      <c r="W178" s="38"/>
      <c r="X178" s="38"/>
      <c r="Y178" s="38"/>
      <c r="Z178" s="38"/>
      <c r="AA178" s="38"/>
      <c r="AB178" s="38"/>
      <c r="AC178" s="38"/>
      <c r="AD178" s="38"/>
      <c r="AE178" s="38"/>
      <c r="AT178" s="21" t="s">
        <v>180</v>
      </c>
      <c r="AU178" s="21" t="s">
        <v>81</v>
      </c>
    </row>
    <row r="179" spans="1:65" s="2" customFormat="1" ht="24.2" customHeight="1">
      <c r="A179" s="38"/>
      <c r="B179" s="39"/>
      <c r="C179" s="182" t="s">
        <v>1494</v>
      </c>
      <c r="D179" s="182" t="s">
        <v>171</v>
      </c>
      <c r="E179" s="183" t="s">
        <v>4031</v>
      </c>
      <c r="F179" s="184" t="s">
        <v>4032</v>
      </c>
      <c r="G179" s="185" t="s">
        <v>237</v>
      </c>
      <c r="H179" s="186">
        <v>1</v>
      </c>
      <c r="I179" s="187"/>
      <c r="J179" s="188">
        <f>ROUND(I179*H179,2)</f>
        <v>0</v>
      </c>
      <c r="K179" s="184" t="s">
        <v>175</v>
      </c>
      <c r="L179" s="43"/>
      <c r="M179" s="189" t="s">
        <v>19</v>
      </c>
      <c r="N179" s="190" t="s">
        <v>43</v>
      </c>
      <c r="O179" s="68"/>
      <c r="P179" s="191">
        <f>O179*H179</f>
        <v>0</v>
      </c>
      <c r="Q179" s="191">
        <v>0</v>
      </c>
      <c r="R179" s="191">
        <f>Q179*H179</f>
        <v>0</v>
      </c>
      <c r="S179" s="191">
        <v>0</v>
      </c>
      <c r="T179" s="192">
        <f>S179*H179</f>
        <v>0</v>
      </c>
      <c r="U179" s="38"/>
      <c r="V179" s="38"/>
      <c r="W179" s="38"/>
      <c r="X179" s="38"/>
      <c r="Y179" s="38"/>
      <c r="Z179" s="38"/>
      <c r="AA179" s="38"/>
      <c r="AB179" s="38"/>
      <c r="AC179" s="38"/>
      <c r="AD179" s="38"/>
      <c r="AE179" s="38"/>
      <c r="AR179" s="193" t="s">
        <v>1984</v>
      </c>
      <c r="AT179" s="193" t="s">
        <v>171</v>
      </c>
      <c r="AU179" s="193" t="s">
        <v>81</v>
      </c>
      <c r="AY179" s="21" t="s">
        <v>168</v>
      </c>
      <c r="BE179" s="194">
        <f>IF(N179="základní",J179,0)</f>
        <v>0</v>
      </c>
      <c r="BF179" s="194">
        <f>IF(N179="snížená",J179,0)</f>
        <v>0</v>
      </c>
      <c r="BG179" s="194">
        <f>IF(N179="zákl. přenesená",J179,0)</f>
        <v>0</v>
      </c>
      <c r="BH179" s="194">
        <f>IF(N179="sníž. přenesená",J179,0)</f>
        <v>0</v>
      </c>
      <c r="BI179" s="194">
        <f>IF(N179="nulová",J179,0)</f>
        <v>0</v>
      </c>
      <c r="BJ179" s="21" t="s">
        <v>79</v>
      </c>
      <c r="BK179" s="194">
        <f>ROUND(I179*H179,2)</f>
        <v>0</v>
      </c>
      <c r="BL179" s="21" t="s">
        <v>1984</v>
      </c>
      <c r="BM179" s="193" t="s">
        <v>1993</v>
      </c>
    </row>
    <row r="180" spans="1:65" s="2" customFormat="1" ht="39">
      <c r="A180" s="38"/>
      <c r="B180" s="39"/>
      <c r="C180" s="40"/>
      <c r="D180" s="195" t="s">
        <v>178</v>
      </c>
      <c r="E180" s="40"/>
      <c r="F180" s="196" t="s">
        <v>4033</v>
      </c>
      <c r="G180" s="40"/>
      <c r="H180" s="40"/>
      <c r="I180" s="197"/>
      <c r="J180" s="40"/>
      <c r="K180" s="40"/>
      <c r="L180" s="43"/>
      <c r="M180" s="198"/>
      <c r="N180" s="199"/>
      <c r="O180" s="68"/>
      <c r="P180" s="68"/>
      <c r="Q180" s="68"/>
      <c r="R180" s="68"/>
      <c r="S180" s="68"/>
      <c r="T180" s="69"/>
      <c r="U180" s="38"/>
      <c r="V180" s="38"/>
      <c r="W180" s="38"/>
      <c r="X180" s="38"/>
      <c r="Y180" s="38"/>
      <c r="Z180" s="38"/>
      <c r="AA180" s="38"/>
      <c r="AB180" s="38"/>
      <c r="AC180" s="38"/>
      <c r="AD180" s="38"/>
      <c r="AE180" s="38"/>
      <c r="AT180" s="21" t="s">
        <v>178</v>
      </c>
      <c r="AU180" s="21" t="s">
        <v>81</v>
      </c>
    </row>
    <row r="181" spans="1:65" s="2" customFormat="1" ht="11.25">
      <c r="A181" s="38"/>
      <c r="B181" s="39"/>
      <c r="C181" s="40"/>
      <c r="D181" s="200" t="s">
        <v>180</v>
      </c>
      <c r="E181" s="40"/>
      <c r="F181" s="201" t="s">
        <v>4034</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1" t="s">
        <v>180</v>
      </c>
      <c r="AU181" s="21" t="s">
        <v>81</v>
      </c>
    </row>
    <row r="182" spans="1:65" s="12" customFormat="1" ht="22.9" customHeight="1">
      <c r="B182" s="166"/>
      <c r="C182" s="167"/>
      <c r="D182" s="168" t="s">
        <v>71</v>
      </c>
      <c r="E182" s="180" t="s">
        <v>4035</v>
      </c>
      <c r="F182" s="180" t="s">
        <v>4036</v>
      </c>
      <c r="G182" s="167"/>
      <c r="H182" s="167"/>
      <c r="I182" s="170"/>
      <c r="J182" s="181">
        <f>BK182</f>
        <v>0</v>
      </c>
      <c r="K182" s="167"/>
      <c r="L182" s="172"/>
      <c r="M182" s="173"/>
      <c r="N182" s="174"/>
      <c r="O182" s="174"/>
      <c r="P182" s="175">
        <f>SUM(P183:P202)</f>
        <v>0</v>
      </c>
      <c r="Q182" s="174"/>
      <c r="R182" s="175">
        <f>SUM(R183:R202)</f>
        <v>0.24549999999999997</v>
      </c>
      <c r="S182" s="174"/>
      <c r="T182" s="176">
        <f>SUM(T183:T202)</f>
        <v>0</v>
      </c>
      <c r="AR182" s="177" t="s">
        <v>268</v>
      </c>
      <c r="AT182" s="178" t="s">
        <v>71</v>
      </c>
      <c r="AU182" s="178" t="s">
        <v>79</v>
      </c>
      <c r="AY182" s="177" t="s">
        <v>168</v>
      </c>
      <c r="BK182" s="179">
        <f>SUM(BK183:BK202)</f>
        <v>0</v>
      </c>
    </row>
    <row r="183" spans="1:65" s="2" customFormat="1" ht="16.5" customHeight="1">
      <c r="A183" s="38"/>
      <c r="B183" s="39"/>
      <c r="C183" s="182" t="s">
        <v>1984</v>
      </c>
      <c r="D183" s="182" t="s">
        <v>171</v>
      </c>
      <c r="E183" s="183" t="s">
        <v>4037</v>
      </c>
      <c r="F183" s="184" t="s">
        <v>4038</v>
      </c>
      <c r="G183" s="185" t="s">
        <v>220</v>
      </c>
      <c r="H183" s="186">
        <v>5</v>
      </c>
      <c r="I183" s="187"/>
      <c r="J183" s="188">
        <f>ROUND(I183*H183,2)</f>
        <v>0</v>
      </c>
      <c r="K183" s="184" t="s">
        <v>1480</v>
      </c>
      <c r="L183" s="43"/>
      <c r="M183" s="189" t="s">
        <v>19</v>
      </c>
      <c r="N183" s="190" t="s">
        <v>43</v>
      </c>
      <c r="O183" s="68"/>
      <c r="P183" s="191">
        <f>O183*H183</f>
        <v>0</v>
      </c>
      <c r="Q183" s="191">
        <v>0</v>
      </c>
      <c r="R183" s="191">
        <f>Q183*H183</f>
        <v>0</v>
      </c>
      <c r="S183" s="191">
        <v>0</v>
      </c>
      <c r="T183" s="192">
        <f>S183*H183</f>
        <v>0</v>
      </c>
      <c r="U183" s="38"/>
      <c r="V183" s="38"/>
      <c r="W183" s="38"/>
      <c r="X183" s="38"/>
      <c r="Y183" s="38"/>
      <c r="Z183" s="38"/>
      <c r="AA183" s="38"/>
      <c r="AB183" s="38"/>
      <c r="AC183" s="38"/>
      <c r="AD183" s="38"/>
      <c r="AE183" s="38"/>
      <c r="AR183" s="193" t="s">
        <v>1984</v>
      </c>
      <c r="AT183" s="193" t="s">
        <v>171</v>
      </c>
      <c r="AU183" s="193" t="s">
        <v>81</v>
      </c>
      <c r="AY183" s="21" t="s">
        <v>168</v>
      </c>
      <c r="BE183" s="194">
        <f>IF(N183="základní",J183,0)</f>
        <v>0</v>
      </c>
      <c r="BF183" s="194">
        <f>IF(N183="snížená",J183,0)</f>
        <v>0</v>
      </c>
      <c r="BG183" s="194">
        <f>IF(N183="zákl. přenesená",J183,0)</f>
        <v>0</v>
      </c>
      <c r="BH183" s="194">
        <f>IF(N183="sníž. přenesená",J183,0)</f>
        <v>0</v>
      </c>
      <c r="BI183" s="194">
        <f>IF(N183="nulová",J183,0)</f>
        <v>0</v>
      </c>
      <c r="BJ183" s="21" t="s">
        <v>79</v>
      </c>
      <c r="BK183" s="194">
        <f>ROUND(I183*H183,2)</f>
        <v>0</v>
      </c>
      <c r="BL183" s="21" t="s">
        <v>1984</v>
      </c>
      <c r="BM183" s="193" t="s">
        <v>556</v>
      </c>
    </row>
    <row r="184" spans="1:65" s="2" customFormat="1" ht="11.25">
      <c r="A184" s="38"/>
      <c r="B184" s="39"/>
      <c r="C184" s="40"/>
      <c r="D184" s="195" t="s">
        <v>178</v>
      </c>
      <c r="E184" s="40"/>
      <c r="F184" s="196" t="s">
        <v>4038</v>
      </c>
      <c r="G184" s="40"/>
      <c r="H184" s="40"/>
      <c r="I184" s="197"/>
      <c r="J184" s="40"/>
      <c r="K184" s="40"/>
      <c r="L184" s="43"/>
      <c r="M184" s="198"/>
      <c r="N184" s="199"/>
      <c r="O184" s="68"/>
      <c r="P184" s="68"/>
      <c r="Q184" s="68"/>
      <c r="R184" s="68"/>
      <c r="S184" s="68"/>
      <c r="T184" s="69"/>
      <c r="U184" s="38"/>
      <c r="V184" s="38"/>
      <c r="W184" s="38"/>
      <c r="X184" s="38"/>
      <c r="Y184" s="38"/>
      <c r="Z184" s="38"/>
      <c r="AA184" s="38"/>
      <c r="AB184" s="38"/>
      <c r="AC184" s="38"/>
      <c r="AD184" s="38"/>
      <c r="AE184" s="38"/>
      <c r="AT184" s="21" t="s">
        <v>178</v>
      </c>
      <c r="AU184" s="21" t="s">
        <v>81</v>
      </c>
    </row>
    <row r="185" spans="1:65" s="2" customFormat="1" ht="24.2" customHeight="1">
      <c r="A185" s="38"/>
      <c r="B185" s="39"/>
      <c r="C185" s="182" t="s">
        <v>2496</v>
      </c>
      <c r="D185" s="182" t="s">
        <v>171</v>
      </c>
      <c r="E185" s="183" t="s">
        <v>4039</v>
      </c>
      <c r="F185" s="184" t="s">
        <v>4040</v>
      </c>
      <c r="G185" s="185" t="s">
        <v>174</v>
      </c>
      <c r="H185" s="186">
        <v>50</v>
      </c>
      <c r="I185" s="187"/>
      <c r="J185" s="188">
        <f>ROUND(I185*H185,2)</f>
        <v>0</v>
      </c>
      <c r="K185" s="184" t="s">
        <v>1480</v>
      </c>
      <c r="L185" s="43"/>
      <c r="M185" s="189" t="s">
        <v>19</v>
      </c>
      <c r="N185" s="190" t="s">
        <v>43</v>
      </c>
      <c r="O185" s="68"/>
      <c r="P185" s="191">
        <f>O185*H185</f>
        <v>0</v>
      </c>
      <c r="Q185" s="191">
        <v>0</v>
      </c>
      <c r="R185" s="191">
        <f>Q185*H185</f>
        <v>0</v>
      </c>
      <c r="S185" s="191">
        <v>0</v>
      </c>
      <c r="T185" s="192">
        <f>S185*H185</f>
        <v>0</v>
      </c>
      <c r="U185" s="38"/>
      <c r="V185" s="38"/>
      <c r="W185" s="38"/>
      <c r="X185" s="38"/>
      <c r="Y185" s="38"/>
      <c r="Z185" s="38"/>
      <c r="AA185" s="38"/>
      <c r="AB185" s="38"/>
      <c r="AC185" s="38"/>
      <c r="AD185" s="38"/>
      <c r="AE185" s="38"/>
      <c r="AR185" s="193" t="s">
        <v>1984</v>
      </c>
      <c r="AT185" s="193" t="s">
        <v>171</v>
      </c>
      <c r="AU185" s="193" t="s">
        <v>81</v>
      </c>
      <c r="AY185" s="21" t="s">
        <v>168</v>
      </c>
      <c r="BE185" s="194">
        <f>IF(N185="základní",J185,0)</f>
        <v>0</v>
      </c>
      <c r="BF185" s="194">
        <f>IF(N185="snížená",J185,0)</f>
        <v>0</v>
      </c>
      <c r="BG185" s="194">
        <f>IF(N185="zákl. přenesená",J185,0)</f>
        <v>0</v>
      </c>
      <c r="BH185" s="194">
        <f>IF(N185="sníž. přenesená",J185,0)</f>
        <v>0</v>
      </c>
      <c r="BI185" s="194">
        <f>IF(N185="nulová",J185,0)</f>
        <v>0</v>
      </c>
      <c r="BJ185" s="21" t="s">
        <v>79</v>
      </c>
      <c r="BK185" s="194">
        <f>ROUND(I185*H185,2)</f>
        <v>0</v>
      </c>
      <c r="BL185" s="21" t="s">
        <v>1984</v>
      </c>
      <c r="BM185" s="193" t="s">
        <v>570</v>
      </c>
    </row>
    <row r="186" spans="1:65" s="2" customFormat="1" ht="11.25">
      <c r="A186" s="38"/>
      <c r="B186" s="39"/>
      <c r="C186" s="40"/>
      <c r="D186" s="195" t="s">
        <v>178</v>
      </c>
      <c r="E186" s="40"/>
      <c r="F186" s="196" t="s">
        <v>4040</v>
      </c>
      <c r="G186" s="40"/>
      <c r="H186" s="40"/>
      <c r="I186" s="197"/>
      <c r="J186" s="40"/>
      <c r="K186" s="40"/>
      <c r="L186" s="43"/>
      <c r="M186" s="198"/>
      <c r="N186" s="199"/>
      <c r="O186" s="68"/>
      <c r="P186" s="68"/>
      <c r="Q186" s="68"/>
      <c r="R186" s="68"/>
      <c r="S186" s="68"/>
      <c r="T186" s="69"/>
      <c r="U186" s="38"/>
      <c r="V186" s="38"/>
      <c r="W186" s="38"/>
      <c r="X186" s="38"/>
      <c r="Y186" s="38"/>
      <c r="Z186" s="38"/>
      <c r="AA186" s="38"/>
      <c r="AB186" s="38"/>
      <c r="AC186" s="38"/>
      <c r="AD186" s="38"/>
      <c r="AE186" s="38"/>
      <c r="AT186" s="21" t="s">
        <v>178</v>
      </c>
      <c r="AU186" s="21" t="s">
        <v>81</v>
      </c>
    </row>
    <row r="187" spans="1:65" s="2" customFormat="1" ht="24.2" customHeight="1">
      <c r="A187" s="38"/>
      <c r="B187" s="39"/>
      <c r="C187" s="182" t="s">
        <v>745</v>
      </c>
      <c r="D187" s="182" t="s">
        <v>171</v>
      </c>
      <c r="E187" s="183" t="s">
        <v>4041</v>
      </c>
      <c r="F187" s="184" t="s">
        <v>4042</v>
      </c>
      <c r="G187" s="185" t="s">
        <v>237</v>
      </c>
      <c r="H187" s="186">
        <v>25</v>
      </c>
      <c r="I187" s="187"/>
      <c r="J187" s="188">
        <f>ROUND(I187*H187,2)</f>
        <v>0</v>
      </c>
      <c r="K187" s="184" t="s">
        <v>1480</v>
      </c>
      <c r="L187" s="43"/>
      <c r="M187" s="189" t="s">
        <v>19</v>
      </c>
      <c r="N187" s="190" t="s">
        <v>43</v>
      </c>
      <c r="O187" s="68"/>
      <c r="P187" s="191">
        <f>O187*H187</f>
        <v>0</v>
      </c>
      <c r="Q187" s="191">
        <v>0</v>
      </c>
      <c r="R187" s="191">
        <f>Q187*H187</f>
        <v>0</v>
      </c>
      <c r="S187" s="191">
        <v>0</v>
      </c>
      <c r="T187" s="192">
        <f>S187*H187</f>
        <v>0</v>
      </c>
      <c r="U187" s="38"/>
      <c r="V187" s="38"/>
      <c r="W187" s="38"/>
      <c r="X187" s="38"/>
      <c r="Y187" s="38"/>
      <c r="Z187" s="38"/>
      <c r="AA187" s="38"/>
      <c r="AB187" s="38"/>
      <c r="AC187" s="38"/>
      <c r="AD187" s="38"/>
      <c r="AE187" s="38"/>
      <c r="AR187" s="193" t="s">
        <v>1984</v>
      </c>
      <c r="AT187" s="193" t="s">
        <v>171</v>
      </c>
      <c r="AU187" s="193" t="s">
        <v>81</v>
      </c>
      <c r="AY187" s="21" t="s">
        <v>168</v>
      </c>
      <c r="BE187" s="194">
        <f>IF(N187="základní",J187,0)</f>
        <v>0</v>
      </c>
      <c r="BF187" s="194">
        <f>IF(N187="snížená",J187,0)</f>
        <v>0</v>
      </c>
      <c r="BG187" s="194">
        <f>IF(N187="zákl. přenesená",J187,0)</f>
        <v>0</v>
      </c>
      <c r="BH187" s="194">
        <f>IF(N187="sníž. přenesená",J187,0)</f>
        <v>0</v>
      </c>
      <c r="BI187" s="194">
        <f>IF(N187="nulová",J187,0)</f>
        <v>0</v>
      </c>
      <c r="BJ187" s="21" t="s">
        <v>79</v>
      </c>
      <c r="BK187" s="194">
        <f>ROUND(I187*H187,2)</f>
        <v>0</v>
      </c>
      <c r="BL187" s="21" t="s">
        <v>1984</v>
      </c>
      <c r="BM187" s="193" t="s">
        <v>2002</v>
      </c>
    </row>
    <row r="188" spans="1:65" s="2" customFormat="1" ht="19.5">
      <c r="A188" s="38"/>
      <c r="B188" s="39"/>
      <c r="C188" s="40"/>
      <c r="D188" s="195" t="s">
        <v>178</v>
      </c>
      <c r="E188" s="40"/>
      <c r="F188" s="196" t="s">
        <v>4042</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1" t="s">
        <v>178</v>
      </c>
      <c r="AU188" s="21" t="s">
        <v>81</v>
      </c>
    </row>
    <row r="189" spans="1:65" s="2" customFormat="1" ht="33" customHeight="1">
      <c r="A189" s="38"/>
      <c r="B189" s="39"/>
      <c r="C189" s="182" t="s">
        <v>752</v>
      </c>
      <c r="D189" s="182" t="s">
        <v>171</v>
      </c>
      <c r="E189" s="183" t="s">
        <v>4043</v>
      </c>
      <c r="F189" s="184" t="s">
        <v>4044</v>
      </c>
      <c r="G189" s="185" t="s">
        <v>237</v>
      </c>
      <c r="H189" s="186">
        <v>197</v>
      </c>
      <c r="I189" s="187"/>
      <c r="J189" s="188">
        <f>ROUND(I189*H189,2)</f>
        <v>0</v>
      </c>
      <c r="K189" s="184" t="s">
        <v>1480</v>
      </c>
      <c r="L189" s="43"/>
      <c r="M189" s="189" t="s">
        <v>19</v>
      </c>
      <c r="N189" s="190" t="s">
        <v>43</v>
      </c>
      <c r="O189" s="68"/>
      <c r="P189" s="191">
        <f>O189*H189</f>
        <v>0</v>
      </c>
      <c r="Q189" s="191">
        <v>0</v>
      </c>
      <c r="R189" s="191">
        <f>Q189*H189</f>
        <v>0</v>
      </c>
      <c r="S189" s="191">
        <v>0</v>
      </c>
      <c r="T189" s="192">
        <f>S189*H189</f>
        <v>0</v>
      </c>
      <c r="U189" s="38"/>
      <c r="V189" s="38"/>
      <c r="W189" s="38"/>
      <c r="X189" s="38"/>
      <c r="Y189" s="38"/>
      <c r="Z189" s="38"/>
      <c r="AA189" s="38"/>
      <c r="AB189" s="38"/>
      <c r="AC189" s="38"/>
      <c r="AD189" s="38"/>
      <c r="AE189" s="38"/>
      <c r="AR189" s="193" t="s">
        <v>1984</v>
      </c>
      <c r="AT189" s="193" t="s">
        <v>171</v>
      </c>
      <c r="AU189" s="193" t="s">
        <v>81</v>
      </c>
      <c r="AY189" s="21" t="s">
        <v>168</v>
      </c>
      <c r="BE189" s="194">
        <f>IF(N189="základní",J189,0)</f>
        <v>0</v>
      </c>
      <c r="BF189" s="194">
        <f>IF(N189="snížená",J189,0)</f>
        <v>0</v>
      </c>
      <c r="BG189" s="194">
        <f>IF(N189="zákl. přenesená",J189,0)</f>
        <v>0</v>
      </c>
      <c r="BH189" s="194">
        <f>IF(N189="sníž. přenesená",J189,0)</f>
        <v>0</v>
      </c>
      <c r="BI189" s="194">
        <f>IF(N189="nulová",J189,0)</f>
        <v>0</v>
      </c>
      <c r="BJ189" s="21" t="s">
        <v>79</v>
      </c>
      <c r="BK189" s="194">
        <f>ROUND(I189*H189,2)</f>
        <v>0</v>
      </c>
      <c r="BL189" s="21" t="s">
        <v>1984</v>
      </c>
      <c r="BM189" s="193" t="s">
        <v>2006</v>
      </c>
    </row>
    <row r="190" spans="1:65" s="2" customFormat="1" ht="19.5">
      <c r="A190" s="38"/>
      <c r="B190" s="39"/>
      <c r="C190" s="40"/>
      <c r="D190" s="195" t="s">
        <v>178</v>
      </c>
      <c r="E190" s="40"/>
      <c r="F190" s="196" t="s">
        <v>4044</v>
      </c>
      <c r="G190" s="40"/>
      <c r="H190" s="40"/>
      <c r="I190" s="197"/>
      <c r="J190" s="40"/>
      <c r="K190" s="40"/>
      <c r="L190" s="43"/>
      <c r="M190" s="198"/>
      <c r="N190" s="199"/>
      <c r="O190" s="68"/>
      <c r="P190" s="68"/>
      <c r="Q190" s="68"/>
      <c r="R190" s="68"/>
      <c r="S190" s="68"/>
      <c r="T190" s="69"/>
      <c r="U190" s="38"/>
      <c r="V190" s="38"/>
      <c r="W190" s="38"/>
      <c r="X190" s="38"/>
      <c r="Y190" s="38"/>
      <c r="Z190" s="38"/>
      <c r="AA190" s="38"/>
      <c r="AB190" s="38"/>
      <c r="AC190" s="38"/>
      <c r="AD190" s="38"/>
      <c r="AE190" s="38"/>
      <c r="AT190" s="21" t="s">
        <v>178</v>
      </c>
      <c r="AU190" s="21" t="s">
        <v>81</v>
      </c>
    </row>
    <row r="191" spans="1:65" s="2" customFormat="1" ht="24.2" customHeight="1">
      <c r="A191" s="38"/>
      <c r="B191" s="39"/>
      <c r="C191" s="182" t="s">
        <v>1431</v>
      </c>
      <c r="D191" s="182" t="s">
        <v>171</v>
      </c>
      <c r="E191" s="183" t="s">
        <v>4045</v>
      </c>
      <c r="F191" s="184" t="s">
        <v>4046</v>
      </c>
      <c r="G191" s="185" t="s">
        <v>174</v>
      </c>
      <c r="H191" s="186">
        <v>1</v>
      </c>
      <c r="I191" s="187"/>
      <c r="J191" s="188">
        <f>ROUND(I191*H191,2)</f>
        <v>0</v>
      </c>
      <c r="K191" s="184" t="s">
        <v>1480</v>
      </c>
      <c r="L191" s="43"/>
      <c r="M191" s="189" t="s">
        <v>19</v>
      </c>
      <c r="N191" s="190" t="s">
        <v>43</v>
      </c>
      <c r="O191" s="68"/>
      <c r="P191" s="191">
        <f>O191*H191</f>
        <v>0</v>
      </c>
      <c r="Q191" s="191">
        <v>0</v>
      </c>
      <c r="R191" s="191">
        <f>Q191*H191</f>
        <v>0</v>
      </c>
      <c r="S191" s="191">
        <v>0</v>
      </c>
      <c r="T191" s="192">
        <f>S191*H191</f>
        <v>0</v>
      </c>
      <c r="U191" s="38"/>
      <c r="V191" s="38"/>
      <c r="W191" s="38"/>
      <c r="X191" s="38"/>
      <c r="Y191" s="38"/>
      <c r="Z191" s="38"/>
      <c r="AA191" s="38"/>
      <c r="AB191" s="38"/>
      <c r="AC191" s="38"/>
      <c r="AD191" s="38"/>
      <c r="AE191" s="38"/>
      <c r="AR191" s="193" t="s">
        <v>1984</v>
      </c>
      <c r="AT191" s="193" t="s">
        <v>171</v>
      </c>
      <c r="AU191" s="193" t="s">
        <v>81</v>
      </c>
      <c r="AY191" s="21" t="s">
        <v>168</v>
      </c>
      <c r="BE191" s="194">
        <f>IF(N191="základní",J191,0)</f>
        <v>0</v>
      </c>
      <c r="BF191" s="194">
        <f>IF(N191="snížená",J191,0)</f>
        <v>0</v>
      </c>
      <c r="BG191" s="194">
        <f>IF(N191="zákl. přenesená",J191,0)</f>
        <v>0</v>
      </c>
      <c r="BH191" s="194">
        <f>IF(N191="sníž. přenesená",J191,0)</f>
        <v>0</v>
      </c>
      <c r="BI191" s="194">
        <f>IF(N191="nulová",J191,0)</f>
        <v>0</v>
      </c>
      <c r="BJ191" s="21" t="s">
        <v>79</v>
      </c>
      <c r="BK191" s="194">
        <f>ROUND(I191*H191,2)</f>
        <v>0</v>
      </c>
      <c r="BL191" s="21" t="s">
        <v>1984</v>
      </c>
      <c r="BM191" s="193" t="s">
        <v>2011</v>
      </c>
    </row>
    <row r="192" spans="1:65" s="2" customFormat="1" ht="19.5">
      <c r="A192" s="38"/>
      <c r="B192" s="39"/>
      <c r="C192" s="40"/>
      <c r="D192" s="195" t="s">
        <v>178</v>
      </c>
      <c r="E192" s="40"/>
      <c r="F192" s="196" t="s">
        <v>4046</v>
      </c>
      <c r="G192" s="40"/>
      <c r="H192" s="40"/>
      <c r="I192" s="197"/>
      <c r="J192" s="40"/>
      <c r="K192" s="40"/>
      <c r="L192" s="43"/>
      <c r="M192" s="198"/>
      <c r="N192" s="199"/>
      <c r="O192" s="68"/>
      <c r="P192" s="68"/>
      <c r="Q192" s="68"/>
      <c r="R192" s="68"/>
      <c r="S192" s="68"/>
      <c r="T192" s="69"/>
      <c r="U192" s="38"/>
      <c r="V192" s="38"/>
      <c r="W192" s="38"/>
      <c r="X192" s="38"/>
      <c r="Y192" s="38"/>
      <c r="Z192" s="38"/>
      <c r="AA192" s="38"/>
      <c r="AB192" s="38"/>
      <c r="AC192" s="38"/>
      <c r="AD192" s="38"/>
      <c r="AE192" s="38"/>
      <c r="AT192" s="21" t="s">
        <v>178</v>
      </c>
      <c r="AU192" s="21" t="s">
        <v>81</v>
      </c>
    </row>
    <row r="193" spans="1:65" s="2" customFormat="1" ht="33" customHeight="1">
      <c r="A193" s="38"/>
      <c r="B193" s="39"/>
      <c r="C193" s="182" t="s">
        <v>3337</v>
      </c>
      <c r="D193" s="182" t="s">
        <v>171</v>
      </c>
      <c r="E193" s="183" t="s">
        <v>4047</v>
      </c>
      <c r="F193" s="184" t="s">
        <v>4048</v>
      </c>
      <c r="G193" s="185" t="s">
        <v>245</v>
      </c>
      <c r="H193" s="186">
        <v>150</v>
      </c>
      <c r="I193" s="187"/>
      <c r="J193" s="188">
        <f>ROUND(I193*H193,2)</f>
        <v>0</v>
      </c>
      <c r="K193" s="184" t="s">
        <v>1480</v>
      </c>
      <c r="L193" s="43"/>
      <c r="M193" s="189" t="s">
        <v>19</v>
      </c>
      <c r="N193" s="190" t="s">
        <v>43</v>
      </c>
      <c r="O193" s="68"/>
      <c r="P193" s="191">
        <f>O193*H193</f>
        <v>0</v>
      </c>
      <c r="Q193" s="191">
        <v>0</v>
      </c>
      <c r="R193" s="191">
        <f>Q193*H193</f>
        <v>0</v>
      </c>
      <c r="S193" s="191">
        <v>0</v>
      </c>
      <c r="T193" s="192">
        <f>S193*H193</f>
        <v>0</v>
      </c>
      <c r="U193" s="38"/>
      <c r="V193" s="38"/>
      <c r="W193" s="38"/>
      <c r="X193" s="38"/>
      <c r="Y193" s="38"/>
      <c r="Z193" s="38"/>
      <c r="AA193" s="38"/>
      <c r="AB193" s="38"/>
      <c r="AC193" s="38"/>
      <c r="AD193" s="38"/>
      <c r="AE193" s="38"/>
      <c r="AR193" s="193" t="s">
        <v>1984</v>
      </c>
      <c r="AT193" s="193" t="s">
        <v>171</v>
      </c>
      <c r="AU193" s="193" t="s">
        <v>81</v>
      </c>
      <c r="AY193" s="21" t="s">
        <v>168</v>
      </c>
      <c r="BE193" s="194">
        <f>IF(N193="základní",J193,0)</f>
        <v>0</v>
      </c>
      <c r="BF193" s="194">
        <f>IF(N193="snížená",J193,0)</f>
        <v>0</v>
      </c>
      <c r="BG193" s="194">
        <f>IF(N193="zákl. přenesená",J193,0)</f>
        <v>0</v>
      </c>
      <c r="BH193" s="194">
        <f>IF(N193="sníž. přenesená",J193,0)</f>
        <v>0</v>
      </c>
      <c r="BI193" s="194">
        <f>IF(N193="nulová",J193,0)</f>
        <v>0</v>
      </c>
      <c r="BJ193" s="21" t="s">
        <v>79</v>
      </c>
      <c r="BK193" s="194">
        <f>ROUND(I193*H193,2)</f>
        <v>0</v>
      </c>
      <c r="BL193" s="21" t="s">
        <v>1984</v>
      </c>
      <c r="BM193" s="193" t="s">
        <v>770</v>
      </c>
    </row>
    <row r="194" spans="1:65" s="2" customFormat="1" ht="19.5">
      <c r="A194" s="38"/>
      <c r="B194" s="39"/>
      <c r="C194" s="40"/>
      <c r="D194" s="195" t="s">
        <v>178</v>
      </c>
      <c r="E194" s="40"/>
      <c r="F194" s="196" t="s">
        <v>4048</v>
      </c>
      <c r="G194" s="40"/>
      <c r="H194" s="40"/>
      <c r="I194" s="197"/>
      <c r="J194" s="40"/>
      <c r="K194" s="40"/>
      <c r="L194" s="43"/>
      <c r="M194" s="198"/>
      <c r="N194" s="199"/>
      <c r="O194" s="68"/>
      <c r="P194" s="68"/>
      <c r="Q194" s="68"/>
      <c r="R194" s="68"/>
      <c r="S194" s="68"/>
      <c r="T194" s="69"/>
      <c r="U194" s="38"/>
      <c r="V194" s="38"/>
      <c r="W194" s="38"/>
      <c r="X194" s="38"/>
      <c r="Y194" s="38"/>
      <c r="Z194" s="38"/>
      <c r="AA194" s="38"/>
      <c r="AB194" s="38"/>
      <c r="AC194" s="38"/>
      <c r="AD194" s="38"/>
      <c r="AE194" s="38"/>
      <c r="AT194" s="21" t="s">
        <v>178</v>
      </c>
      <c r="AU194" s="21" t="s">
        <v>81</v>
      </c>
    </row>
    <row r="195" spans="1:65" s="2" customFormat="1" ht="24.2" customHeight="1">
      <c r="A195" s="38"/>
      <c r="B195" s="39"/>
      <c r="C195" s="182" t="s">
        <v>3157</v>
      </c>
      <c r="D195" s="182" t="s">
        <v>171</v>
      </c>
      <c r="E195" s="183" t="s">
        <v>4049</v>
      </c>
      <c r="F195" s="184" t="s">
        <v>4050</v>
      </c>
      <c r="G195" s="185" t="s">
        <v>245</v>
      </c>
      <c r="H195" s="186">
        <v>150</v>
      </c>
      <c r="I195" s="187"/>
      <c r="J195" s="188">
        <f>ROUND(I195*H195,2)</f>
        <v>0</v>
      </c>
      <c r="K195" s="184" t="s">
        <v>175</v>
      </c>
      <c r="L195" s="43"/>
      <c r="M195" s="189" t="s">
        <v>19</v>
      </c>
      <c r="N195" s="190" t="s">
        <v>43</v>
      </c>
      <c r="O195" s="68"/>
      <c r="P195" s="191">
        <f>O195*H195</f>
        <v>0</v>
      </c>
      <c r="Q195" s="191">
        <v>7.6999999999999996E-4</v>
      </c>
      <c r="R195" s="191">
        <f>Q195*H195</f>
        <v>0.11549999999999999</v>
      </c>
      <c r="S195" s="191">
        <v>0</v>
      </c>
      <c r="T195" s="192">
        <f>S195*H195</f>
        <v>0</v>
      </c>
      <c r="U195" s="38"/>
      <c r="V195" s="38"/>
      <c r="W195" s="38"/>
      <c r="X195" s="38"/>
      <c r="Y195" s="38"/>
      <c r="Z195" s="38"/>
      <c r="AA195" s="38"/>
      <c r="AB195" s="38"/>
      <c r="AC195" s="38"/>
      <c r="AD195" s="38"/>
      <c r="AE195" s="38"/>
      <c r="AR195" s="193" t="s">
        <v>1984</v>
      </c>
      <c r="AT195" s="193" t="s">
        <v>171</v>
      </c>
      <c r="AU195" s="193" t="s">
        <v>81</v>
      </c>
      <c r="AY195" s="21" t="s">
        <v>168</v>
      </c>
      <c r="BE195" s="194">
        <f>IF(N195="základní",J195,0)</f>
        <v>0</v>
      </c>
      <c r="BF195" s="194">
        <f>IF(N195="snížená",J195,0)</f>
        <v>0</v>
      </c>
      <c r="BG195" s="194">
        <f>IF(N195="zákl. přenesená",J195,0)</f>
        <v>0</v>
      </c>
      <c r="BH195" s="194">
        <f>IF(N195="sníž. přenesená",J195,0)</f>
        <v>0</v>
      </c>
      <c r="BI195" s="194">
        <f>IF(N195="nulová",J195,0)</f>
        <v>0</v>
      </c>
      <c r="BJ195" s="21" t="s">
        <v>79</v>
      </c>
      <c r="BK195" s="194">
        <f>ROUND(I195*H195,2)</f>
        <v>0</v>
      </c>
      <c r="BL195" s="21" t="s">
        <v>1984</v>
      </c>
      <c r="BM195" s="193" t="s">
        <v>791</v>
      </c>
    </row>
    <row r="196" spans="1:65" s="2" customFormat="1" ht="19.5">
      <c r="A196" s="38"/>
      <c r="B196" s="39"/>
      <c r="C196" s="40"/>
      <c r="D196" s="195" t="s">
        <v>178</v>
      </c>
      <c r="E196" s="40"/>
      <c r="F196" s="196" t="s">
        <v>4051</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1" t="s">
        <v>178</v>
      </c>
      <c r="AU196" s="21" t="s">
        <v>81</v>
      </c>
    </row>
    <row r="197" spans="1:65" s="2" customFormat="1" ht="11.25">
      <c r="A197" s="38"/>
      <c r="B197" s="39"/>
      <c r="C197" s="40"/>
      <c r="D197" s="200" t="s">
        <v>180</v>
      </c>
      <c r="E197" s="40"/>
      <c r="F197" s="201" t="s">
        <v>4052</v>
      </c>
      <c r="G197" s="40"/>
      <c r="H197" s="40"/>
      <c r="I197" s="197"/>
      <c r="J197" s="40"/>
      <c r="K197" s="40"/>
      <c r="L197" s="43"/>
      <c r="M197" s="198"/>
      <c r="N197" s="199"/>
      <c r="O197" s="68"/>
      <c r="P197" s="68"/>
      <c r="Q197" s="68"/>
      <c r="R197" s="68"/>
      <c r="S197" s="68"/>
      <c r="T197" s="69"/>
      <c r="U197" s="38"/>
      <c r="V197" s="38"/>
      <c r="W197" s="38"/>
      <c r="X197" s="38"/>
      <c r="Y197" s="38"/>
      <c r="Z197" s="38"/>
      <c r="AA197" s="38"/>
      <c r="AB197" s="38"/>
      <c r="AC197" s="38"/>
      <c r="AD197" s="38"/>
      <c r="AE197" s="38"/>
      <c r="AT197" s="21" t="s">
        <v>180</v>
      </c>
      <c r="AU197" s="21" t="s">
        <v>81</v>
      </c>
    </row>
    <row r="198" spans="1:65" s="2" customFormat="1" ht="33" customHeight="1">
      <c r="A198" s="38"/>
      <c r="B198" s="39"/>
      <c r="C198" s="182" t="s">
        <v>2004</v>
      </c>
      <c r="D198" s="182" t="s">
        <v>171</v>
      </c>
      <c r="E198" s="183" t="s">
        <v>4053</v>
      </c>
      <c r="F198" s="184" t="s">
        <v>4054</v>
      </c>
      <c r="G198" s="185" t="s">
        <v>245</v>
      </c>
      <c r="H198" s="186">
        <v>500</v>
      </c>
      <c r="I198" s="187"/>
      <c r="J198" s="188">
        <f>ROUND(I198*H198,2)</f>
        <v>0</v>
      </c>
      <c r="K198" s="184" t="s">
        <v>1480</v>
      </c>
      <c r="L198" s="43"/>
      <c r="M198" s="189" t="s">
        <v>19</v>
      </c>
      <c r="N198" s="190" t="s">
        <v>43</v>
      </c>
      <c r="O198" s="68"/>
      <c r="P198" s="191">
        <f>O198*H198</f>
        <v>0</v>
      </c>
      <c r="Q198" s="191">
        <v>0</v>
      </c>
      <c r="R198" s="191">
        <f>Q198*H198</f>
        <v>0</v>
      </c>
      <c r="S198" s="191">
        <v>0</v>
      </c>
      <c r="T198" s="192">
        <f>S198*H198</f>
        <v>0</v>
      </c>
      <c r="U198" s="38"/>
      <c r="V198" s="38"/>
      <c r="W198" s="38"/>
      <c r="X198" s="38"/>
      <c r="Y198" s="38"/>
      <c r="Z198" s="38"/>
      <c r="AA198" s="38"/>
      <c r="AB198" s="38"/>
      <c r="AC198" s="38"/>
      <c r="AD198" s="38"/>
      <c r="AE198" s="38"/>
      <c r="AR198" s="193" t="s">
        <v>1984</v>
      </c>
      <c r="AT198" s="193" t="s">
        <v>171</v>
      </c>
      <c r="AU198" s="193" t="s">
        <v>81</v>
      </c>
      <c r="AY198" s="21" t="s">
        <v>168</v>
      </c>
      <c r="BE198" s="194">
        <f>IF(N198="základní",J198,0)</f>
        <v>0</v>
      </c>
      <c r="BF198" s="194">
        <f>IF(N198="snížená",J198,0)</f>
        <v>0</v>
      </c>
      <c r="BG198" s="194">
        <f>IF(N198="zákl. přenesená",J198,0)</f>
        <v>0</v>
      </c>
      <c r="BH198" s="194">
        <f>IF(N198="sníž. přenesená",J198,0)</f>
        <v>0</v>
      </c>
      <c r="BI198" s="194">
        <f>IF(N198="nulová",J198,0)</f>
        <v>0</v>
      </c>
      <c r="BJ198" s="21" t="s">
        <v>79</v>
      </c>
      <c r="BK198" s="194">
        <f>ROUND(I198*H198,2)</f>
        <v>0</v>
      </c>
      <c r="BL198" s="21" t="s">
        <v>1984</v>
      </c>
      <c r="BM198" s="193" t="s">
        <v>2030</v>
      </c>
    </row>
    <row r="199" spans="1:65" s="2" customFormat="1" ht="19.5">
      <c r="A199" s="38"/>
      <c r="B199" s="39"/>
      <c r="C199" s="40"/>
      <c r="D199" s="195" t="s">
        <v>178</v>
      </c>
      <c r="E199" s="40"/>
      <c r="F199" s="196" t="s">
        <v>4054</v>
      </c>
      <c r="G199" s="40"/>
      <c r="H199" s="40"/>
      <c r="I199" s="197"/>
      <c r="J199" s="40"/>
      <c r="K199" s="40"/>
      <c r="L199" s="43"/>
      <c r="M199" s="198"/>
      <c r="N199" s="199"/>
      <c r="O199" s="68"/>
      <c r="P199" s="68"/>
      <c r="Q199" s="68"/>
      <c r="R199" s="68"/>
      <c r="S199" s="68"/>
      <c r="T199" s="69"/>
      <c r="U199" s="38"/>
      <c r="V199" s="38"/>
      <c r="W199" s="38"/>
      <c r="X199" s="38"/>
      <c r="Y199" s="38"/>
      <c r="Z199" s="38"/>
      <c r="AA199" s="38"/>
      <c r="AB199" s="38"/>
      <c r="AC199" s="38"/>
      <c r="AD199" s="38"/>
      <c r="AE199" s="38"/>
      <c r="AT199" s="21" t="s">
        <v>178</v>
      </c>
      <c r="AU199" s="21" t="s">
        <v>81</v>
      </c>
    </row>
    <row r="200" spans="1:65" s="2" customFormat="1" ht="24.2" customHeight="1">
      <c r="A200" s="38"/>
      <c r="B200" s="39"/>
      <c r="C200" s="182" t="s">
        <v>2225</v>
      </c>
      <c r="D200" s="182" t="s">
        <v>171</v>
      </c>
      <c r="E200" s="183" t="s">
        <v>4055</v>
      </c>
      <c r="F200" s="184" t="s">
        <v>4056</v>
      </c>
      <c r="G200" s="185" t="s">
        <v>245</v>
      </c>
      <c r="H200" s="186">
        <v>500</v>
      </c>
      <c r="I200" s="187"/>
      <c r="J200" s="188">
        <f>ROUND(I200*H200,2)</f>
        <v>0</v>
      </c>
      <c r="K200" s="184" t="s">
        <v>175</v>
      </c>
      <c r="L200" s="43"/>
      <c r="M200" s="189" t="s">
        <v>19</v>
      </c>
      <c r="N200" s="190" t="s">
        <v>43</v>
      </c>
      <c r="O200" s="68"/>
      <c r="P200" s="191">
        <f>O200*H200</f>
        <v>0</v>
      </c>
      <c r="Q200" s="191">
        <v>2.5999999999999998E-4</v>
      </c>
      <c r="R200" s="191">
        <f>Q200*H200</f>
        <v>0.12999999999999998</v>
      </c>
      <c r="S200" s="191">
        <v>0</v>
      </c>
      <c r="T200" s="192">
        <f>S200*H200</f>
        <v>0</v>
      </c>
      <c r="U200" s="38"/>
      <c r="V200" s="38"/>
      <c r="W200" s="38"/>
      <c r="X200" s="38"/>
      <c r="Y200" s="38"/>
      <c r="Z200" s="38"/>
      <c r="AA200" s="38"/>
      <c r="AB200" s="38"/>
      <c r="AC200" s="38"/>
      <c r="AD200" s="38"/>
      <c r="AE200" s="38"/>
      <c r="AR200" s="193" t="s">
        <v>1984</v>
      </c>
      <c r="AT200" s="193" t="s">
        <v>171</v>
      </c>
      <c r="AU200" s="193" t="s">
        <v>81</v>
      </c>
      <c r="AY200" s="21" t="s">
        <v>168</v>
      </c>
      <c r="BE200" s="194">
        <f>IF(N200="základní",J200,0)</f>
        <v>0</v>
      </c>
      <c r="BF200" s="194">
        <f>IF(N200="snížená",J200,0)</f>
        <v>0</v>
      </c>
      <c r="BG200" s="194">
        <f>IF(N200="zákl. přenesená",J200,0)</f>
        <v>0</v>
      </c>
      <c r="BH200" s="194">
        <f>IF(N200="sníž. přenesená",J200,0)</f>
        <v>0</v>
      </c>
      <c r="BI200" s="194">
        <f>IF(N200="nulová",J200,0)</f>
        <v>0</v>
      </c>
      <c r="BJ200" s="21" t="s">
        <v>79</v>
      </c>
      <c r="BK200" s="194">
        <f>ROUND(I200*H200,2)</f>
        <v>0</v>
      </c>
      <c r="BL200" s="21" t="s">
        <v>1984</v>
      </c>
      <c r="BM200" s="193" t="s">
        <v>895</v>
      </c>
    </row>
    <row r="201" spans="1:65" s="2" customFormat="1" ht="19.5">
      <c r="A201" s="38"/>
      <c r="B201" s="39"/>
      <c r="C201" s="40"/>
      <c r="D201" s="195" t="s">
        <v>178</v>
      </c>
      <c r="E201" s="40"/>
      <c r="F201" s="196" t="s">
        <v>4057</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1" t="s">
        <v>178</v>
      </c>
      <c r="AU201" s="21" t="s">
        <v>81</v>
      </c>
    </row>
    <row r="202" spans="1:65" s="2" customFormat="1" ht="11.25">
      <c r="A202" s="38"/>
      <c r="B202" s="39"/>
      <c r="C202" s="40"/>
      <c r="D202" s="200" t="s">
        <v>180</v>
      </c>
      <c r="E202" s="40"/>
      <c r="F202" s="201" t="s">
        <v>4058</v>
      </c>
      <c r="G202" s="40"/>
      <c r="H202" s="40"/>
      <c r="I202" s="197"/>
      <c r="J202" s="40"/>
      <c r="K202" s="40"/>
      <c r="L202" s="43"/>
      <c r="M202" s="198"/>
      <c r="N202" s="199"/>
      <c r="O202" s="68"/>
      <c r="P202" s="68"/>
      <c r="Q202" s="68"/>
      <c r="R202" s="68"/>
      <c r="S202" s="68"/>
      <c r="T202" s="69"/>
      <c r="U202" s="38"/>
      <c r="V202" s="38"/>
      <c r="W202" s="38"/>
      <c r="X202" s="38"/>
      <c r="Y202" s="38"/>
      <c r="Z202" s="38"/>
      <c r="AA202" s="38"/>
      <c r="AB202" s="38"/>
      <c r="AC202" s="38"/>
      <c r="AD202" s="38"/>
      <c r="AE202" s="38"/>
      <c r="AT202" s="21" t="s">
        <v>180</v>
      </c>
      <c r="AU202" s="21" t="s">
        <v>81</v>
      </c>
    </row>
    <row r="203" spans="1:65" s="12" customFormat="1" ht="25.9" customHeight="1">
      <c r="B203" s="166"/>
      <c r="C203" s="167"/>
      <c r="D203" s="168" t="s">
        <v>71</v>
      </c>
      <c r="E203" s="169" t="s">
        <v>3480</v>
      </c>
      <c r="F203" s="169" t="s">
        <v>3481</v>
      </c>
      <c r="G203" s="167"/>
      <c r="H203" s="167"/>
      <c r="I203" s="170"/>
      <c r="J203" s="171">
        <f>BK203</f>
        <v>0</v>
      </c>
      <c r="K203" s="167"/>
      <c r="L203" s="172"/>
      <c r="M203" s="173"/>
      <c r="N203" s="174"/>
      <c r="O203" s="174"/>
      <c r="P203" s="175">
        <f>SUM(P204:P217)</f>
        <v>0</v>
      </c>
      <c r="Q203" s="174"/>
      <c r="R203" s="175">
        <f>SUM(R204:R217)</f>
        <v>0.05</v>
      </c>
      <c r="S203" s="174"/>
      <c r="T203" s="176">
        <f>SUM(T204:T217)</f>
        <v>0</v>
      </c>
      <c r="AR203" s="177" t="s">
        <v>176</v>
      </c>
      <c r="AT203" s="178" t="s">
        <v>71</v>
      </c>
      <c r="AU203" s="178" t="s">
        <v>72</v>
      </c>
      <c r="AY203" s="177" t="s">
        <v>168</v>
      </c>
      <c r="BK203" s="179">
        <f>SUM(BK204:BK217)</f>
        <v>0</v>
      </c>
    </row>
    <row r="204" spans="1:65" s="2" customFormat="1" ht="16.5" customHeight="1">
      <c r="A204" s="38"/>
      <c r="B204" s="39"/>
      <c r="C204" s="182" t="s">
        <v>1512</v>
      </c>
      <c r="D204" s="182" t="s">
        <v>171</v>
      </c>
      <c r="E204" s="183" t="s">
        <v>4059</v>
      </c>
      <c r="F204" s="184" t="s">
        <v>4060</v>
      </c>
      <c r="G204" s="185" t="s">
        <v>1309</v>
      </c>
      <c r="H204" s="186">
        <v>24</v>
      </c>
      <c r="I204" s="187"/>
      <c r="J204" s="188">
        <f>ROUND(I204*H204,2)</f>
        <v>0</v>
      </c>
      <c r="K204" s="184" t="s">
        <v>175</v>
      </c>
      <c r="L204" s="43"/>
      <c r="M204" s="189" t="s">
        <v>19</v>
      </c>
      <c r="N204" s="190" t="s">
        <v>43</v>
      </c>
      <c r="O204" s="68"/>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4061</v>
      </c>
      <c r="AT204" s="193" t="s">
        <v>171</v>
      </c>
      <c r="AU204" s="193" t="s">
        <v>79</v>
      </c>
      <c r="AY204" s="21" t="s">
        <v>168</v>
      </c>
      <c r="BE204" s="194">
        <f>IF(N204="základní",J204,0)</f>
        <v>0</v>
      </c>
      <c r="BF204" s="194">
        <f>IF(N204="snížená",J204,0)</f>
        <v>0</v>
      </c>
      <c r="BG204" s="194">
        <f>IF(N204="zákl. přenesená",J204,0)</f>
        <v>0</v>
      </c>
      <c r="BH204" s="194">
        <f>IF(N204="sníž. přenesená",J204,0)</f>
        <v>0</v>
      </c>
      <c r="BI204" s="194">
        <f>IF(N204="nulová",J204,0)</f>
        <v>0</v>
      </c>
      <c r="BJ204" s="21" t="s">
        <v>79</v>
      </c>
      <c r="BK204" s="194">
        <f>ROUND(I204*H204,2)</f>
        <v>0</v>
      </c>
      <c r="BL204" s="21" t="s">
        <v>4061</v>
      </c>
      <c r="BM204" s="193" t="s">
        <v>906</v>
      </c>
    </row>
    <row r="205" spans="1:65" s="2" customFormat="1" ht="19.5">
      <c r="A205" s="38"/>
      <c r="B205" s="39"/>
      <c r="C205" s="40"/>
      <c r="D205" s="195" t="s">
        <v>178</v>
      </c>
      <c r="E205" s="40"/>
      <c r="F205" s="196" t="s">
        <v>4062</v>
      </c>
      <c r="G205" s="40"/>
      <c r="H205" s="40"/>
      <c r="I205" s="197"/>
      <c r="J205" s="40"/>
      <c r="K205" s="40"/>
      <c r="L205" s="43"/>
      <c r="M205" s="198"/>
      <c r="N205" s="199"/>
      <c r="O205" s="68"/>
      <c r="P205" s="68"/>
      <c r="Q205" s="68"/>
      <c r="R205" s="68"/>
      <c r="S205" s="68"/>
      <c r="T205" s="69"/>
      <c r="U205" s="38"/>
      <c r="V205" s="38"/>
      <c r="W205" s="38"/>
      <c r="X205" s="38"/>
      <c r="Y205" s="38"/>
      <c r="Z205" s="38"/>
      <c r="AA205" s="38"/>
      <c r="AB205" s="38"/>
      <c r="AC205" s="38"/>
      <c r="AD205" s="38"/>
      <c r="AE205" s="38"/>
      <c r="AT205" s="21" t="s">
        <v>178</v>
      </c>
      <c r="AU205" s="21" t="s">
        <v>79</v>
      </c>
    </row>
    <row r="206" spans="1:65" s="2" customFormat="1" ht="11.25">
      <c r="A206" s="38"/>
      <c r="B206" s="39"/>
      <c r="C206" s="40"/>
      <c r="D206" s="200" t="s">
        <v>180</v>
      </c>
      <c r="E206" s="40"/>
      <c r="F206" s="201" t="s">
        <v>4063</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1" t="s">
        <v>180</v>
      </c>
      <c r="AU206" s="21" t="s">
        <v>79</v>
      </c>
    </row>
    <row r="207" spans="1:65" s="2" customFormat="1" ht="16.5" customHeight="1">
      <c r="A207" s="38"/>
      <c r="B207" s="39"/>
      <c r="C207" s="225" t="s">
        <v>1001</v>
      </c>
      <c r="D207" s="225" t="s">
        <v>234</v>
      </c>
      <c r="E207" s="226" t="s">
        <v>4064</v>
      </c>
      <c r="F207" s="227" t="s">
        <v>4065</v>
      </c>
      <c r="G207" s="228" t="s">
        <v>1287</v>
      </c>
      <c r="H207" s="229">
        <v>50</v>
      </c>
      <c r="I207" s="230"/>
      <c r="J207" s="231">
        <f>ROUND(I207*H207,2)</f>
        <v>0</v>
      </c>
      <c r="K207" s="227" t="s">
        <v>175</v>
      </c>
      <c r="L207" s="232"/>
      <c r="M207" s="233" t="s">
        <v>19</v>
      </c>
      <c r="N207" s="234" t="s">
        <v>43</v>
      </c>
      <c r="O207" s="68"/>
      <c r="P207" s="191">
        <f>O207*H207</f>
        <v>0</v>
      </c>
      <c r="Q207" s="191">
        <v>1E-3</v>
      </c>
      <c r="R207" s="191">
        <f>Q207*H207</f>
        <v>0.05</v>
      </c>
      <c r="S207" s="191">
        <v>0</v>
      </c>
      <c r="T207" s="192">
        <f>S207*H207</f>
        <v>0</v>
      </c>
      <c r="U207" s="38"/>
      <c r="V207" s="38"/>
      <c r="W207" s="38"/>
      <c r="X207" s="38"/>
      <c r="Y207" s="38"/>
      <c r="Z207" s="38"/>
      <c r="AA207" s="38"/>
      <c r="AB207" s="38"/>
      <c r="AC207" s="38"/>
      <c r="AD207" s="38"/>
      <c r="AE207" s="38"/>
      <c r="AR207" s="193" t="s">
        <v>4061</v>
      </c>
      <c r="AT207" s="193" t="s">
        <v>234</v>
      </c>
      <c r="AU207" s="193" t="s">
        <v>79</v>
      </c>
      <c r="AY207" s="21" t="s">
        <v>168</v>
      </c>
      <c r="BE207" s="194">
        <f>IF(N207="základní",J207,0)</f>
        <v>0</v>
      </c>
      <c r="BF207" s="194">
        <f>IF(N207="snížená",J207,0)</f>
        <v>0</v>
      </c>
      <c r="BG207" s="194">
        <f>IF(N207="zákl. přenesená",J207,0)</f>
        <v>0</v>
      </c>
      <c r="BH207" s="194">
        <f>IF(N207="sníž. přenesená",J207,0)</f>
        <v>0</v>
      </c>
      <c r="BI207" s="194">
        <f>IF(N207="nulová",J207,0)</f>
        <v>0</v>
      </c>
      <c r="BJ207" s="21" t="s">
        <v>79</v>
      </c>
      <c r="BK207" s="194">
        <f>ROUND(I207*H207,2)</f>
        <v>0</v>
      </c>
      <c r="BL207" s="21" t="s">
        <v>4061</v>
      </c>
      <c r="BM207" s="193" t="s">
        <v>1591</v>
      </c>
    </row>
    <row r="208" spans="1:65" s="2" customFormat="1" ht="11.25">
      <c r="A208" s="38"/>
      <c r="B208" s="39"/>
      <c r="C208" s="40"/>
      <c r="D208" s="195" t="s">
        <v>178</v>
      </c>
      <c r="E208" s="40"/>
      <c r="F208" s="196" t="s">
        <v>4065</v>
      </c>
      <c r="G208" s="40"/>
      <c r="H208" s="40"/>
      <c r="I208" s="197"/>
      <c r="J208" s="40"/>
      <c r="K208" s="40"/>
      <c r="L208" s="43"/>
      <c r="M208" s="198"/>
      <c r="N208" s="199"/>
      <c r="O208" s="68"/>
      <c r="P208" s="68"/>
      <c r="Q208" s="68"/>
      <c r="R208" s="68"/>
      <c r="S208" s="68"/>
      <c r="T208" s="69"/>
      <c r="U208" s="38"/>
      <c r="V208" s="38"/>
      <c r="W208" s="38"/>
      <c r="X208" s="38"/>
      <c r="Y208" s="38"/>
      <c r="Z208" s="38"/>
      <c r="AA208" s="38"/>
      <c r="AB208" s="38"/>
      <c r="AC208" s="38"/>
      <c r="AD208" s="38"/>
      <c r="AE208" s="38"/>
      <c r="AT208" s="21" t="s">
        <v>178</v>
      </c>
      <c r="AU208" s="21" t="s">
        <v>79</v>
      </c>
    </row>
    <row r="209" spans="1:65" s="2" customFormat="1" ht="16.5" customHeight="1">
      <c r="A209" s="38"/>
      <c r="B209" s="39"/>
      <c r="C209" s="182" t="s">
        <v>1946</v>
      </c>
      <c r="D209" s="182" t="s">
        <v>171</v>
      </c>
      <c r="E209" s="183" t="s">
        <v>4066</v>
      </c>
      <c r="F209" s="184" t="s">
        <v>4067</v>
      </c>
      <c r="G209" s="185" t="s">
        <v>1309</v>
      </c>
      <c r="H209" s="186">
        <v>80</v>
      </c>
      <c r="I209" s="187"/>
      <c r="J209" s="188">
        <f>ROUND(I209*H209,2)</f>
        <v>0</v>
      </c>
      <c r="K209" s="184" t="s">
        <v>175</v>
      </c>
      <c r="L209" s="43"/>
      <c r="M209" s="189" t="s">
        <v>19</v>
      </c>
      <c r="N209" s="190" t="s">
        <v>43</v>
      </c>
      <c r="O209" s="68"/>
      <c r="P209" s="191">
        <f>O209*H209</f>
        <v>0</v>
      </c>
      <c r="Q209" s="191">
        <v>0</v>
      </c>
      <c r="R209" s="191">
        <f>Q209*H209</f>
        <v>0</v>
      </c>
      <c r="S209" s="191">
        <v>0</v>
      </c>
      <c r="T209" s="192">
        <f>S209*H209</f>
        <v>0</v>
      </c>
      <c r="U209" s="38"/>
      <c r="V209" s="38"/>
      <c r="W209" s="38"/>
      <c r="X209" s="38"/>
      <c r="Y209" s="38"/>
      <c r="Z209" s="38"/>
      <c r="AA209" s="38"/>
      <c r="AB209" s="38"/>
      <c r="AC209" s="38"/>
      <c r="AD209" s="38"/>
      <c r="AE209" s="38"/>
      <c r="AR209" s="193" t="s">
        <v>4061</v>
      </c>
      <c r="AT209" s="193" t="s">
        <v>171</v>
      </c>
      <c r="AU209" s="193" t="s">
        <v>79</v>
      </c>
      <c r="AY209" s="21" t="s">
        <v>168</v>
      </c>
      <c r="BE209" s="194">
        <f>IF(N209="základní",J209,0)</f>
        <v>0</v>
      </c>
      <c r="BF209" s="194">
        <f>IF(N209="snížená",J209,0)</f>
        <v>0</v>
      </c>
      <c r="BG209" s="194">
        <f>IF(N209="zákl. přenesená",J209,0)</f>
        <v>0</v>
      </c>
      <c r="BH209" s="194">
        <f>IF(N209="sníž. přenesená",J209,0)</f>
        <v>0</v>
      </c>
      <c r="BI209" s="194">
        <f>IF(N209="nulová",J209,0)</f>
        <v>0</v>
      </c>
      <c r="BJ209" s="21" t="s">
        <v>79</v>
      </c>
      <c r="BK209" s="194">
        <f>ROUND(I209*H209,2)</f>
        <v>0</v>
      </c>
      <c r="BL209" s="21" t="s">
        <v>4061</v>
      </c>
      <c r="BM209" s="193" t="s">
        <v>1603</v>
      </c>
    </row>
    <row r="210" spans="1:65" s="2" customFormat="1" ht="19.5">
      <c r="A210" s="38"/>
      <c r="B210" s="39"/>
      <c r="C210" s="40"/>
      <c r="D210" s="195" t="s">
        <v>178</v>
      </c>
      <c r="E210" s="40"/>
      <c r="F210" s="196" t="s">
        <v>4068</v>
      </c>
      <c r="G210" s="40"/>
      <c r="H210" s="40"/>
      <c r="I210" s="197"/>
      <c r="J210" s="40"/>
      <c r="K210" s="40"/>
      <c r="L210" s="43"/>
      <c r="M210" s="198"/>
      <c r="N210" s="199"/>
      <c r="O210" s="68"/>
      <c r="P210" s="68"/>
      <c r="Q210" s="68"/>
      <c r="R210" s="68"/>
      <c r="S210" s="68"/>
      <c r="T210" s="69"/>
      <c r="U210" s="38"/>
      <c r="V210" s="38"/>
      <c r="W210" s="38"/>
      <c r="X210" s="38"/>
      <c r="Y210" s="38"/>
      <c r="Z210" s="38"/>
      <c r="AA210" s="38"/>
      <c r="AB210" s="38"/>
      <c r="AC210" s="38"/>
      <c r="AD210" s="38"/>
      <c r="AE210" s="38"/>
      <c r="AT210" s="21" t="s">
        <v>178</v>
      </c>
      <c r="AU210" s="21" t="s">
        <v>79</v>
      </c>
    </row>
    <row r="211" spans="1:65" s="2" customFormat="1" ht="11.25">
      <c r="A211" s="38"/>
      <c r="B211" s="39"/>
      <c r="C211" s="40"/>
      <c r="D211" s="200" t="s">
        <v>180</v>
      </c>
      <c r="E211" s="40"/>
      <c r="F211" s="201" t="s">
        <v>4069</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1" t="s">
        <v>180</v>
      </c>
      <c r="AU211" s="21" t="s">
        <v>79</v>
      </c>
    </row>
    <row r="212" spans="1:65" s="2" customFormat="1" ht="16.5" customHeight="1">
      <c r="A212" s="38"/>
      <c r="B212" s="39"/>
      <c r="C212" s="182" t="s">
        <v>1944</v>
      </c>
      <c r="D212" s="182" t="s">
        <v>171</v>
      </c>
      <c r="E212" s="183" t="s">
        <v>4070</v>
      </c>
      <c r="F212" s="184" t="s">
        <v>4071</v>
      </c>
      <c r="G212" s="185" t="s">
        <v>1309</v>
      </c>
      <c r="H212" s="186">
        <v>50</v>
      </c>
      <c r="I212" s="187"/>
      <c r="J212" s="188">
        <f>ROUND(I212*H212,2)</f>
        <v>0</v>
      </c>
      <c r="K212" s="184" t="s">
        <v>175</v>
      </c>
      <c r="L212" s="43"/>
      <c r="M212" s="189" t="s">
        <v>19</v>
      </c>
      <c r="N212" s="190" t="s">
        <v>43</v>
      </c>
      <c r="O212" s="68"/>
      <c r="P212" s="191">
        <f>O212*H212</f>
        <v>0</v>
      </c>
      <c r="Q212" s="191">
        <v>0</v>
      </c>
      <c r="R212" s="191">
        <f>Q212*H212</f>
        <v>0</v>
      </c>
      <c r="S212" s="191">
        <v>0</v>
      </c>
      <c r="T212" s="192">
        <f>S212*H212</f>
        <v>0</v>
      </c>
      <c r="U212" s="38"/>
      <c r="V212" s="38"/>
      <c r="W212" s="38"/>
      <c r="X212" s="38"/>
      <c r="Y212" s="38"/>
      <c r="Z212" s="38"/>
      <c r="AA212" s="38"/>
      <c r="AB212" s="38"/>
      <c r="AC212" s="38"/>
      <c r="AD212" s="38"/>
      <c r="AE212" s="38"/>
      <c r="AR212" s="193" t="s">
        <v>4061</v>
      </c>
      <c r="AT212" s="193" t="s">
        <v>171</v>
      </c>
      <c r="AU212" s="193" t="s">
        <v>79</v>
      </c>
      <c r="AY212" s="21" t="s">
        <v>168</v>
      </c>
      <c r="BE212" s="194">
        <f>IF(N212="základní",J212,0)</f>
        <v>0</v>
      </c>
      <c r="BF212" s="194">
        <f>IF(N212="snížená",J212,0)</f>
        <v>0</v>
      </c>
      <c r="BG212" s="194">
        <f>IF(N212="zákl. přenesená",J212,0)</f>
        <v>0</v>
      </c>
      <c r="BH212" s="194">
        <f>IF(N212="sníž. přenesená",J212,0)</f>
        <v>0</v>
      </c>
      <c r="BI212" s="194">
        <f>IF(N212="nulová",J212,0)</f>
        <v>0</v>
      </c>
      <c r="BJ212" s="21" t="s">
        <v>79</v>
      </c>
      <c r="BK212" s="194">
        <f>ROUND(I212*H212,2)</f>
        <v>0</v>
      </c>
      <c r="BL212" s="21" t="s">
        <v>4061</v>
      </c>
      <c r="BM212" s="193" t="s">
        <v>1074</v>
      </c>
    </row>
    <row r="213" spans="1:65" s="2" customFormat="1" ht="19.5">
      <c r="A213" s="38"/>
      <c r="B213" s="39"/>
      <c r="C213" s="40"/>
      <c r="D213" s="195" t="s">
        <v>178</v>
      </c>
      <c r="E213" s="40"/>
      <c r="F213" s="196" t="s">
        <v>4072</v>
      </c>
      <c r="G213" s="40"/>
      <c r="H213" s="40"/>
      <c r="I213" s="197"/>
      <c r="J213" s="40"/>
      <c r="K213" s="40"/>
      <c r="L213" s="43"/>
      <c r="M213" s="198"/>
      <c r="N213" s="199"/>
      <c r="O213" s="68"/>
      <c r="P213" s="68"/>
      <c r="Q213" s="68"/>
      <c r="R213" s="68"/>
      <c r="S213" s="68"/>
      <c r="T213" s="69"/>
      <c r="U213" s="38"/>
      <c r="V213" s="38"/>
      <c r="W213" s="38"/>
      <c r="X213" s="38"/>
      <c r="Y213" s="38"/>
      <c r="Z213" s="38"/>
      <c r="AA213" s="38"/>
      <c r="AB213" s="38"/>
      <c r="AC213" s="38"/>
      <c r="AD213" s="38"/>
      <c r="AE213" s="38"/>
      <c r="AT213" s="21" t="s">
        <v>178</v>
      </c>
      <c r="AU213" s="21" t="s">
        <v>79</v>
      </c>
    </row>
    <row r="214" spans="1:65" s="2" customFormat="1" ht="11.25">
      <c r="A214" s="38"/>
      <c r="B214" s="39"/>
      <c r="C214" s="40"/>
      <c r="D214" s="200" t="s">
        <v>180</v>
      </c>
      <c r="E214" s="40"/>
      <c r="F214" s="201" t="s">
        <v>4073</v>
      </c>
      <c r="G214" s="40"/>
      <c r="H214" s="40"/>
      <c r="I214" s="197"/>
      <c r="J214" s="40"/>
      <c r="K214" s="40"/>
      <c r="L214" s="43"/>
      <c r="M214" s="198"/>
      <c r="N214" s="199"/>
      <c r="O214" s="68"/>
      <c r="P214" s="68"/>
      <c r="Q214" s="68"/>
      <c r="R214" s="68"/>
      <c r="S214" s="68"/>
      <c r="T214" s="69"/>
      <c r="U214" s="38"/>
      <c r="V214" s="38"/>
      <c r="W214" s="38"/>
      <c r="X214" s="38"/>
      <c r="Y214" s="38"/>
      <c r="Z214" s="38"/>
      <c r="AA214" s="38"/>
      <c r="AB214" s="38"/>
      <c r="AC214" s="38"/>
      <c r="AD214" s="38"/>
      <c r="AE214" s="38"/>
      <c r="AT214" s="21" t="s">
        <v>180</v>
      </c>
      <c r="AU214" s="21" t="s">
        <v>79</v>
      </c>
    </row>
    <row r="215" spans="1:65" s="2" customFormat="1" ht="16.5" customHeight="1">
      <c r="A215" s="38"/>
      <c r="B215" s="39"/>
      <c r="C215" s="182" t="s">
        <v>369</v>
      </c>
      <c r="D215" s="182" t="s">
        <v>171</v>
      </c>
      <c r="E215" s="183" t="s">
        <v>4074</v>
      </c>
      <c r="F215" s="184" t="s">
        <v>4075</v>
      </c>
      <c r="G215" s="185" t="s">
        <v>1309</v>
      </c>
      <c r="H215" s="186">
        <v>24</v>
      </c>
      <c r="I215" s="187"/>
      <c r="J215" s="188">
        <f>ROUND(I215*H215,2)</f>
        <v>0</v>
      </c>
      <c r="K215" s="184" t="s">
        <v>175</v>
      </c>
      <c r="L215" s="43"/>
      <c r="M215" s="189" t="s">
        <v>19</v>
      </c>
      <c r="N215" s="190" t="s">
        <v>43</v>
      </c>
      <c r="O215" s="68"/>
      <c r="P215" s="191">
        <f>O215*H215</f>
        <v>0</v>
      </c>
      <c r="Q215" s="191">
        <v>0</v>
      </c>
      <c r="R215" s="191">
        <f>Q215*H215</f>
        <v>0</v>
      </c>
      <c r="S215" s="191">
        <v>0</v>
      </c>
      <c r="T215" s="192">
        <f>S215*H215</f>
        <v>0</v>
      </c>
      <c r="U215" s="38"/>
      <c r="V215" s="38"/>
      <c r="W215" s="38"/>
      <c r="X215" s="38"/>
      <c r="Y215" s="38"/>
      <c r="Z215" s="38"/>
      <c r="AA215" s="38"/>
      <c r="AB215" s="38"/>
      <c r="AC215" s="38"/>
      <c r="AD215" s="38"/>
      <c r="AE215" s="38"/>
      <c r="AR215" s="193" t="s">
        <v>4061</v>
      </c>
      <c r="AT215" s="193" t="s">
        <v>171</v>
      </c>
      <c r="AU215" s="193" t="s">
        <v>79</v>
      </c>
      <c r="AY215" s="21" t="s">
        <v>168</v>
      </c>
      <c r="BE215" s="194">
        <f>IF(N215="základní",J215,0)</f>
        <v>0</v>
      </c>
      <c r="BF215" s="194">
        <f>IF(N215="snížená",J215,0)</f>
        <v>0</v>
      </c>
      <c r="BG215" s="194">
        <f>IF(N215="zákl. přenesená",J215,0)</f>
        <v>0</v>
      </c>
      <c r="BH215" s="194">
        <f>IF(N215="sníž. přenesená",J215,0)</f>
        <v>0</v>
      </c>
      <c r="BI215" s="194">
        <f>IF(N215="nulová",J215,0)</f>
        <v>0</v>
      </c>
      <c r="BJ215" s="21" t="s">
        <v>79</v>
      </c>
      <c r="BK215" s="194">
        <f>ROUND(I215*H215,2)</f>
        <v>0</v>
      </c>
      <c r="BL215" s="21" t="s">
        <v>4061</v>
      </c>
      <c r="BM215" s="193" t="s">
        <v>1081</v>
      </c>
    </row>
    <row r="216" spans="1:65" s="2" customFormat="1" ht="19.5">
      <c r="A216" s="38"/>
      <c r="B216" s="39"/>
      <c r="C216" s="40"/>
      <c r="D216" s="195" t="s">
        <v>178</v>
      </c>
      <c r="E216" s="40"/>
      <c r="F216" s="196" t="s">
        <v>4076</v>
      </c>
      <c r="G216" s="40"/>
      <c r="H216" s="40"/>
      <c r="I216" s="197"/>
      <c r="J216" s="40"/>
      <c r="K216" s="40"/>
      <c r="L216" s="43"/>
      <c r="M216" s="198"/>
      <c r="N216" s="199"/>
      <c r="O216" s="68"/>
      <c r="P216" s="68"/>
      <c r="Q216" s="68"/>
      <c r="R216" s="68"/>
      <c r="S216" s="68"/>
      <c r="T216" s="69"/>
      <c r="U216" s="38"/>
      <c r="V216" s="38"/>
      <c r="W216" s="38"/>
      <c r="X216" s="38"/>
      <c r="Y216" s="38"/>
      <c r="Z216" s="38"/>
      <c r="AA216" s="38"/>
      <c r="AB216" s="38"/>
      <c r="AC216" s="38"/>
      <c r="AD216" s="38"/>
      <c r="AE216" s="38"/>
      <c r="AT216" s="21" t="s">
        <v>178</v>
      </c>
      <c r="AU216" s="21" t="s">
        <v>79</v>
      </c>
    </row>
    <row r="217" spans="1:65" s="2" customFormat="1" ht="11.25">
      <c r="A217" s="38"/>
      <c r="B217" s="39"/>
      <c r="C217" s="40"/>
      <c r="D217" s="200" t="s">
        <v>180</v>
      </c>
      <c r="E217" s="40"/>
      <c r="F217" s="201" t="s">
        <v>4077</v>
      </c>
      <c r="G217" s="40"/>
      <c r="H217" s="40"/>
      <c r="I217" s="197"/>
      <c r="J217" s="40"/>
      <c r="K217" s="40"/>
      <c r="L217" s="43"/>
      <c r="M217" s="198"/>
      <c r="N217" s="199"/>
      <c r="O217" s="68"/>
      <c r="P217" s="68"/>
      <c r="Q217" s="68"/>
      <c r="R217" s="68"/>
      <c r="S217" s="68"/>
      <c r="T217" s="69"/>
      <c r="U217" s="38"/>
      <c r="V217" s="38"/>
      <c r="W217" s="38"/>
      <c r="X217" s="38"/>
      <c r="Y217" s="38"/>
      <c r="Z217" s="38"/>
      <c r="AA217" s="38"/>
      <c r="AB217" s="38"/>
      <c r="AC217" s="38"/>
      <c r="AD217" s="38"/>
      <c r="AE217" s="38"/>
      <c r="AT217" s="21" t="s">
        <v>180</v>
      </c>
      <c r="AU217" s="21" t="s">
        <v>79</v>
      </c>
    </row>
    <row r="218" spans="1:65" s="12" customFormat="1" ht="25.9" customHeight="1">
      <c r="B218" s="166"/>
      <c r="C218" s="167"/>
      <c r="D218" s="168" t="s">
        <v>71</v>
      </c>
      <c r="E218" s="169" t="s">
        <v>92</v>
      </c>
      <c r="F218" s="169" t="s">
        <v>1669</v>
      </c>
      <c r="G218" s="167"/>
      <c r="H218" s="167"/>
      <c r="I218" s="170"/>
      <c r="J218" s="171">
        <f>BK218</f>
        <v>0</v>
      </c>
      <c r="K218" s="167"/>
      <c r="L218" s="172"/>
      <c r="M218" s="173"/>
      <c r="N218" s="174"/>
      <c r="O218" s="174"/>
      <c r="P218" s="175">
        <f>P219</f>
        <v>0</v>
      </c>
      <c r="Q218" s="174"/>
      <c r="R218" s="175">
        <f>R219</f>
        <v>0</v>
      </c>
      <c r="S218" s="174"/>
      <c r="T218" s="176">
        <f>T219</f>
        <v>0</v>
      </c>
      <c r="AR218" s="177" t="s">
        <v>635</v>
      </c>
      <c r="AT218" s="178" t="s">
        <v>71</v>
      </c>
      <c r="AU218" s="178" t="s">
        <v>72</v>
      </c>
      <c r="AY218" s="177" t="s">
        <v>168</v>
      </c>
      <c r="BK218" s="179">
        <f>BK219</f>
        <v>0</v>
      </c>
    </row>
    <row r="219" spans="1:65" s="12" customFormat="1" ht="22.9" customHeight="1">
      <c r="B219" s="166"/>
      <c r="C219" s="167"/>
      <c r="D219" s="168" t="s">
        <v>71</v>
      </c>
      <c r="E219" s="180" t="s">
        <v>72</v>
      </c>
      <c r="F219" s="180" t="s">
        <v>1669</v>
      </c>
      <c r="G219" s="167"/>
      <c r="H219" s="167"/>
      <c r="I219" s="170"/>
      <c r="J219" s="181">
        <f>BK219</f>
        <v>0</v>
      </c>
      <c r="K219" s="167"/>
      <c r="L219" s="172"/>
      <c r="M219" s="173"/>
      <c r="N219" s="174"/>
      <c r="O219" s="174"/>
      <c r="P219" s="175">
        <f>SUM(P220:P234)</f>
        <v>0</v>
      </c>
      <c r="Q219" s="174"/>
      <c r="R219" s="175">
        <f>SUM(R220:R234)</f>
        <v>0</v>
      </c>
      <c r="S219" s="174"/>
      <c r="T219" s="176">
        <f>SUM(T220:T234)</f>
        <v>0</v>
      </c>
      <c r="AR219" s="177" t="s">
        <v>79</v>
      </c>
      <c r="AT219" s="178" t="s">
        <v>71</v>
      </c>
      <c r="AU219" s="178" t="s">
        <v>79</v>
      </c>
      <c r="AY219" s="177" t="s">
        <v>168</v>
      </c>
      <c r="BK219" s="179">
        <f>SUM(BK220:BK234)</f>
        <v>0</v>
      </c>
    </row>
    <row r="220" spans="1:65" s="2" customFormat="1" ht="16.5" customHeight="1">
      <c r="A220" s="38"/>
      <c r="B220" s="39"/>
      <c r="C220" s="182" t="s">
        <v>2483</v>
      </c>
      <c r="D220" s="182" t="s">
        <v>171</v>
      </c>
      <c r="E220" s="183" t="s">
        <v>2805</v>
      </c>
      <c r="F220" s="184" t="s">
        <v>2806</v>
      </c>
      <c r="G220" s="185" t="s">
        <v>4078</v>
      </c>
      <c r="H220" s="186">
        <v>1</v>
      </c>
      <c r="I220" s="187"/>
      <c r="J220" s="188">
        <f>ROUND(I220*H220,2)</f>
        <v>0</v>
      </c>
      <c r="K220" s="184" t="s">
        <v>175</v>
      </c>
      <c r="L220" s="43"/>
      <c r="M220" s="189" t="s">
        <v>19</v>
      </c>
      <c r="N220" s="190" t="s">
        <v>43</v>
      </c>
      <c r="O220" s="68"/>
      <c r="P220" s="191">
        <f>O220*H220</f>
        <v>0</v>
      </c>
      <c r="Q220" s="191">
        <v>0</v>
      </c>
      <c r="R220" s="191">
        <f>Q220*H220</f>
        <v>0</v>
      </c>
      <c r="S220" s="191">
        <v>0</v>
      </c>
      <c r="T220" s="192">
        <f>S220*H220</f>
        <v>0</v>
      </c>
      <c r="U220" s="38"/>
      <c r="V220" s="38"/>
      <c r="W220" s="38"/>
      <c r="X220" s="38"/>
      <c r="Y220" s="38"/>
      <c r="Z220" s="38"/>
      <c r="AA220" s="38"/>
      <c r="AB220" s="38"/>
      <c r="AC220" s="38"/>
      <c r="AD220" s="38"/>
      <c r="AE220" s="38"/>
      <c r="AR220" s="193" t="s">
        <v>176</v>
      </c>
      <c r="AT220" s="193" t="s">
        <v>171</v>
      </c>
      <c r="AU220" s="193" t="s">
        <v>81</v>
      </c>
      <c r="AY220" s="21" t="s">
        <v>168</v>
      </c>
      <c r="BE220" s="194">
        <f>IF(N220="základní",J220,0)</f>
        <v>0</v>
      </c>
      <c r="BF220" s="194">
        <f>IF(N220="snížená",J220,0)</f>
        <v>0</v>
      </c>
      <c r="BG220" s="194">
        <f>IF(N220="zákl. přenesená",J220,0)</f>
        <v>0</v>
      </c>
      <c r="BH220" s="194">
        <f>IF(N220="sníž. přenesená",J220,0)</f>
        <v>0</v>
      </c>
      <c r="BI220" s="194">
        <f>IF(N220="nulová",J220,0)</f>
        <v>0</v>
      </c>
      <c r="BJ220" s="21" t="s">
        <v>79</v>
      </c>
      <c r="BK220" s="194">
        <f>ROUND(I220*H220,2)</f>
        <v>0</v>
      </c>
      <c r="BL220" s="21" t="s">
        <v>176</v>
      </c>
      <c r="BM220" s="193" t="s">
        <v>1101</v>
      </c>
    </row>
    <row r="221" spans="1:65" s="2" customFormat="1" ht="11.25">
      <c r="A221" s="38"/>
      <c r="B221" s="39"/>
      <c r="C221" s="40"/>
      <c r="D221" s="195" t="s">
        <v>178</v>
      </c>
      <c r="E221" s="40"/>
      <c r="F221" s="196" t="s">
        <v>2806</v>
      </c>
      <c r="G221" s="40"/>
      <c r="H221" s="40"/>
      <c r="I221" s="197"/>
      <c r="J221" s="40"/>
      <c r="K221" s="40"/>
      <c r="L221" s="43"/>
      <c r="M221" s="198"/>
      <c r="N221" s="199"/>
      <c r="O221" s="68"/>
      <c r="P221" s="68"/>
      <c r="Q221" s="68"/>
      <c r="R221" s="68"/>
      <c r="S221" s="68"/>
      <c r="T221" s="69"/>
      <c r="U221" s="38"/>
      <c r="V221" s="38"/>
      <c r="W221" s="38"/>
      <c r="X221" s="38"/>
      <c r="Y221" s="38"/>
      <c r="Z221" s="38"/>
      <c r="AA221" s="38"/>
      <c r="AB221" s="38"/>
      <c r="AC221" s="38"/>
      <c r="AD221" s="38"/>
      <c r="AE221" s="38"/>
      <c r="AT221" s="21" t="s">
        <v>178</v>
      </c>
      <c r="AU221" s="21" t="s">
        <v>81</v>
      </c>
    </row>
    <row r="222" spans="1:65" s="2" customFormat="1" ht="11.25">
      <c r="A222" s="38"/>
      <c r="B222" s="39"/>
      <c r="C222" s="40"/>
      <c r="D222" s="200" t="s">
        <v>180</v>
      </c>
      <c r="E222" s="40"/>
      <c r="F222" s="201" t="s">
        <v>2808</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1" t="s">
        <v>180</v>
      </c>
      <c r="AU222" s="21" t="s">
        <v>81</v>
      </c>
    </row>
    <row r="223" spans="1:65" s="2" customFormat="1" ht="16.5" customHeight="1">
      <c r="A223" s="38"/>
      <c r="B223" s="39"/>
      <c r="C223" s="182" t="s">
        <v>1576</v>
      </c>
      <c r="D223" s="182" t="s">
        <v>171</v>
      </c>
      <c r="E223" s="183" t="s">
        <v>4079</v>
      </c>
      <c r="F223" s="184" t="s">
        <v>4080</v>
      </c>
      <c r="G223" s="185" t="s">
        <v>4078</v>
      </c>
      <c r="H223" s="186">
        <v>1</v>
      </c>
      <c r="I223" s="187"/>
      <c r="J223" s="188">
        <f>ROUND(I223*H223,2)</f>
        <v>0</v>
      </c>
      <c r="K223" s="184" t="s">
        <v>175</v>
      </c>
      <c r="L223" s="43"/>
      <c r="M223" s="189" t="s">
        <v>19</v>
      </c>
      <c r="N223" s="190" t="s">
        <v>43</v>
      </c>
      <c r="O223" s="68"/>
      <c r="P223" s="191">
        <f>O223*H223</f>
        <v>0</v>
      </c>
      <c r="Q223" s="191">
        <v>0</v>
      </c>
      <c r="R223" s="191">
        <f>Q223*H223</f>
        <v>0</v>
      </c>
      <c r="S223" s="191">
        <v>0</v>
      </c>
      <c r="T223" s="192">
        <f>S223*H223</f>
        <v>0</v>
      </c>
      <c r="U223" s="38"/>
      <c r="V223" s="38"/>
      <c r="W223" s="38"/>
      <c r="X223" s="38"/>
      <c r="Y223" s="38"/>
      <c r="Z223" s="38"/>
      <c r="AA223" s="38"/>
      <c r="AB223" s="38"/>
      <c r="AC223" s="38"/>
      <c r="AD223" s="38"/>
      <c r="AE223" s="38"/>
      <c r="AR223" s="193" t="s">
        <v>176</v>
      </c>
      <c r="AT223" s="193" t="s">
        <v>171</v>
      </c>
      <c r="AU223" s="193" t="s">
        <v>81</v>
      </c>
      <c r="AY223" s="21" t="s">
        <v>168</v>
      </c>
      <c r="BE223" s="194">
        <f>IF(N223="základní",J223,0)</f>
        <v>0</v>
      </c>
      <c r="BF223" s="194">
        <f>IF(N223="snížená",J223,0)</f>
        <v>0</v>
      </c>
      <c r="BG223" s="194">
        <f>IF(N223="zákl. přenesená",J223,0)</f>
        <v>0</v>
      </c>
      <c r="BH223" s="194">
        <f>IF(N223="sníž. přenesená",J223,0)</f>
        <v>0</v>
      </c>
      <c r="BI223" s="194">
        <f>IF(N223="nulová",J223,0)</f>
        <v>0</v>
      </c>
      <c r="BJ223" s="21" t="s">
        <v>79</v>
      </c>
      <c r="BK223" s="194">
        <f>ROUND(I223*H223,2)</f>
        <v>0</v>
      </c>
      <c r="BL223" s="21" t="s">
        <v>176</v>
      </c>
      <c r="BM223" s="193" t="s">
        <v>2076</v>
      </c>
    </row>
    <row r="224" spans="1:65" s="2" customFormat="1" ht="11.25">
      <c r="A224" s="38"/>
      <c r="B224" s="39"/>
      <c r="C224" s="40"/>
      <c r="D224" s="195" t="s">
        <v>178</v>
      </c>
      <c r="E224" s="40"/>
      <c r="F224" s="196" t="s">
        <v>4080</v>
      </c>
      <c r="G224" s="40"/>
      <c r="H224" s="40"/>
      <c r="I224" s="197"/>
      <c r="J224" s="40"/>
      <c r="K224" s="40"/>
      <c r="L224" s="43"/>
      <c r="M224" s="198"/>
      <c r="N224" s="199"/>
      <c r="O224" s="68"/>
      <c r="P224" s="68"/>
      <c r="Q224" s="68"/>
      <c r="R224" s="68"/>
      <c r="S224" s="68"/>
      <c r="T224" s="69"/>
      <c r="U224" s="38"/>
      <c r="V224" s="38"/>
      <c r="W224" s="38"/>
      <c r="X224" s="38"/>
      <c r="Y224" s="38"/>
      <c r="Z224" s="38"/>
      <c r="AA224" s="38"/>
      <c r="AB224" s="38"/>
      <c r="AC224" s="38"/>
      <c r="AD224" s="38"/>
      <c r="AE224" s="38"/>
      <c r="AT224" s="21" t="s">
        <v>178</v>
      </c>
      <c r="AU224" s="21" t="s">
        <v>81</v>
      </c>
    </row>
    <row r="225" spans="1:65" s="2" customFormat="1" ht="11.25">
      <c r="A225" s="38"/>
      <c r="B225" s="39"/>
      <c r="C225" s="40"/>
      <c r="D225" s="200" t="s">
        <v>180</v>
      </c>
      <c r="E225" s="40"/>
      <c r="F225" s="201" t="s">
        <v>4081</v>
      </c>
      <c r="G225" s="40"/>
      <c r="H225" s="40"/>
      <c r="I225" s="197"/>
      <c r="J225" s="40"/>
      <c r="K225" s="40"/>
      <c r="L225" s="43"/>
      <c r="M225" s="198"/>
      <c r="N225" s="199"/>
      <c r="O225" s="68"/>
      <c r="P225" s="68"/>
      <c r="Q225" s="68"/>
      <c r="R225" s="68"/>
      <c r="S225" s="68"/>
      <c r="T225" s="69"/>
      <c r="U225" s="38"/>
      <c r="V225" s="38"/>
      <c r="W225" s="38"/>
      <c r="X225" s="38"/>
      <c r="Y225" s="38"/>
      <c r="Z225" s="38"/>
      <c r="AA225" s="38"/>
      <c r="AB225" s="38"/>
      <c r="AC225" s="38"/>
      <c r="AD225" s="38"/>
      <c r="AE225" s="38"/>
      <c r="AT225" s="21" t="s">
        <v>180</v>
      </c>
      <c r="AU225" s="21" t="s">
        <v>81</v>
      </c>
    </row>
    <row r="226" spans="1:65" s="2" customFormat="1" ht="21.75" customHeight="1">
      <c r="A226" s="38"/>
      <c r="B226" s="39"/>
      <c r="C226" s="182" t="s">
        <v>1585</v>
      </c>
      <c r="D226" s="182" t="s">
        <v>171</v>
      </c>
      <c r="E226" s="183" t="s">
        <v>4082</v>
      </c>
      <c r="F226" s="184" t="s">
        <v>4083</v>
      </c>
      <c r="G226" s="185" t="s">
        <v>4078</v>
      </c>
      <c r="H226" s="186">
        <v>1</v>
      </c>
      <c r="I226" s="187"/>
      <c r="J226" s="188">
        <f>ROUND(I226*H226,2)</f>
        <v>0</v>
      </c>
      <c r="K226" s="184" t="s">
        <v>175</v>
      </c>
      <c r="L226" s="43"/>
      <c r="M226" s="189" t="s">
        <v>19</v>
      </c>
      <c r="N226" s="190" t="s">
        <v>43</v>
      </c>
      <c r="O226" s="68"/>
      <c r="P226" s="191">
        <f>O226*H226</f>
        <v>0</v>
      </c>
      <c r="Q226" s="191">
        <v>0</v>
      </c>
      <c r="R226" s="191">
        <f>Q226*H226</f>
        <v>0</v>
      </c>
      <c r="S226" s="191">
        <v>0</v>
      </c>
      <c r="T226" s="192">
        <f>S226*H226</f>
        <v>0</v>
      </c>
      <c r="U226" s="38"/>
      <c r="V226" s="38"/>
      <c r="W226" s="38"/>
      <c r="X226" s="38"/>
      <c r="Y226" s="38"/>
      <c r="Z226" s="38"/>
      <c r="AA226" s="38"/>
      <c r="AB226" s="38"/>
      <c r="AC226" s="38"/>
      <c r="AD226" s="38"/>
      <c r="AE226" s="38"/>
      <c r="AR226" s="193" t="s">
        <v>176</v>
      </c>
      <c r="AT226" s="193" t="s">
        <v>171</v>
      </c>
      <c r="AU226" s="193" t="s">
        <v>81</v>
      </c>
      <c r="AY226" s="21" t="s">
        <v>168</v>
      </c>
      <c r="BE226" s="194">
        <f>IF(N226="základní",J226,0)</f>
        <v>0</v>
      </c>
      <c r="BF226" s="194">
        <f>IF(N226="snížená",J226,0)</f>
        <v>0</v>
      </c>
      <c r="BG226" s="194">
        <f>IF(N226="zákl. přenesená",J226,0)</f>
        <v>0</v>
      </c>
      <c r="BH226" s="194">
        <f>IF(N226="sníž. přenesená",J226,0)</f>
        <v>0</v>
      </c>
      <c r="BI226" s="194">
        <f>IF(N226="nulová",J226,0)</f>
        <v>0</v>
      </c>
      <c r="BJ226" s="21" t="s">
        <v>79</v>
      </c>
      <c r="BK226" s="194">
        <f>ROUND(I226*H226,2)</f>
        <v>0</v>
      </c>
      <c r="BL226" s="21" t="s">
        <v>176</v>
      </c>
      <c r="BM226" s="193" t="s">
        <v>2084</v>
      </c>
    </row>
    <row r="227" spans="1:65" s="2" customFormat="1" ht="11.25">
      <c r="A227" s="38"/>
      <c r="B227" s="39"/>
      <c r="C227" s="40"/>
      <c r="D227" s="195" t="s">
        <v>178</v>
      </c>
      <c r="E227" s="40"/>
      <c r="F227" s="196" t="s">
        <v>4083</v>
      </c>
      <c r="G227" s="40"/>
      <c r="H227" s="40"/>
      <c r="I227" s="197"/>
      <c r="J227" s="40"/>
      <c r="K227" s="40"/>
      <c r="L227" s="43"/>
      <c r="M227" s="198"/>
      <c r="N227" s="199"/>
      <c r="O227" s="68"/>
      <c r="P227" s="68"/>
      <c r="Q227" s="68"/>
      <c r="R227" s="68"/>
      <c r="S227" s="68"/>
      <c r="T227" s="69"/>
      <c r="U227" s="38"/>
      <c r="V227" s="38"/>
      <c r="W227" s="38"/>
      <c r="X227" s="38"/>
      <c r="Y227" s="38"/>
      <c r="Z227" s="38"/>
      <c r="AA227" s="38"/>
      <c r="AB227" s="38"/>
      <c r="AC227" s="38"/>
      <c r="AD227" s="38"/>
      <c r="AE227" s="38"/>
      <c r="AT227" s="21" t="s">
        <v>178</v>
      </c>
      <c r="AU227" s="21" t="s">
        <v>81</v>
      </c>
    </row>
    <row r="228" spans="1:65" s="2" customFormat="1" ht="11.25">
      <c r="A228" s="38"/>
      <c r="B228" s="39"/>
      <c r="C228" s="40"/>
      <c r="D228" s="200" t="s">
        <v>180</v>
      </c>
      <c r="E228" s="40"/>
      <c r="F228" s="201" t="s">
        <v>4084</v>
      </c>
      <c r="G228" s="40"/>
      <c r="H228" s="40"/>
      <c r="I228" s="197"/>
      <c r="J228" s="40"/>
      <c r="K228" s="40"/>
      <c r="L228" s="43"/>
      <c r="M228" s="198"/>
      <c r="N228" s="199"/>
      <c r="O228" s="68"/>
      <c r="P228" s="68"/>
      <c r="Q228" s="68"/>
      <c r="R228" s="68"/>
      <c r="S228" s="68"/>
      <c r="T228" s="69"/>
      <c r="U228" s="38"/>
      <c r="V228" s="38"/>
      <c r="W228" s="38"/>
      <c r="X228" s="38"/>
      <c r="Y228" s="38"/>
      <c r="Z228" s="38"/>
      <c r="AA228" s="38"/>
      <c r="AB228" s="38"/>
      <c r="AC228" s="38"/>
      <c r="AD228" s="38"/>
      <c r="AE228" s="38"/>
      <c r="AT228" s="21" t="s">
        <v>180</v>
      </c>
      <c r="AU228" s="21" t="s">
        <v>81</v>
      </c>
    </row>
    <row r="229" spans="1:65" s="2" customFormat="1" ht="16.5" customHeight="1">
      <c r="A229" s="38"/>
      <c r="B229" s="39"/>
      <c r="C229" s="182" t="s">
        <v>1991</v>
      </c>
      <c r="D229" s="182" t="s">
        <v>171</v>
      </c>
      <c r="E229" s="183" t="s">
        <v>4085</v>
      </c>
      <c r="F229" s="184" t="s">
        <v>4086</v>
      </c>
      <c r="G229" s="185" t="s">
        <v>4078</v>
      </c>
      <c r="H229" s="186">
        <v>1</v>
      </c>
      <c r="I229" s="187"/>
      <c r="J229" s="188">
        <f>ROUND(I229*H229,2)</f>
        <v>0</v>
      </c>
      <c r="K229" s="184" t="s">
        <v>175</v>
      </c>
      <c r="L229" s="43"/>
      <c r="M229" s="189" t="s">
        <v>19</v>
      </c>
      <c r="N229" s="190" t="s">
        <v>43</v>
      </c>
      <c r="O229" s="68"/>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176</v>
      </c>
      <c r="AT229" s="193" t="s">
        <v>171</v>
      </c>
      <c r="AU229" s="193" t="s">
        <v>81</v>
      </c>
      <c r="AY229" s="21" t="s">
        <v>168</v>
      </c>
      <c r="BE229" s="194">
        <f>IF(N229="základní",J229,0)</f>
        <v>0</v>
      </c>
      <c r="BF229" s="194">
        <f>IF(N229="snížená",J229,0)</f>
        <v>0</v>
      </c>
      <c r="BG229" s="194">
        <f>IF(N229="zákl. přenesená",J229,0)</f>
        <v>0</v>
      </c>
      <c r="BH229" s="194">
        <f>IF(N229="sníž. přenesená",J229,0)</f>
        <v>0</v>
      </c>
      <c r="BI229" s="194">
        <f>IF(N229="nulová",J229,0)</f>
        <v>0</v>
      </c>
      <c r="BJ229" s="21" t="s">
        <v>79</v>
      </c>
      <c r="BK229" s="194">
        <f>ROUND(I229*H229,2)</f>
        <v>0</v>
      </c>
      <c r="BL229" s="21" t="s">
        <v>176</v>
      </c>
      <c r="BM229" s="193" t="s">
        <v>3185</v>
      </c>
    </row>
    <row r="230" spans="1:65" s="2" customFormat="1" ht="11.25">
      <c r="A230" s="38"/>
      <c r="B230" s="39"/>
      <c r="C230" s="40"/>
      <c r="D230" s="195" t="s">
        <v>178</v>
      </c>
      <c r="E230" s="40"/>
      <c r="F230" s="196" t="s">
        <v>4086</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1" t="s">
        <v>178</v>
      </c>
      <c r="AU230" s="21" t="s">
        <v>81</v>
      </c>
    </row>
    <row r="231" spans="1:65" s="2" customFormat="1" ht="11.25">
      <c r="A231" s="38"/>
      <c r="B231" s="39"/>
      <c r="C231" s="40"/>
      <c r="D231" s="200" t="s">
        <v>180</v>
      </c>
      <c r="E231" s="40"/>
      <c r="F231" s="201" t="s">
        <v>4087</v>
      </c>
      <c r="G231" s="40"/>
      <c r="H231" s="40"/>
      <c r="I231" s="197"/>
      <c r="J231" s="40"/>
      <c r="K231" s="40"/>
      <c r="L231" s="43"/>
      <c r="M231" s="198"/>
      <c r="N231" s="199"/>
      <c r="O231" s="68"/>
      <c r="P231" s="68"/>
      <c r="Q231" s="68"/>
      <c r="R231" s="68"/>
      <c r="S231" s="68"/>
      <c r="T231" s="69"/>
      <c r="U231" s="38"/>
      <c r="V231" s="38"/>
      <c r="W231" s="38"/>
      <c r="X231" s="38"/>
      <c r="Y231" s="38"/>
      <c r="Z231" s="38"/>
      <c r="AA231" s="38"/>
      <c r="AB231" s="38"/>
      <c r="AC231" s="38"/>
      <c r="AD231" s="38"/>
      <c r="AE231" s="38"/>
      <c r="AT231" s="21" t="s">
        <v>180</v>
      </c>
      <c r="AU231" s="21" t="s">
        <v>81</v>
      </c>
    </row>
    <row r="232" spans="1:65" s="2" customFormat="1" ht="16.5" customHeight="1">
      <c r="A232" s="38"/>
      <c r="B232" s="39"/>
      <c r="C232" s="182" t="s">
        <v>2528</v>
      </c>
      <c r="D232" s="182" t="s">
        <v>171</v>
      </c>
      <c r="E232" s="183" t="s">
        <v>4088</v>
      </c>
      <c r="F232" s="184" t="s">
        <v>4089</v>
      </c>
      <c r="G232" s="185" t="s">
        <v>4078</v>
      </c>
      <c r="H232" s="186">
        <v>1</v>
      </c>
      <c r="I232" s="187"/>
      <c r="J232" s="188">
        <f>ROUND(I232*H232,2)</f>
        <v>0</v>
      </c>
      <c r="K232" s="184" t="s">
        <v>175</v>
      </c>
      <c r="L232" s="43"/>
      <c r="M232" s="189" t="s">
        <v>19</v>
      </c>
      <c r="N232" s="190" t="s">
        <v>43</v>
      </c>
      <c r="O232" s="68"/>
      <c r="P232" s="191">
        <f>O232*H232</f>
        <v>0</v>
      </c>
      <c r="Q232" s="191">
        <v>0</v>
      </c>
      <c r="R232" s="191">
        <f>Q232*H232</f>
        <v>0</v>
      </c>
      <c r="S232" s="191">
        <v>0</v>
      </c>
      <c r="T232" s="192">
        <f>S232*H232</f>
        <v>0</v>
      </c>
      <c r="U232" s="38"/>
      <c r="V232" s="38"/>
      <c r="W232" s="38"/>
      <c r="X232" s="38"/>
      <c r="Y232" s="38"/>
      <c r="Z232" s="38"/>
      <c r="AA232" s="38"/>
      <c r="AB232" s="38"/>
      <c r="AC232" s="38"/>
      <c r="AD232" s="38"/>
      <c r="AE232" s="38"/>
      <c r="AR232" s="193" t="s">
        <v>176</v>
      </c>
      <c r="AT232" s="193" t="s">
        <v>171</v>
      </c>
      <c r="AU232" s="193" t="s">
        <v>81</v>
      </c>
      <c r="AY232" s="21" t="s">
        <v>168</v>
      </c>
      <c r="BE232" s="194">
        <f>IF(N232="základní",J232,0)</f>
        <v>0</v>
      </c>
      <c r="BF232" s="194">
        <f>IF(N232="snížená",J232,0)</f>
        <v>0</v>
      </c>
      <c r="BG232" s="194">
        <f>IF(N232="zákl. přenesená",J232,0)</f>
        <v>0</v>
      </c>
      <c r="BH232" s="194">
        <f>IF(N232="sníž. přenesená",J232,0)</f>
        <v>0</v>
      </c>
      <c r="BI232" s="194">
        <f>IF(N232="nulová",J232,0)</f>
        <v>0</v>
      </c>
      <c r="BJ232" s="21" t="s">
        <v>79</v>
      </c>
      <c r="BK232" s="194">
        <f>ROUND(I232*H232,2)</f>
        <v>0</v>
      </c>
      <c r="BL232" s="21" t="s">
        <v>176</v>
      </c>
      <c r="BM232" s="193" t="s">
        <v>1039</v>
      </c>
    </row>
    <row r="233" spans="1:65" s="2" customFormat="1" ht="11.25">
      <c r="A233" s="38"/>
      <c r="B233" s="39"/>
      <c r="C233" s="40"/>
      <c r="D233" s="195" t="s">
        <v>178</v>
      </c>
      <c r="E233" s="40"/>
      <c r="F233" s="196" t="s">
        <v>4089</v>
      </c>
      <c r="G233" s="40"/>
      <c r="H233" s="40"/>
      <c r="I233" s="197"/>
      <c r="J233" s="40"/>
      <c r="K233" s="40"/>
      <c r="L233" s="43"/>
      <c r="M233" s="198"/>
      <c r="N233" s="199"/>
      <c r="O233" s="68"/>
      <c r="P233" s="68"/>
      <c r="Q233" s="68"/>
      <c r="R233" s="68"/>
      <c r="S233" s="68"/>
      <c r="T233" s="69"/>
      <c r="U233" s="38"/>
      <c r="V233" s="38"/>
      <c r="W233" s="38"/>
      <c r="X233" s="38"/>
      <c r="Y233" s="38"/>
      <c r="Z233" s="38"/>
      <c r="AA233" s="38"/>
      <c r="AB233" s="38"/>
      <c r="AC233" s="38"/>
      <c r="AD233" s="38"/>
      <c r="AE233" s="38"/>
      <c r="AT233" s="21" t="s">
        <v>178</v>
      </c>
      <c r="AU233" s="21" t="s">
        <v>81</v>
      </c>
    </row>
    <row r="234" spans="1:65" s="2" customFormat="1" ht="11.25">
      <c r="A234" s="38"/>
      <c r="B234" s="39"/>
      <c r="C234" s="40"/>
      <c r="D234" s="200" t="s">
        <v>180</v>
      </c>
      <c r="E234" s="40"/>
      <c r="F234" s="201" t="s">
        <v>4090</v>
      </c>
      <c r="G234" s="40"/>
      <c r="H234" s="40"/>
      <c r="I234" s="197"/>
      <c r="J234" s="40"/>
      <c r="K234" s="40"/>
      <c r="L234" s="43"/>
      <c r="M234" s="257"/>
      <c r="N234" s="258"/>
      <c r="O234" s="259"/>
      <c r="P234" s="259"/>
      <c r="Q234" s="259"/>
      <c r="R234" s="259"/>
      <c r="S234" s="259"/>
      <c r="T234" s="260"/>
      <c r="U234" s="38"/>
      <c r="V234" s="38"/>
      <c r="W234" s="38"/>
      <c r="X234" s="38"/>
      <c r="Y234" s="38"/>
      <c r="Z234" s="38"/>
      <c r="AA234" s="38"/>
      <c r="AB234" s="38"/>
      <c r="AC234" s="38"/>
      <c r="AD234" s="38"/>
      <c r="AE234" s="38"/>
      <c r="AT234" s="21" t="s">
        <v>180</v>
      </c>
      <c r="AU234" s="21" t="s">
        <v>81</v>
      </c>
    </row>
    <row r="235" spans="1:65" s="2" customFormat="1" ht="6.95" customHeight="1">
      <c r="A235" s="38"/>
      <c r="B235" s="51"/>
      <c r="C235" s="52"/>
      <c r="D235" s="52"/>
      <c r="E235" s="52"/>
      <c r="F235" s="52"/>
      <c r="G235" s="52"/>
      <c r="H235" s="52"/>
      <c r="I235" s="52"/>
      <c r="J235" s="52"/>
      <c r="K235" s="52"/>
      <c r="L235" s="43"/>
      <c r="M235" s="38"/>
      <c r="O235" s="38"/>
      <c r="P235" s="38"/>
      <c r="Q235" s="38"/>
      <c r="R235" s="38"/>
      <c r="S235" s="38"/>
      <c r="T235" s="38"/>
      <c r="U235" s="38"/>
      <c r="V235" s="38"/>
      <c r="W235" s="38"/>
      <c r="X235" s="38"/>
      <c r="Y235" s="38"/>
      <c r="Z235" s="38"/>
      <c r="AA235" s="38"/>
      <c r="AB235" s="38"/>
      <c r="AC235" s="38"/>
      <c r="AD235" s="38"/>
      <c r="AE235" s="38"/>
    </row>
  </sheetData>
  <sheetProtection algorithmName="SHA-512" hashValue="GeXUSQzyYnQCUwieKn1egZKW2gJy/Zy+7TR64NJhtaLEuWcG7r8AEFfWEjlDtqjT5dfLGHUil7xSNd3uah8Qjw==" saltValue="moJKYNoOw1w+jdy/gHvC6K/MbuPBrDXvSH2Szo3S1BO5mqfEVHAUH7SxD73NUeG6/jf676nXkn9gzLOzU/TOqg==" spinCount="100000" sheet="1" objects="1" scenarios="1" formatColumns="0" formatRows="0" autoFilter="0"/>
  <autoFilter ref="C88:K234" xr:uid="{00000000-0009-0000-0000-000009000000}"/>
  <mergeCells count="9">
    <mergeCell ref="E50:H50"/>
    <mergeCell ref="E79:H79"/>
    <mergeCell ref="E81:H81"/>
    <mergeCell ref="L2:V2"/>
    <mergeCell ref="E7:H7"/>
    <mergeCell ref="E9:H9"/>
    <mergeCell ref="E18:H18"/>
    <mergeCell ref="E27:H27"/>
    <mergeCell ref="E48:H48"/>
  </mergeCells>
  <hyperlinks>
    <hyperlink ref="F94" r:id="rId1" xr:uid="{00000000-0004-0000-0900-000000000000}"/>
    <hyperlink ref="F99" r:id="rId2" xr:uid="{00000000-0004-0000-0900-000001000000}"/>
    <hyperlink ref="F102" r:id="rId3" xr:uid="{00000000-0004-0000-0900-000002000000}"/>
    <hyperlink ref="F105" r:id="rId4" xr:uid="{00000000-0004-0000-0900-000003000000}"/>
    <hyperlink ref="F108" r:id="rId5" xr:uid="{00000000-0004-0000-0900-000004000000}"/>
    <hyperlink ref="F111" r:id="rId6" xr:uid="{00000000-0004-0000-0900-000005000000}"/>
    <hyperlink ref="F116" r:id="rId7" xr:uid="{00000000-0004-0000-0900-000006000000}"/>
    <hyperlink ref="F119" r:id="rId8" xr:uid="{00000000-0004-0000-0900-000007000000}"/>
    <hyperlink ref="F122" r:id="rId9" xr:uid="{00000000-0004-0000-0900-000008000000}"/>
    <hyperlink ref="F125" r:id="rId10" xr:uid="{00000000-0004-0000-0900-000009000000}"/>
    <hyperlink ref="F128" r:id="rId11" xr:uid="{00000000-0004-0000-0900-00000A000000}"/>
    <hyperlink ref="F131" r:id="rId12" xr:uid="{00000000-0004-0000-0900-00000B000000}"/>
    <hyperlink ref="F136" r:id="rId13" xr:uid="{00000000-0004-0000-0900-00000C000000}"/>
    <hyperlink ref="F139" r:id="rId14" xr:uid="{00000000-0004-0000-0900-00000D000000}"/>
    <hyperlink ref="F142" r:id="rId15" xr:uid="{00000000-0004-0000-0900-00000E000000}"/>
    <hyperlink ref="F145" r:id="rId16" xr:uid="{00000000-0004-0000-0900-00000F000000}"/>
    <hyperlink ref="F148" r:id="rId17" xr:uid="{00000000-0004-0000-0900-000010000000}"/>
    <hyperlink ref="F151" r:id="rId18" xr:uid="{00000000-0004-0000-0900-000011000000}"/>
    <hyperlink ref="F154" r:id="rId19" xr:uid="{00000000-0004-0000-0900-000012000000}"/>
    <hyperlink ref="F157" r:id="rId20" xr:uid="{00000000-0004-0000-0900-000013000000}"/>
    <hyperlink ref="F160" r:id="rId21" xr:uid="{00000000-0004-0000-0900-000014000000}"/>
    <hyperlink ref="F163" r:id="rId22" xr:uid="{00000000-0004-0000-0900-000015000000}"/>
    <hyperlink ref="F166" r:id="rId23" xr:uid="{00000000-0004-0000-0900-000016000000}"/>
    <hyperlink ref="F169" r:id="rId24" xr:uid="{00000000-0004-0000-0900-000017000000}"/>
    <hyperlink ref="F172" r:id="rId25" xr:uid="{00000000-0004-0000-0900-000018000000}"/>
    <hyperlink ref="F175" r:id="rId26" xr:uid="{00000000-0004-0000-0900-000019000000}"/>
    <hyperlink ref="F178" r:id="rId27" xr:uid="{00000000-0004-0000-0900-00001A000000}"/>
    <hyperlink ref="F181" r:id="rId28" xr:uid="{00000000-0004-0000-0900-00001B000000}"/>
    <hyperlink ref="F197" r:id="rId29" xr:uid="{00000000-0004-0000-0900-00001C000000}"/>
    <hyperlink ref="F202" r:id="rId30" xr:uid="{00000000-0004-0000-0900-00001D000000}"/>
    <hyperlink ref="F206" r:id="rId31" xr:uid="{00000000-0004-0000-0900-00001E000000}"/>
    <hyperlink ref="F211" r:id="rId32" xr:uid="{00000000-0004-0000-0900-00001F000000}"/>
    <hyperlink ref="F214" r:id="rId33" xr:uid="{00000000-0004-0000-0900-000020000000}"/>
    <hyperlink ref="F217" r:id="rId34" xr:uid="{00000000-0004-0000-0900-000021000000}"/>
    <hyperlink ref="F222" r:id="rId35" xr:uid="{00000000-0004-0000-0900-000022000000}"/>
    <hyperlink ref="F225" r:id="rId36" xr:uid="{00000000-0004-0000-0900-000023000000}"/>
    <hyperlink ref="F228" r:id="rId37" xr:uid="{00000000-0004-0000-0900-000024000000}"/>
    <hyperlink ref="F231" r:id="rId38" xr:uid="{00000000-0004-0000-0900-000025000000}"/>
    <hyperlink ref="F234" r:id="rId39" xr:uid="{00000000-0004-0000-09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3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110</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1" customFormat="1" ht="12" customHeight="1">
      <c r="B8" s="24"/>
      <c r="D8" s="116" t="s">
        <v>118</v>
      </c>
      <c r="L8" s="24"/>
    </row>
    <row r="9" spans="1:46" s="2" customFormat="1" ht="16.5" customHeight="1">
      <c r="A9" s="38"/>
      <c r="B9" s="43"/>
      <c r="C9" s="38"/>
      <c r="D9" s="38"/>
      <c r="E9" s="408" t="s">
        <v>3908</v>
      </c>
      <c r="F9" s="411"/>
      <c r="G9" s="411"/>
      <c r="H9" s="411"/>
      <c r="I9" s="38"/>
      <c r="J9" s="38"/>
      <c r="K9" s="38"/>
      <c r="L9" s="117"/>
      <c r="S9" s="38"/>
      <c r="T9" s="38"/>
      <c r="U9" s="38"/>
      <c r="V9" s="38"/>
      <c r="W9" s="38"/>
      <c r="X9" s="38"/>
      <c r="Y9" s="38"/>
      <c r="Z9" s="38"/>
      <c r="AA9" s="38"/>
      <c r="AB9" s="38"/>
      <c r="AC9" s="38"/>
      <c r="AD9" s="38"/>
      <c r="AE9" s="38"/>
    </row>
    <row r="10" spans="1:46" s="2" customFormat="1" ht="12" customHeight="1">
      <c r="A10" s="38"/>
      <c r="B10" s="43"/>
      <c r="C10" s="38"/>
      <c r="D10" s="116" t="s">
        <v>4091</v>
      </c>
      <c r="E10" s="38"/>
      <c r="F10" s="38"/>
      <c r="G10" s="38"/>
      <c r="H10" s="38"/>
      <c r="I10" s="38"/>
      <c r="J10" s="38"/>
      <c r="K10" s="38"/>
      <c r="L10" s="117"/>
      <c r="S10" s="38"/>
      <c r="T10" s="38"/>
      <c r="U10" s="38"/>
      <c r="V10" s="38"/>
      <c r="W10" s="38"/>
      <c r="X10" s="38"/>
      <c r="Y10" s="38"/>
      <c r="Z10" s="38"/>
      <c r="AA10" s="38"/>
      <c r="AB10" s="38"/>
      <c r="AC10" s="38"/>
      <c r="AD10" s="38"/>
      <c r="AE10" s="38"/>
    </row>
    <row r="11" spans="1:46" s="2" customFormat="1" ht="16.5" customHeight="1">
      <c r="A11" s="38"/>
      <c r="B11" s="43"/>
      <c r="C11" s="38"/>
      <c r="D11" s="38"/>
      <c r="E11" s="410" t="s">
        <v>4092</v>
      </c>
      <c r="F11" s="411"/>
      <c r="G11" s="411"/>
      <c r="H11" s="411"/>
      <c r="I11" s="38"/>
      <c r="J11" s="38"/>
      <c r="K11" s="38"/>
      <c r="L11" s="117"/>
      <c r="S11" s="38"/>
      <c r="T11" s="38"/>
      <c r="U11" s="38"/>
      <c r="V11" s="38"/>
      <c r="W11" s="38"/>
      <c r="X11" s="38"/>
      <c r="Y11" s="38"/>
      <c r="Z11" s="38"/>
      <c r="AA11" s="38"/>
      <c r="AB11" s="38"/>
      <c r="AC11" s="38"/>
      <c r="AD11" s="38"/>
      <c r="AE11" s="38"/>
    </row>
    <row r="12" spans="1:46" s="2" customFormat="1" ht="11.25">
      <c r="A12" s="38"/>
      <c r="B12" s="43"/>
      <c r="C12" s="38"/>
      <c r="D12" s="38"/>
      <c r="E12" s="38"/>
      <c r="F12" s="38"/>
      <c r="G12" s="38"/>
      <c r="H12" s="38"/>
      <c r="I12" s="38"/>
      <c r="J12" s="38"/>
      <c r="K12" s="38"/>
      <c r="L12" s="117"/>
      <c r="S12" s="38"/>
      <c r="T12" s="38"/>
      <c r="U12" s="38"/>
      <c r="V12" s="38"/>
      <c r="W12" s="38"/>
      <c r="X12" s="38"/>
      <c r="Y12" s="38"/>
      <c r="Z12" s="38"/>
      <c r="AA12" s="38"/>
      <c r="AB12" s="38"/>
      <c r="AC12" s="38"/>
      <c r="AD12" s="38"/>
      <c r="AE12" s="38"/>
    </row>
    <row r="13" spans="1:46" s="2" customFormat="1" ht="12" customHeight="1">
      <c r="A13" s="38"/>
      <c r="B13" s="43"/>
      <c r="C13" s="38"/>
      <c r="D13" s="116" t="s">
        <v>18</v>
      </c>
      <c r="E13" s="38"/>
      <c r="F13" s="107" t="s">
        <v>19</v>
      </c>
      <c r="G13" s="38"/>
      <c r="H13" s="38"/>
      <c r="I13" s="116" t="s">
        <v>20</v>
      </c>
      <c r="J13" s="107" t="s">
        <v>19</v>
      </c>
      <c r="K13" s="38"/>
      <c r="L13" s="117"/>
      <c r="S13" s="38"/>
      <c r="T13" s="38"/>
      <c r="U13" s="38"/>
      <c r="V13" s="38"/>
      <c r="W13" s="38"/>
      <c r="X13" s="38"/>
      <c r="Y13" s="38"/>
      <c r="Z13" s="38"/>
      <c r="AA13" s="38"/>
      <c r="AB13" s="38"/>
      <c r="AC13" s="38"/>
      <c r="AD13" s="38"/>
      <c r="AE13" s="38"/>
    </row>
    <row r="14" spans="1:46" s="2" customFormat="1" ht="12" customHeight="1">
      <c r="A14" s="38"/>
      <c r="B14" s="43"/>
      <c r="C14" s="38"/>
      <c r="D14" s="116" t="s">
        <v>21</v>
      </c>
      <c r="E14" s="38"/>
      <c r="F14" s="107" t="s">
        <v>22</v>
      </c>
      <c r="G14" s="38"/>
      <c r="H14" s="38"/>
      <c r="I14" s="116" t="s">
        <v>23</v>
      </c>
      <c r="J14" s="118" t="str">
        <f>'Rekapitulace stavby'!AN8</f>
        <v>26. 11. 2024</v>
      </c>
      <c r="K14" s="38"/>
      <c r="L14" s="117"/>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7"/>
      <c r="S15" s="38"/>
      <c r="T15" s="38"/>
      <c r="U15" s="38"/>
      <c r="V15" s="38"/>
      <c r="W15" s="38"/>
      <c r="X15" s="38"/>
      <c r="Y15" s="38"/>
      <c r="Z15" s="38"/>
      <c r="AA15" s="38"/>
      <c r="AB15" s="38"/>
      <c r="AC15" s="38"/>
      <c r="AD15" s="38"/>
      <c r="AE15" s="38"/>
    </row>
    <row r="16" spans="1:46" s="2" customFormat="1" ht="12" customHeight="1">
      <c r="A16" s="38"/>
      <c r="B16" s="43"/>
      <c r="C16" s="38"/>
      <c r="D16" s="116" t="s">
        <v>25</v>
      </c>
      <c r="E16" s="38"/>
      <c r="F16" s="38"/>
      <c r="G16" s="38"/>
      <c r="H16" s="38"/>
      <c r="I16" s="116" t="s">
        <v>26</v>
      </c>
      <c r="J16" s="107" t="s">
        <v>19</v>
      </c>
      <c r="K16" s="38"/>
      <c r="L16" s="117"/>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6" t="s">
        <v>28</v>
      </c>
      <c r="J17" s="107" t="s">
        <v>19</v>
      </c>
      <c r="K17" s="38"/>
      <c r="L17" s="117"/>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7"/>
      <c r="S18" s="38"/>
      <c r="T18" s="38"/>
      <c r="U18" s="38"/>
      <c r="V18" s="38"/>
      <c r="W18" s="38"/>
      <c r="X18" s="38"/>
      <c r="Y18" s="38"/>
      <c r="Z18" s="38"/>
      <c r="AA18" s="38"/>
      <c r="AB18" s="38"/>
      <c r="AC18" s="38"/>
      <c r="AD18" s="38"/>
      <c r="AE18" s="38"/>
    </row>
    <row r="19" spans="1:31" s="2" customFormat="1" ht="12" customHeight="1">
      <c r="A19" s="38"/>
      <c r="B19" s="43"/>
      <c r="C19" s="38"/>
      <c r="D19" s="116" t="s">
        <v>29</v>
      </c>
      <c r="E19" s="38"/>
      <c r="F19" s="38"/>
      <c r="G19" s="38"/>
      <c r="H19" s="38"/>
      <c r="I19" s="116" t="s">
        <v>26</v>
      </c>
      <c r="J19" s="34" t="str">
        <f>'Rekapitulace stavby'!AN13</f>
        <v>Vyplň údaj</v>
      </c>
      <c r="K19" s="38"/>
      <c r="L19" s="117"/>
      <c r="S19" s="38"/>
      <c r="T19" s="38"/>
      <c r="U19" s="38"/>
      <c r="V19" s="38"/>
      <c r="W19" s="38"/>
      <c r="X19" s="38"/>
      <c r="Y19" s="38"/>
      <c r="Z19" s="38"/>
      <c r="AA19" s="38"/>
      <c r="AB19" s="38"/>
      <c r="AC19" s="38"/>
      <c r="AD19" s="38"/>
      <c r="AE19" s="38"/>
    </row>
    <row r="20" spans="1:31" s="2" customFormat="1" ht="18" customHeight="1">
      <c r="A20" s="38"/>
      <c r="B20" s="43"/>
      <c r="C20" s="38"/>
      <c r="D20" s="38"/>
      <c r="E20" s="412" t="str">
        <f>'Rekapitulace stavby'!E14</f>
        <v>Vyplň údaj</v>
      </c>
      <c r="F20" s="413"/>
      <c r="G20" s="413"/>
      <c r="H20" s="413"/>
      <c r="I20" s="116" t="s">
        <v>28</v>
      </c>
      <c r="J20" s="34" t="str">
        <f>'Rekapitulace stavby'!AN14</f>
        <v>Vyplň údaj</v>
      </c>
      <c r="K20" s="38"/>
      <c r="L20" s="117"/>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7"/>
      <c r="S21" s="38"/>
      <c r="T21" s="38"/>
      <c r="U21" s="38"/>
      <c r="V21" s="38"/>
      <c r="W21" s="38"/>
      <c r="X21" s="38"/>
      <c r="Y21" s="38"/>
      <c r="Z21" s="38"/>
      <c r="AA21" s="38"/>
      <c r="AB21" s="38"/>
      <c r="AC21" s="38"/>
      <c r="AD21" s="38"/>
      <c r="AE21" s="38"/>
    </row>
    <row r="22" spans="1:31" s="2" customFormat="1" ht="12" customHeight="1">
      <c r="A22" s="38"/>
      <c r="B22" s="43"/>
      <c r="C22" s="38"/>
      <c r="D22" s="116" t="s">
        <v>31</v>
      </c>
      <c r="E22" s="38"/>
      <c r="F22" s="38"/>
      <c r="G22" s="38"/>
      <c r="H22" s="38"/>
      <c r="I22" s="116" t="s">
        <v>26</v>
      </c>
      <c r="J22" s="107" t="s">
        <v>19</v>
      </c>
      <c r="K22" s="38"/>
      <c r="L22" s="117"/>
      <c r="S22" s="38"/>
      <c r="T22" s="38"/>
      <c r="U22" s="38"/>
      <c r="V22" s="38"/>
      <c r="W22" s="38"/>
      <c r="X22" s="38"/>
      <c r="Y22" s="38"/>
      <c r="Z22" s="38"/>
      <c r="AA22" s="38"/>
      <c r="AB22" s="38"/>
      <c r="AC22" s="38"/>
      <c r="AD22" s="38"/>
      <c r="AE22" s="38"/>
    </row>
    <row r="23" spans="1:31" s="2" customFormat="1" ht="18" customHeight="1">
      <c r="A23" s="38"/>
      <c r="B23" s="43"/>
      <c r="C23" s="38"/>
      <c r="D23" s="38"/>
      <c r="E23" s="107" t="s">
        <v>32</v>
      </c>
      <c r="F23" s="38"/>
      <c r="G23" s="38"/>
      <c r="H23" s="38"/>
      <c r="I23" s="116" t="s">
        <v>28</v>
      </c>
      <c r="J23" s="107" t="s">
        <v>19</v>
      </c>
      <c r="K23" s="38"/>
      <c r="L23" s="117"/>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7"/>
      <c r="S24" s="38"/>
      <c r="T24" s="38"/>
      <c r="U24" s="38"/>
      <c r="V24" s="38"/>
      <c r="W24" s="38"/>
      <c r="X24" s="38"/>
      <c r="Y24" s="38"/>
      <c r="Z24" s="38"/>
      <c r="AA24" s="38"/>
      <c r="AB24" s="38"/>
      <c r="AC24" s="38"/>
      <c r="AD24" s="38"/>
      <c r="AE24" s="38"/>
    </row>
    <row r="25" spans="1:31" s="2" customFormat="1" ht="12" customHeight="1">
      <c r="A25" s="38"/>
      <c r="B25" s="43"/>
      <c r="C25" s="38"/>
      <c r="D25" s="116" t="s">
        <v>34</v>
      </c>
      <c r="E25" s="38"/>
      <c r="F25" s="38"/>
      <c r="G25" s="38"/>
      <c r="H25" s="38"/>
      <c r="I25" s="116" t="s">
        <v>26</v>
      </c>
      <c r="J25" s="107" t="s">
        <v>19</v>
      </c>
      <c r="K25" s="38"/>
      <c r="L25" s="117"/>
      <c r="S25" s="38"/>
      <c r="T25" s="38"/>
      <c r="U25" s="38"/>
      <c r="V25" s="38"/>
      <c r="W25" s="38"/>
      <c r="X25" s="38"/>
      <c r="Y25" s="38"/>
      <c r="Z25" s="38"/>
      <c r="AA25" s="38"/>
      <c r="AB25" s="38"/>
      <c r="AC25" s="38"/>
      <c r="AD25" s="38"/>
      <c r="AE25" s="38"/>
    </row>
    <row r="26" spans="1:31" s="2" customFormat="1" ht="18" customHeight="1">
      <c r="A26" s="38"/>
      <c r="B26" s="43"/>
      <c r="C26" s="38"/>
      <c r="D26" s="38"/>
      <c r="E26" s="107" t="s">
        <v>35</v>
      </c>
      <c r="F26" s="38"/>
      <c r="G26" s="38"/>
      <c r="H26" s="38"/>
      <c r="I26" s="116" t="s">
        <v>28</v>
      </c>
      <c r="J26" s="107" t="s">
        <v>19</v>
      </c>
      <c r="K26" s="38"/>
      <c r="L26" s="117"/>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7"/>
      <c r="S27" s="38"/>
      <c r="T27" s="38"/>
      <c r="U27" s="38"/>
      <c r="V27" s="38"/>
      <c r="W27" s="38"/>
      <c r="X27" s="38"/>
      <c r="Y27" s="38"/>
      <c r="Z27" s="38"/>
      <c r="AA27" s="38"/>
      <c r="AB27" s="38"/>
      <c r="AC27" s="38"/>
      <c r="AD27" s="38"/>
      <c r="AE27" s="38"/>
    </row>
    <row r="28" spans="1:31" s="2" customFormat="1" ht="12" customHeight="1">
      <c r="A28" s="38"/>
      <c r="B28" s="43"/>
      <c r="C28" s="38"/>
      <c r="D28" s="116" t="s">
        <v>36</v>
      </c>
      <c r="E28" s="38"/>
      <c r="F28" s="38"/>
      <c r="G28" s="38"/>
      <c r="H28" s="38"/>
      <c r="I28" s="38"/>
      <c r="J28" s="38"/>
      <c r="K28" s="38"/>
      <c r="L28" s="117"/>
      <c r="S28" s="38"/>
      <c r="T28" s="38"/>
      <c r="U28" s="38"/>
      <c r="V28" s="38"/>
      <c r="W28" s="38"/>
      <c r="X28" s="38"/>
      <c r="Y28" s="38"/>
      <c r="Z28" s="38"/>
      <c r="AA28" s="38"/>
      <c r="AB28" s="38"/>
      <c r="AC28" s="38"/>
      <c r="AD28" s="38"/>
      <c r="AE28" s="38"/>
    </row>
    <row r="29" spans="1:31" s="8" customFormat="1" ht="71.25" customHeight="1">
      <c r="A29" s="119"/>
      <c r="B29" s="120"/>
      <c r="C29" s="119"/>
      <c r="D29" s="119"/>
      <c r="E29" s="414" t="s">
        <v>37</v>
      </c>
      <c r="F29" s="414"/>
      <c r="G29" s="414"/>
      <c r="H29" s="414"/>
      <c r="I29" s="119"/>
      <c r="J29" s="119"/>
      <c r="K29" s="119"/>
      <c r="L29" s="121"/>
      <c r="S29" s="119"/>
      <c r="T29" s="119"/>
      <c r="U29" s="119"/>
      <c r="V29" s="119"/>
      <c r="W29" s="119"/>
      <c r="X29" s="119"/>
      <c r="Y29" s="119"/>
      <c r="Z29" s="119"/>
      <c r="AA29" s="119"/>
      <c r="AB29" s="119"/>
      <c r="AC29" s="119"/>
      <c r="AD29" s="119"/>
      <c r="AE29" s="119"/>
    </row>
    <row r="30" spans="1:31" s="2" customFormat="1" ht="6.95" customHeight="1">
      <c r="A30" s="38"/>
      <c r="B30" s="43"/>
      <c r="C30" s="38"/>
      <c r="D30" s="38"/>
      <c r="E30" s="38"/>
      <c r="F30" s="38"/>
      <c r="G30" s="38"/>
      <c r="H30" s="38"/>
      <c r="I30" s="38"/>
      <c r="J30" s="38"/>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25.35" customHeight="1">
      <c r="A32" s="38"/>
      <c r="B32" s="43"/>
      <c r="C32" s="38"/>
      <c r="D32" s="123" t="s">
        <v>38</v>
      </c>
      <c r="E32" s="38"/>
      <c r="F32" s="38"/>
      <c r="G32" s="38"/>
      <c r="H32" s="38"/>
      <c r="I32" s="38"/>
      <c r="J32" s="124">
        <f>ROUND(J94, 2)</f>
        <v>0</v>
      </c>
      <c r="K32" s="38"/>
      <c r="L32" s="117"/>
      <c r="S32" s="38"/>
      <c r="T32" s="38"/>
      <c r="U32" s="38"/>
      <c r="V32" s="38"/>
      <c r="W32" s="38"/>
      <c r="X32" s="38"/>
      <c r="Y32" s="38"/>
      <c r="Z32" s="38"/>
      <c r="AA32" s="38"/>
      <c r="AB32" s="38"/>
      <c r="AC32" s="38"/>
      <c r="AD32" s="38"/>
      <c r="AE32" s="38"/>
    </row>
    <row r="33" spans="1:31" s="2" customFormat="1" ht="6.95" customHeight="1">
      <c r="A33" s="38"/>
      <c r="B33" s="43"/>
      <c r="C33" s="38"/>
      <c r="D33" s="122"/>
      <c r="E33" s="122"/>
      <c r="F33" s="122"/>
      <c r="G33" s="122"/>
      <c r="H33" s="122"/>
      <c r="I33" s="122"/>
      <c r="J33" s="122"/>
      <c r="K33" s="122"/>
      <c r="L33" s="117"/>
      <c r="S33" s="38"/>
      <c r="T33" s="38"/>
      <c r="U33" s="38"/>
      <c r="V33" s="38"/>
      <c r="W33" s="38"/>
      <c r="X33" s="38"/>
      <c r="Y33" s="38"/>
      <c r="Z33" s="38"/>
      <c r="AA33" s="38"/>
      <c r="AB33" s="38"/>
      <c r="AC33" s="38"/>
      <c r="AD33" s="38"/>
      <c r="AE33" s="38"/>
    </row>
    <row r="34" spans="1:31" s="2" customFormat="1" ht="14.45" customHeight="1">
      <c r="A34" s="38"/>
      <c r="B34" s="43"/>
      <c r="C34" s="38"/>
      <c r="D34" s="38"/>
      <c r="E34" s="38"/>
      <c r="F34" s="125" t="s">
        <v>40</v>
      </c>
      <c r="G34" s="38"/>
      <c r="H34" s="38"/>
      <c r="I34" s="125" t="s">
        <v>39</v>
      </c>
      <c r="J34" s="125" t="s">
        <v>41</v>
      </c>
      <c r="K34" s="38"/>
      <c r="L34" s="117"/>
      <c r="S34" s="38"/>
      <c r="T34" s="38"/>
      <c r="U34" s="38"/>
      <c r="V34" s="38"/>
      <c r="W34" s="38"/>
      <c r="X34" s="38"/>
      <c r="Y34" s="38"/>
      <c r="Z34" s="38"/>
      <c r="AA34" s="38"/>
      <c r="AB34" s="38"/>
      <c r="AC34" s="38"/>
      <c r="AD34" s="38"/>
      <c r="AE34" s="38"/>
    </row>
    <row r="35" spans="1:31" s="2" customFormat="1" ht="14.45" customHeight="1">
      <c r="A35" s="38"/>
      <c r="B35" s="43"/>
      <c r="C35" s="38"/>
      <c r="D35" s="126" t="s">
        <v>42</v>
      </c>
      <c r="E35" s="116" t="s">
        <v>43</v>
      </c>
      <c r="F35" s="127">
        <f>ROUND((SUM(BE94:BE302)),  2)</f>
        <v>0</v>
      </c>
      <c r="G35" s="38"/>
      <c r="H35" s="38"/>
      <c r="I35" s="128">
        <v>0.21</v>
      </c>
      <c r="J35" s="127">
        <f>ROUND(((SUM(BE94:BE302))*I35),  2)</f>
        <v>0</v>
      </c>
      <c r="K35" s="38"/>
      <c r="L35" s="117"/>
      <c r="S35" s="38"/>
      <c r="T35" s="38"/>
      <c r="U35" s="38"/>
      <c r="V35" s="38"/>
      <c r="W35" s="38"/>
      <c r="X35" s="38"/>
      <c r="Y35" s="38"/>
      <c r="Z35" s="38"/>
      <c r="AA35" s="38"/>
      <c r="AB35" s="38"/>
      <c r="AC35" s="38"/>
      <c r="AD35" s="38"/>
      <c r="AE35" s="38"/>
    </row>
    <row r="36" spans="1:31" s="2" customFormat="1" ht="14.45" customHeight="1">
      <c r="A36" s="38"/>
      <c r="B36" s="43"/>
      <c r="C36" s="38"/>
      <c r="D36" s="38"/>
      <c r="E36" s="116" t="s">
        <v>44</v>
      </c>
      <c r="F36" s="127">
        <f>ROUND((SUM(BF94:BF302)),  2)</f>
        <v>0</v>
      </c>
      <c r="G36" s="38"/>
      <c r="H36" s="38"/>
      <c r="I36" s="128">
        <v>0.15</v>
      </c>
      <c r="J36" s="127">
        <f>ROUND(((SUM(BF94:BF302))*I36),  2)</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45</v>
      </c>
      <c r="F37" s="127">
        <f>ROUND((SUM(BG94:BG302)),  2)</f>
        <v>0</v>
      </c>
      <c r="G37" s="38"/>
      <c r="H37" s="38"/>
      <c r="I37" s="128">
        <v>0.21</v>
      </c>
      <c r="J37" s="127">
        <f>0</f>
        <v>0</v>
      </c>
      <c r="K37" s="38"/>
      <c r="L37" s="117"/>
      <c r="S37" s="38"/>
      <c r="T37" s="38"/>
      <c r="U37" s="38"/>
      <c r="V37" s="38"/>
      <c r="W37" s="38"/>
      <c r="X37" s="38"/>
      <c r="Y37" s="38"/>
      <c r="Z37" s="38"/>
      <c r="AA37" s="38"/>
      <c r="AB37" s="38"/>
      <c r="AC37" s="38"/>
      <c r="AD37" s="38"/>
      <c r="AE37" s="38"/>
    </row>
    <row r="38" spans="1:31" s="2" customFormat="1" ht="14.45" hidden="1" customHeight="1">
      <c r="A38" s="38"/>
      <c r="B38" s="43"/>
      <c r="C38" s="38"/>
      <c r="D38" s="38"/>
      <c r="E38" s="116" t="s">
        <v>46</v>
      </c>
      <c r="F38" s="127">
        <f>ROUND((SUM(BH94:BH302)),  2)</f>
        <v>0</v>
      </c>
      <c r="G38" s="38"/>
      <c r="H38" s="38"/>
      <c r="I38" s="128">
        <v>0.15</v>
      </c>
      <c r="J38" s="127">
        <f>0</f>
        <v>0</v>
      </c>
      <c r="K38" s="38"/>
      <c r="L38" s="117"/>
      <c r="S38" s="38"/>
      <c r="T38" s="38"/>
      <c r="U38" s="38"/>
      <c r="V38" s="38"/>
      <c r="W38" s="38"/>
      <c r="X38" s="38"/>
      <c r="Y38" s="38"/>
      <c r="Z38" s="38"/>
      <c r="AA38" s="38"/>
      <c r="AB38" s="38"/>
      <c r="AC38" s="38"/>
      <c r="AD38" s="38"/>
      <c r="AE38" s="38"/>
    </row>
    <row r="39" spans="1:31" s="2" customFormat="1" ht="14.45" hidden="1" customHeight="1">
      <c r="A39" s="38"/>
      <c r="B39" s="43"/>
      <c r="C39" s="38"/>
      <c r="D39" s="38"/>
      <c r="E39" s="116" t="s">
        <v>47</v>
      </c>
      <c r="F39" s="127">
        <f>ROUND((SUM(BI94:BI302)),  2)</f>
        <v>0</v>
      </c>
      <c r="G39" s="38"/>
      <c r="H39" s="38"/>
      <c r="I39" s="128">
        <v>0</v>
      </c>
      <c r="J39" s="127">
        <f>0</f>
        <v>0</v>
      </c>
      <c r="K39" s="38"/>
      <c r="L39" s="117"/>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7"/>
      <c r="S40" s="38"/>
      <c r="T40" s="38"/>
      <c r="U40" s="38"/>
      <c r="V40" s="38"/>
      <c r="W40" s="38"/>
      <c r="X40" s="38"/>
      <c r="Y40" s="38"/>
      <c r="Z40" s="38"/>
      <c r="AA40" s="38"/>
      <c r="AB40" s="38"/>
      <c r="AC40" s="38"/>
      <c r="AD40" s="38"/>
      <c r="AE40" s="38"/>
    </row>
    <row r="41" spans="1:31" s="2" customFormat="1" ht="25.35" customHeight="1">
      <c r="A41" s="38"/>
      <c r="B41" s="43"/>
      <c r="C41" s="129"/>
      <c r="D41" s="130" t="s">
        <v>48</v>
      </c>
      <c r="E41" s="131"/>
      <c r="F41" s="131"/>
      <c r="G41" s="132" t="s">
        <v>49</v>
      </c>
      <c r="H41" s="133" t="s">
        <v>50</v>
      </c>
      <c r="I41" s="131"/>
      <c r="J41" s="134">
        <f>SUM(J32:J39)</f>
        <v>0</v>
      </c>
      <c r="K41" s="135"/>
      <c r="L41" s="117"/>
      <c r="S41" s="38"/>
      <c r="T41" s="38"/>
      <c r="U41" s="38"/>
      <c r="V41" s="38"/>
      <c r="W41" s="38"/>
      <c r="X41" s="38"/>
      <c r="Y41" s="38"/>
      <c r="Z41" s="38"/>
      <c r="AA41" s="38"/>
      <c r="AB41" s="38"/>
      <c r="AC41" s="38"/>
      <c r="AD41" s="38"/>
      <c r="AE41" s="38"/>
    </row>
    <row r="42" spans="1:31" s="2" customFormat="1" ht="14.45" customHeight="1">
      <c r="A42" s="38"/>
      <c r="B42" s="136"/>
      <c r="C42" s="137"/>
      <c r="D42" s="137"/>
      <c r="E42" s="137"/>
      <c r="F42" s="137"/>
      <c r="G42" s="137"/>
      <c r="H42" s="137"/>
      <c r="I42" s="137"/>
      <c r="J42" s="137"/>
      <c r="K42" s="137"/>
      <c r="L42" s="117"/>
      <c r="S42" s="38"/>
      <c r="T42" s="38"/>
      <c r="U42" s="38"/>
      <c r="V42" s="38"/>
      <c r="W42" s="38"/>
      <c r="X42" s="38"/>
      <c r="Y42" s="38"/>
      <c r="Z42" s="38"/>
      <c r="AA42" s="38"/>
      <c r="AB42" s="38"/>
      <c r="AC42" s="38"/>
      <c r="AD42" s="38"/>
      <c r="AE42" s="38"/>
    </row>
    <row r="46" spans="1:31" s="2" customFormat="1" ht="6.95" customHeight="1">
      <c r="A46" s="38"/>
      <c r="B46" s="138"/>
      <c r="C46" s="139"/>
      <c r="D46" s="139"/>
      <c r="E46" s="139"/>
      <c r="F46" s="139"/>
      <c r="G46" s="139"/>
      <c r="H46" s="139"/>
      <c r="I46" s="139"/>
      <c r="J46" s="139"/>
      <c r="K46" s="139"/>
      <c r="L46" s="117"/>
      <c r="S46" s="38"/>
      <c r="T46" s="38"/>
      <c r="U46" s="38"/>
      <c r="V46" s="38"/>
      <c r="W46" s="38"/>
      <c r="X46" s="38"/>
      <c r="Y46" s="38"/>
      <c r="Z46" s="38"/>
      <c r="AA46" s="38"/>
      <c r="AB46" s="38"/>
      <c r="AC46" s="38"/>
      <c r="AD46" s="38"/>
      <c r="AE46" s="38"/>
    </row>
    <row r="47" spans="1:31" s="2" customFormat="1" ht="24.95" customHeight="1">
      <c r="A47" s="38"/>
      <c r="B47" s="39"/>
      <c r="C47" s="27" t="s">
        <v>120</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16</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5" t="str">
        <f>E7</f>
        <v>Zelená učebna s celoročním provozem</v>
      </c>
      <c r="F50" s="416"/>
      <c r="G50" s="416"/>
      <c r="H50" s="416"/>
      <c r="I50" s="40"/>
      <c r="J50" s="40"/>
      <c r="K50" s="40"/>
      <c r="L50" s="117"/>
      <c r="S50" s="38"/>
      <c r="T50" s="38"/>
      <c r="U50" s="38"/>
      <c r="V50" s="38"/>
      <c r="W50" s="38"/>
      <c r="X50" s="38"/>
      <c r="Y50" s="38"/>
      <c r="Z50" s="38"/>
      <c r="AA50" s="38"/>
      <c r="AB50" s="38"/>
      <c r="AC50" s="38"/>
      <c r="AD50" s="38"/>
      <c r="AE50" s="38"/>
    </row>
    <row r="51" spans="1:47" s="1" customFormat="1" ht="12" customHeight="1">
      <c r="B51" s="25"/>
      <c r="C51" s="33" t="s">
        <v>118</v>
      </c>
      <c r="D51" s="26"/>
      <c r="E51" s="26"/>
      <c r="F51" s="26"/>
      <c r="G51" s="26"/>
      <c r="H51" s="26"/>
      <c r="I51" s="26"/>
      <c r="J51" s="26"/>
      <c r="K51" s="26"/>
      <c r="L51" s="24"/>
    </row>
    <row r="52" spans="1:47" s="2" customFormat="1" ht="16.5" customHeight="1">
      <c r="A52" s="38"/>
      <c r="B52" s="39"/>
      <c r="C52" s="40"/>
      <c r="D52" s="40"/>
      <c r="E52" s="415" t="s">
        <v>3908</v>
      </c>
      <c r="F52" s="417"/>
      <c r="G52" s="417"/>
      <c r="H52" s="417"/>
      <c r="I52" s="40"/>
      <c r="J52" s="40"/>
      <c r="K52" s="40"/>
      <c r="L52" s="117"/>
      <c r="S52" s="38"/>
      <c r="T52" s="38"/>
      <c r="U52" s="38"/>
      <c r="V52" s="38"/>
      <c r="W52" s="38"/>
      <c r="X52" s="38"/>
      <c r="Y52" s="38"/>
      <c r="Z52" s="38"/>
      <c r="AA52" s="38"/>
      <c r="AB52" s="38"/>
      <c r="AC52" s="38"/>
      <c r="AD52" s="38"/>
      <c r="AE52" s="38"/>
    </row>
    <row r="53" spans="1:47" s="2" customFormat="1" ht="12" customHeight="1">
      <c r="A53" s="38"/>
      <c r="B53" s="39"/>
      <c r="C53" s="33" t="s">
        <v>4091</v>
      </c>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16.5" customHeight="1">
      <c r="A54" s="38"/>
      <c r="B54" s="39"/>
      <c r="C54" s="40"/>
      <c r="D54" s="40"/>
      <c r="E54" s="369" t="str">
        <f>E11</f>
        <v>D.1.4.4/1 - Elektromateriál</v>
      </c>
      <c r="F54" s="417"/>
      <c r="G54" s="417"/>
      <c r="H54" s="417"/>
      <c r="I54" s="40"/>
      <c r="J54" s="40"/>
      <c r="K54" s="40"/>
      <c r="L54" s="117"/>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7"/>
      <c r="S55" s="38"/>
      <c r="T55" s="38"/>
      <c r="U55" s="38"/>
      <c r="V55" s="38"/>
      <c r="W55" s="38"/>
      <c r="X55" s="38"/>
      <c r="Y55" s="38"/>
      <c r="Z55" s="38"/>
      <c r="AA55" s="38"/>
      <c r="AB55" s="38"/>
      <c r="AC55" s="38"/>
      <c r="AD55" s="38"/>
      <c r="AE55" s="38"/>
    </row>
    <row r="56" spans="1:47" s="2" customFormat="1" ht="12" customHeight="1">
      <c r="A56" s="38"/>
      <c r="B56" s="39"/>
      <c r="C56" s="33" t="s">
        <v>21</v>
      </c>
      <c r="D56" s="40"/>
      <c r="E56" s="40"/>
      <c r="F56" s="31" t="str">
        <f>F14</f>
        <v>Střední lesnická škola Žlutice</v>
      </c>
      <c r="G56" s="40"/>
      <c r="H56" s="40"/>
      <c r="I56" s="33" t="s">
        <v>23</v>
      </c>
      <c r="J56" s="63" t="str">
        <f>IF(J14="","",J14)</f>
        <v>26. 11. 2024</v>
      </c>
      <c r="K56" s="40"/>
      <c r="L56" s="117"/>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7"/>
      <c r="S57" s="38"/>
      <c r="T57" s="38"/>
      <c r="U57" s="38"/>
      <c r="V57" s="38"/>
      <c r="W57" s="38"/>
      <c r="X57" s="38"/>
      <c r="Y57" s="38"/>
      <c r="Z57" s="38"/>
      <c r="AA57" s="38"/>
      <c r="AB57" s="38"/>
      <c r="AC57" s="38"/>
      <c r="AD57" s="38"/>
      <c r="AE57" s="38"/>
    </row>
    <row r="58" spans="1:47" s="2" customFormat="1" ht="25.7" customHeight="1">
      <c r="A58" s="38"/>
      <c r="B58" s="39"/>
      <c r="C58" s="33" t="s">
        <v>25</v>
      </c>
      <c r="D58" s="40"/>
      <c r="E58" s="40"/>
      <c r="F58" s="31" t="str">
        <f>E17</f>
        <v>CZECHOTEC Engineering spol. s.r.o.</v>
      </c>
      <c r="G58" s="40"/>
      <c r="H58" s="40"/>
      <c r="I58" s="33" t="s">
        <v>31</v>
      </c>
      <c r="J58" s="36" t="str">
        <f>E23</f>
        <v>Ing.arch. Tereza Petříková</v>
      </c>
      <c r="K58" s="40"/>
      <c r="L58" s="117"/>
      <c r="S58" s="38"/>
      <c r="T58" s="38"/>
      <c r="U58" s="38"/>
      <c r="V58" s="38"/>
      <c r="W58" s="38"/>
      <c r="X58" s="38"/>
      <c r="Y58" s="38"/>
      <c r="Z58" s="38"/>
      <c r="AA58" s="38"/>
      <c r="AB58" s="38"/>
      <c r="AC58" s="38"/>
      <c r="AD58" s="38"/>
      <c r="AE58" s="38"/>
    </row>
    <row r="59" spans="1:47" s="2" customFormat="1" ht="15.2" customHeight="1">
      <c r="A59" s="38"/>
      <c r="B59" s="39"/>
      <c r="C59" s="33" t="s">
        <v>29</v>
      </c>
      <c r="D59" s="40"/>
      <c r="E59" s="40"/>
      <c r="F59" s="31" t="str">
        <f>IF(E20="","",E20)</f>
        <v>Vyplň údaj</v>
      </c>
      <c r="G59" s="40"/>
      <c r="H59" s="40"/>
      <c r="I59" s="33" t="s">
        <v>34</v>
      </c>
      <c r="J59" s="36" t="str">
        <f>E26</f>
        <v>Miroslav Dostál</v>
      </c>
      <c r="K59" s="40"/>
      <c r="L59" s="117"/>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7"/>
      <c r="S60" s="38"/>
      <c r="T60" s="38"/>
      <c r="U60" s="38"/>
      <c r="V60" s="38"/>
      <c r="W60" s="38"/>
      <c r="X60" s="38"/>
      <c r="Y60" s="38"/>
      <c r="Z60" s="38"/>
      <c r="AA60" s="38"/>
      <c r="AB60" s="38"/>
      <c r="AC60" s="38"/>
      <c r="AD60" s="38"/>
      <c r="AE60" s="38"/>
    </row>
    <row r="61" spans="1:47" s="2" customFormat="1" ht="29.25" customHeight="1">
      <c r="A61" s="38"/>
      <c r="B61" s="39"/>
      <c r="C61" s="140" t="s">
        <v>121</v>
      </c>
      <c r="D61" s="141"/>
      <c r="E61" s="141"/>
      <c r="F61" s="141"/>
      <c r="G61" s="141"/>
      <c r="H61" s="141"/>
      <c r="I61" s="141"/>
      <c r="J61" s="142" t="s">
        <v>122</v>
      </c>
      <c r="K61" s="141"/>
      <c r="L61" s="117"/>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7"/>
      <c r="S62" s="38"/>
      <c r="T62" s="38"/>
      <c r="U62" s="38"/>
      <c r="V62" s="38"/>
      <c r="W62" s="38"/>
      <c r="X62" s="38"/>
      <c r="Y62" s="38"/>
      <c r="Z62" s="38"/>
      <c r="AA62" s="38"/>
      <c r="AB62" s="38"/>
      <c r="AC62" s="38"/>
      <c r="AD62" s="38"/>
      <c r="AE62" s="38"/>
    </row>
    <row r="63" spans="1:47" s="2" customFormat="1" ht="22.9" customHeight="1">
      <c r="A63" s="38"/>
      <c r="B63" s="39"/>
      <c r="C63" s="143" t="s">
        <v>70</v>
      </c>
      <c r="D63" s="40"/>
      <c r="E63" s="40"/>
      <c r="F63" s="40"/>
      <c r="G63" s="40"/>
      <c r="H63" s="40"/>
      <c r="I63" s="40"/>
      <c r="J63" s="81">
        <f>J94</f>
        <v>0</v>
      </c>
      <c r="K63" s="40"/>
      <c r="L63" s="117"/>
      <c r="S63" s="38"/>
      <c r="T63" s="38"/>
      <c r="U63" s="38"/>
      <c r="V63" s="38"/>
      <c r="W63" s="38"/>
      <c r="X63" s="38"/>
      <c r="Y63" s="38"/>
      <c r="Z63" s="38"/>
      <c r="AA63" s="38"/>
      <c r="AB63" s="38"/>
      <c r="AC63" s="38"/>
      <c r="AD63" s="38"/>
      <c r="AE63" s="38"/>
      <c r="AU63" s="21" t="s">
        <v>123</v>
      </c>
    </row>
    <row r="64" spans="1:47" s="9" customFormat="1" ht="24.95" customHeight="1">
      <c r="B64" s="144"/>
      <c r="C64" s="145"/>
      <c r="D64" s="146" t="s">
        <v>4093</v>
      </c>
      <c r="E64" s="147"/>
      <c r="F64" s="147"/>
      <c r="G64" s="147"/>
      <c r="H64" s="147"/>
      <c r="I64" s="147"/>
      <c r="J64" s="148">
        <f>J95</f>
        <v>0</v>
      </c>
      <c r="K64" s="145"/>
      <c r="L64" s="149"/>
    </row>
    <row r="65" spans="1:31" s="10" customFormat="1" ht="19.899999999999999" customHeight="1">
      <c r="B65" s="150"/>
      <c r="C65" s="101"/>
      <c r="D65" s="151" t="s">
        <v>4094</v>
      </c>
      <c r="E65" s="152"/>
      <c r="F65" s="152"/>
      <c r="G65" s="152"/>
      <c r="H65" s="152"/>
      <c r="I65" s="152"/>
      <c r="J65" s="153">
        <f>J96</f>
        <v>0</v>
      </c>
      <c r="K65" s="101"/>
      <c r="L65" s="154"/>
    </row>
    <row r="66" spans="1:31" s="10" customFormat="1" ht="19.899999999999999" customHeight="1">
      <c r="B66" s="150"/>
      <c r="C66" s="101"/>
      <c r="D66" s="151" t="s">
        <v>4095</v>
      </c>
      <c r="E66" s="152"/>
      <c r="F66" s="152"/>
      <c r="G66" s="152"/>
      <c r="H66" s="152"/>
      <c r="I66" s="152"/>
      <c r="J66" s="153">
        <f>J139</f>
        <v>0</v>
      </c>
      <c r="K66" s="101"/>
      <c r="L66" s="154"/>
    </row>
    <row r="67" spans="1:31" s="10" customFormat="1" ht="19.899999999999999" customHeight="1">
      <c r="B67" s="150"/>
      <c r="C67" s="101"/>
      <c r="D67" s="151" t="s">
        <v>4096</v>
      </c>
      <c r="E67" s="152"/>
      <c r="F67" s="152"/>
      <c r="G67" s="152"/>
      <c r="H67" s="152"/>
      <c r="I67" s="152"/>
      <c r="J67" s="153">
        <f>J154</f>
        <v>0</v>
      </c>
      <c r="K67" s="101"/>
      <c r="L67" s="154"/>
    </row>
    <row r="68" spans="1:31" s="10" customFormat="1" ht="19.899999999999999" customHeight="1">
      <c r="B68" s="150"/>
      <c r="C68" s="101"/>
      <c r="D68" s="151" t="s">
        <v>4097</v>
      </c>
      <c r="E68" s="152"/>
      <c r="F68" s="152"/>
      <c r="G68" s="152"/>
      <c r="H68" s="152"/>
      <c r="I68" s="152"/>
      <c r="J68" s="153">
        <f>J159</f>
        <v>0</v>
      </c>
      <c r="K68" s="101"/>
      <c r="L68" s="154"/>
    </row>
    <row r="69" spans="1:31" s="10" customFormat="1" ht="19.899999999999999" customHeight="1">
      <c r="B69" s="150"/>
      <c r="C69" s="101"/>
      <c r="D69" s="151" t="s">
        <v>4098</v>
      </c>
      <c r="E69" s="152"/>
      <c r="F69" s="152"/>
      <c r="G69" s="152"/>
      <c r="H69" s="152"/>
      <c r="I69" s="152"/>
      <c r="J69" s="153">
        <f>J184</f>
        <v>0</v>
      </c>
      <c r="K69" s="101"/>
      <c r="L69" s="154"/>
    </row>
    <row r="70" spans="1:31" s="10" customFormat="1" ht="19.899999999999999" customHeight="1">
      <c r="B70" s="150"/>
      <c r="C70" s="101"/>
      <c r="D70" s="151" t="s">
        <v>4099</v>
      </c>
      <c r="E70" s="152"/>
      <c r="F70" s="152"/>
      <c r="G70" s="152"/>
      <c r="H70" s="152"/>
      <c r="I70" s="152"/>
      <c r="J70" s="153">
        <f>J245</f>
        <v>0</v>
      </c>
      <c r="K70" s="101"/>
      <c r="L70" s="154"/>
    </row>
    <row r="71" spans="1:31" s="10" customFormat="1" ht="19.899999999999999" customHeight="1">
      <c r="B71" s="150"/>
      <c r="C71" s="101"/>
      <c r="D71" s="151" t="s">
        <v>4100</v>
      </c>
      <c r="E71" s="152"/>
      <c r="F71" s="152"/>
      <c r="G71" s="152"/>
      <c r="H71" s="152"/>
      <c r="I71" s="152"/>
      <c r="J71" s="153">
        <f>J268</f>
        <v>0</v>
      </c>
      <c r="K71" s="101"/>
      <c r="L71" s="154"/>
    </row>
    <row r="72" spans="1:31" s="10" customFormat="1" ht="19.899999999999999" customHeight="1">
      <c r="B72" s="150"/>
      <c r="C72" s="101"/>
      <c r="D72" s="151" t="s">
        <v>4101</v>
      </c>
      <c r="E72" s="152"/>
      <c r="F72" s="152"/>
      <c r="G72" s="152"/>
      <c r="H72" s="152"/>
      <c r="I72" s="152"/>
      <c r="J72" s="153">
        <f>J287</f>
        <v>0</v>
      </c>
      <c r="K72" s="101"/>
      <c r="L72" s="154"/>
    </row>
    <row r="73" spans="1:31" s="2" customFormat="1" ht="21.75" customHeight="1">
      <c r="A73" s="38"/>
      <c r="B73" s="39"/>
      <c r="C73" s="40"/>
      <c r="D73" s="40"/>
      <c r="E73" s="40"/>
      <c r="F73" s="40"/>
      <c r="G73" s="40"/>
      <c r="H73" s="40"/>
      <c r="I73" s="40"/>
      <c r="J73" s="40"/>
      <c r="K73" s="40"/>
      <c r="L73" s="117"/>
      <c r="S73" s="38"/>
      <c r="T73" s="38"/>
      <c r="U73" s="38"/>
      <c r="V73" s="38"/>
      <c r="W73" s="38"/>
      <c r="X73" s="38"/>
      <c r="Y73" s="38"/>
      <c r="Z73" s="38"/>
      <c r="AA73" s="38"/>
      <c r="AB73" s="38"/>
      <c r="AC73" s="38"/>
      <c r="AD73" s="38"/>
      <c r="AE73" s="38"/>
    </row>
    <row r="74" spans="1:31" s="2" customFormat="1" ht="6.95" customHeight="1">
      <c r="A74" s="38"/>
      <c r="B74" s="51"/>
      <c r="C74" s="52"/>
      <c r="D74" s="52"/>
      <c r="E74" s="52"/>
      <c r="F74" s="52"/>
      <c r="G74" s="52"/>
      <c r="H74" s="52"/>
      <c r="I74" s="52"/>
      <c r="J74" s="52"/>
      <c r="K74" s="52"/>
      <c r="L74" s="117"/>
      <c r="S74" s="38"/>
      <c r="T74" s="38"/>
      <c r="U74" s="38"/>
      <c r="V74" s="38"/>
      <c r="W74" s="38"/>
      <c r="X74" s="38"/>
      <c r="Y74" s="38"/>
      <c r="Z74" s="38"/>
      <c r="AA74" s="38"/>
      <c r="AB74" s="38"/>
      <c r="AC74" s="38"/>
      <c r="AD74" s="38"/>
      <c r="AE74" s="38"/>
    </row>
    <row r="78" spans="1:31" s="2" customFormat="1" ht="6.95" customHeight="1">
      <c r="A78" s="38"/>
      <c r="B78" s="53"/>
      <c r="C78" s="54"/>
      <c r="D78" s="54"/>
      <c r="E78" s="54"/>
      <c r="F78" s="54"/>
      <c r="G78" s="54"/>
      <c r="H78" s="54"/>
      <c r="I78" s="54"/>
      <c r="J78" s="54"/>
      <c r="K78" s="54"/>
      <c r="L78" s="117"/>
      <c r="S78" s="38"/>
      <c r="T78" s="38"/>
      <c r="U78" s="38"/>
      <c r="V78" s="38"/>
      <c r="W78" s="38"/>
      <c r="X78" s="38"/>
      <c r="Y78" s="38"/>
      <c r="Z78" s="38"/>
      <c r="AA78" s="38"/>
      <c r="AB78" s="38"/>
      <c r="AC78" s="38"/>
      <c r="AD78" s="38"/>
      <c r="AE78" s="38"/>
    </row>
    <row r="79" spans="1:31" s="2" customFormat="1" ht="24.95" customHeight="1">
      <c r="A79" s="38"/>
      <c r="B79" s="39"/>
      <c r="C79" s="27" t="s">
        <v>153</v>
      </c>
      <c r="D79" s="40"/>
      <c r="E79" s="40"/>
      <c r="F79" s="40"/>
      <c r="G79" s="40"/>
      <c r="H79" s="40"/>
      <c r="I79" s="40"/>
      <c r="J79" s="40"/>
      <c r="K79" s="40"/>
      <c r="L79" s="117"/>
      <c r="S79" s="38"/>
      <c r="T79" s="38"/>
      <c r="U79" s="38"/>
      <c r="V79" s="38"/>
      <c r="W79" s="38"/>
      <c r="X79" s="38"/>
      <c r="Y79" s="38"/>
      <c r="Z79" s="38"/>
      <c r="AA79" s="38"/>
      <c r="AB79" s="38"/>
      <c r="AC79" s="38"/>
      <c r="AD79" s="38"/>
      <c r="AE79" s="38"/>
    </row>
    <row r="80" spans="1:31" s="2" customFormat="1" ht="6.95" customHeight="1">
      <c r="A80" s="38"/>
      <c r="B80" s="39"/>
      <c r="C80" s="40"/>
      <c r="D80" s="40"/>
      <c r="E80" s="40"/>
      <c r="F80" s="40"/>
      <c r="G80" s="40"/>
      <c r="H80" s="40"/>
      <c r="I80" s="40"/>
      <c r="J80" s="40"/>
      <c r="K80" s="40"/>
      <c r="L80" s="117"/>
      <c r="S80" s="38"/>
      <c r="T80" s="38"/>
      <c r="U80" s="38"/>
      <c r="V80" s="38"/>
      <c r="W80" s="38"/>
      <c r="X80" s="38"/>
      <c r="Y80" s="38"/>
      <c r="Z80" s="38"/>
      <c r="AA80" s="38"/>
      <c r="AB80" s="38"/>
      <c r="AC80" s="38"/>
      <c r="AD80" s="38"/>
      <c r="AE80" s="38"/>
    </row>
    <row r="81" spans="1:63" s="2" customFormat="1" ht="12" customHeight="1">
      <c r="A81" s="38"/>
      <c r="B81" s="39"/>
      <c r="C81" s="33" t="s">
        <v>16</v>
      </c>
      <c r="D81" s="40"/>
      <c r="E81" s="40"/>
      <c r="F81" s="40"/>
      <c r="G81" s="40"/>
      <c r="H81" s="40"/>
      <c r="I81" s="40"/>
      <c r="J81" s="40"/>
      <c r="K81" s="40"/>
      <c r="L81" s="117"/>
      <c r="S81" s="38"/>
      <c r="T81" s="38"/>
      <c r="U81" s="38"/>
      <c r="V81" s="38"/>
      <c r="W81" s="38"/>
      <c r="X81" s="38"/>
      <c r="Y81" s="38"/>
      <c r="Z81" s="38"/>
      <c r="AA81" s="38"/>
      <c r="AB81" s="38"/>
      <c r="AC81" s="38"/>
      <c r="AD81" s="38"/>
      <c r="AE81" s="38"/>
    </row>
    <row r="82" spans="1:63" s="2" customFormat="1" ht="16.5" customHeight="1">
      <c r="A82" s="38"/>
      <c r="B82" s="39"/>
      <c r="C82" s="40"/>
      <c r="D82" s="40"/>
      <c r="E82" s="415" t="str">
        <f>E7</f>
        <v>Zelená učebna s celoročním provozem</v>
      </c>
      <c r="F82" s="416"/>
      <c r="G82" s="416"/>
      <c r="H82" s="416"/>
      <c r="I82" s="40"/>
      <c r="J82" s="40"/>
      <c r="K82" s="40"/>
      <c r="L82" s="117"/>
      <c r="S82" s="38"/>
      <c r="T82" s="38"/>
      <c r="U82" s="38"/>
      <c r="V82" s="38"/>
      <c r="W82" s="38"/>
      <c r="X82" s="38"/>
      <c r="Y82" s="38"/>
      <c r="Z82" s="38"/>
      <c r="AA82" s="38"/>
      <c r="AB82" s="38"/>
      <c r="AC82" s="38"/>
      <c r="AD82" s="38"/>
      <c r="AE82" s="38"/>
    </row>
    <row r="83" spans="1:63" s="1" customFormat="1" ht="12" customHeight="1">
      <c r="B83" s="25"/>
      <c r="C83" s="33" t="s">
        <v>118</v>
      </c>
      <c r="D83" s="26"/>
      <c r="E83" s="26"/>
      <c r="F83" s="26"/>
      <c r="G83" s="26"/>
      <c r="H83" s="26"/>
      <c r="I83" s="26"/>
      <c r="J83" s="26"/>
      <c r="K83" s="26"/>
      <c r="L83" s="24"/>
    </row>
    <row r="84" spans="1:63" s="2" customFormat="1" ht="16.5" customHeight="1">
      <c r="A84" s="38"/>
      <c r="B84" s="39"/>
      <c r="C84" s="40"/>
      <c r="D84" s="40"/>
      <c r="E84" s="415" t="s">
        <v>3908</v>
      </c>
      <c r="F84" s="417"/>
      <c r="G84" s="417"/>
      <c r="H84" s="417"/>
      <c r="I84" s="40"/>
      <c r="J84" s="40"/>
      <c r="K84" s="40"/>
      <c r="L84" s="117"/>
      <c r="S84" s="38"/>
      <c r="T84" s="38"/>
      <c r="U84" s="38"/>
      <c r="V84" s="38"/>
      <c r="W84" s="38"/>
      <c r="X84" s="38"/>
      <c r="Y84" s="38"/>
      <c r="Z84" s="38"/>
      <c r="AA84" s="38"/>
      <c r="AB84" s="38"/>
      <c r="AC84" s="38"/>
      <c r="AD84" s="38"/>
      <c r="AE84" s="38"/>
    </row>
    <row r="85" spans="1:63" s="2" customFormat="1" ht="12" customHeight="1">
      <c r="A85" s="38"/>
      <c r="B85" s="39"/>
      <c r="C85" s="33" t="s">
        <v>4091</v>
      </c>
      <c r="D85" s="40"/>
      <c r="E85" s="40"/>
      <c r="F85" s="40"/>
      <c r="G85" s="40"/>
      <c r="H85" s="40"/>
      <c r="I85" s="40"/>
      <c r="J85" s="40"/>
      <c r="K85" s="40"/>
      <c r="L85" s="117"/>
      <c r="S85" s="38"/>
      <c r="T85" s="38"/>
      <c r="U85" s="38"/>
      <c r="V85" s="38"/>
      <c r="W85" s="38"/>
      <c r="X85" s="38"/>
      <c r="Y85" s="38"/>
      <c r="Z85" s="38"/>
      <c r="AA85" s="38"/>
      <c r="AB85" s="38"/>
      <c r="AC85" s="38"/>
      <c r="AD85" s="38"/>
      <c r="AE85" s="38"/>
    </row>
    <row r="86" spans="1:63" s="2" customFormat="1" ht="16.5" customHeight="1">
      <c r="A86" s="38"/>
      <c r="B86" s="39"/>
      <c r="C86" s="40"/>
      <c r="D86" s="40"/>
      <c r="E86" s="369" t="str">
        <f>E11</f>
        <v>D.1.4.4/1 - Elektromateriál</v>
      </c>
      <c r="F86" s="417"/>
      <c r="G86" s="417"/>
      <c r="H86" s="417"/>
      <c r="I86" s="40"/>
      <c r="J86" s="40"/>
      <c r="K86" s="40"/>
      <c r="L86" s="117"/>
      <c r="S86" s="38"/>
      <c r="T86" s="38"/>
      <c r="U86" s="38"/>
      <c r="V86" s="38"/>
      <c r="W86" s="38"/>
      <c r="X86" s="38"/>
      <c r="Y86" s="38"/>
      <c r="Z86" s="38"/>
      <c r="AA86" s="38"/>
      <c r="AB86" s="38"/>
      <c r="AC86" s="38"/>
      <c r="AD86" s="38"/>
      <c r="AE86" s="38"/>
    </row>
    <row r="87" spans="1:63" s="2" customFormat="1" ht="6.95" customHeight="1">
      <c r="A87" s="38"/>
      <c r="B87" s="39"/>
      <c r="C87" s="40"/>
      <c r="D87" s="40"/>
      <c r="E87" s="40"/>
      <c r="F87" s="40"/>
      <c r="G87" s="40"/>
      <c r="H87" s="40"/>
      <c r="I87" s="40"/>
      <c r="J87" s="40"/>
      <c r="K87" s="40"/>
      <c r="L87" s="117"/>
      <c r="S87" s="38"/>
      <c r="T87" s="38"/>
      <c r="U87" s="38"/>
      <c r="V87" s="38"/>
      <c r="W87" s="38"/>
      <c r="X87" s="38"/>
      <c r="Y87" s="38"/>
      <c r="Z87" s="38"/>
      <c r="AA87" s="38"/>
      <c r="AB87" s="38"/>
      <c r="AC87" s="38"/>
      <c r="AD87" s="38"/>
      <c r="AE87" s="38"/>
    </row>
    <row r="88" spans="1:63" s="2" customFormat="1" ht="12" customHeight="1">
      <c r="A88" s="38"/>
      <c r="B88" s="39"/>
      <c r="C88" s="33" t="s">
        <v>21</v>
      </c>
      <c r="D88" s="40"/>
      <c r="E88" s="40"/>
      <c r="F88" s="31" t="str">
        <f>F14</f>
        <v>Střední lesnická škola Žlutice</v>
      </c>
      <c r="G88" s="40"/>
      <c r="H88" s="40"/>
      <c r="I88" s="33" t="s">
        <v>23</v>
      </c>
      <c r="J88" s="63" t="str">
        <f>IF(J14="","",J14)</f>
        <v>26. 11. 2024</v>
      </c>
      <c r="K88" s="40"/>
      <c r="L88" s="117"/>
      <c r="S88" s="38"/>
      <c r="T88" s="38"/>
      <c r="U88" s="38"/>
      <c r="V88" s="38"/>
      <c r="W88" s="38"/>
      <c r="X88" s="38"/>
      <c r="Y88" s="38"/>
      <c r="Z88" s="38"/>
      <c r="AA88" s="38"/>
      <c r="AB88" s="38"/>
      <c r="AC88" s="38"/>
      <c r="AD88" s="38"/>
      <c r="AE88" s="38"/>
    </row>
    <row r="89" spans="1:63" s="2" customFormat="1" ht="6.95" customHeight="1">
      <c r="A89" s="38"/>
      <c r="B89" s="39"/>
      <c r="C89" s="40"/>
      <c r="D89" s="40"/>
      <c r="E89" s="40"/>
      <c r="F89" s="40"/>
      <c r="G89" s="40"/>
      <c r="H89" s="40"/>
      <c r="I89" s="40"/>
      <c r="J89" s="40"/>
      <c r="K89" s="40"/>
      <c r="L89" s="117"/>
      <c r="S89" s="38"/>
      <c r="T89" s="38"/>
      <c r="U89" s="38"/>
      <c r="V89" s="38"/>
      <c r="W89" s="38"/>
      <c r="X89" s="38"/>
      <c r="Y89" s="38"/>
      <c r="Z89" s="38"/>
      <c r="AA89" s="38"/>
      <c r="AB89" s="38"/>
      <c r="AC89" s="38"/>
      <c r="AD89" s="38"/>
      <c r="AE89" s="38"/>
    </row>
    <row r="90" spans="1:63" s="2" customFormat="1" ht="25.7" customHeight="1">
      <c r="A90" s="38"/>
      <c r="B90" s="39"/>
      <c r="C90" s="33" t="s">
        <v>25</v>
      </c>
      <c r="D90" s="40"/>
      <c r="E90" s="40"/>
      <c r="F90" s="31" t="str">
        <f>E17</f>
        <v>CZECHOTEC Engineering spol. s.r.o.</v>
      </c>
      <c r="G90" s="40"/>
      <c r="H90" s="40"/>
      <c r="I90" s="33" t="s">
        <v>31</v>
      </c>
      <c r="J90" s="36" t="str">
        <f>E23</f>
        <v>Ing.arch. Tereza Petříková</v>
      </c>
      <c r="K90" s="40"/>
      <c r="L90" s="117"/>
      <c r="S90" s="38"/>
      <c r="T90" s="38"/>
      <c r="U90" s="38"/>
      <c r="V90" s="38"/>
      <c r="W90" s="38"/>
      <c r="X90" s="38"/>
      <c r="Y90" s="38"/>
      <c r="Z90" s="38"/>
      <c r="AA90" s="38"/>
      <c r="AB90" s="38"/>
      <c r="AC90" s="38"/>
      <c r="AD90" s="38"/>
      <c r="AE90" s="38"/>
    </row>
    <row r="91" spans="1:63" s="2" customFormat="1" ht="15.2" customHeight="1">
      <c r="A91" s="38"/>
      <c r="B91" s="39"/>
      <c r="C91" s="33" t="s">
        <v>29</v>
      </c>
      <c r="D91" s="40"/>
      <c r="E91" s="40"/>
      <c r="F91" s="31" t="str">
        <f>IF(E20="","",E20)</f>
        <v>Vyplň údaj</v>
      </c>
      <c r="G91" s="40"/>
      <c r="H91" s="40"/>
      <c r="I91" s="33" t="s">
        <v>34</v>
      </c>
      <c r="J91" s="36" t="str">
        <f>E26</f>
        <v>Miroslav Dostál</v>
      </c>
      <c r="K91" s="40"/>
      <c r="L91" s="117"/>
      <c r="S91" s="38"/>
      <c r="T91" s="38"/>
      <c r="U91" s="38"/>
      <c r="V91" s="38"/>
      <c r="W91" s="38"/>
      <c r="X91" s="38"/>
      <c r="Y91" s="38"/>
      <c r="Z91" s="38"/>
      <c r="AA91" s="38"/>
      <c r="AB91" s="38"/>
      <c r="AC91" s="38"/>
      <c r="AD91" s="38"/>
      <c r="AE91" s="38"/>
    </row>
    <row r="92" spans="1:63" s="2" customFormat="1" ht="10.35" customHeight="1">
      <c r="A92" s="38"/>
      <c r="B92" s="39"/>
      <c r="C92" s="40"/>
      <c r="D92" s="40"/>
      <c r="E92" s="40"/>
      <c r="F92" s="40"/>
      <c r="G92" s="40"/>
      <c r="H92" s="40"/>
      <c r="I92" s="40"/>
      <c r="J92" s="40"/>
      <c r="K92" s="40"/>
      <c r="L92" s="117"/>
      <c r="S92" s="38"/>
      <c r="T92" s="38"/>
      <c r="U92" s="38"/>
      <c r="V92" s="38"/>
      <c r="W92" s="38"/>
      <c r="X92" s="38"/>
      <c r="Y92" s="38"/>
      <c r="Z92" s="38"/>
      <c r="AA92" s="38"/>
      <c r="AB92" s="38"/>
      <c r="AC92" s="38"/>
      <c r="AD92" s="38"/>
      <c r="AE92" s="38"/>
    </row>
    <row r="93" spans="1:63" s="11" customFormat="1" ht="29.25" customHeight="1">
      <c r="A93" s="155"/>
      <c r="B93" s="156"/>
      <c r="C93" s="157" t="s">
        <v>154</v>
      </c>
      <c r="D93" s="158" t="s">
        <v>57</v>
      </c>
      <c r="E93" s="158" t="s">
        <v>53</v>
      </c>
      <c r="F93" s="158" t="s">
        <v>54</v>
      </c>
      <c r="G93" s="158" t="s">
        <v>155</v>
      </c>
      <c r="H93" s="158" t="s">
        <v>156</v>
      </c>
      <c r="I93" s="158" t="s">
        <v>157</v>
      </c>
      <c r="J93" s="158" t="s">
        <v>122</v>
      </c>
      <c r="K93" s="159" t="s">
        <v>158</v>
      </c>
      <c r="L93" s="160"/>
      <c r="M93" s="72" t="s">
        <v>19</v>
      </c>
      <c r="N93" s="73" t="s">
        <v>42</v>
      </c>
      <c r="O93" s="73" t="s">
        <v>159</v>
      </c>
      <c r="P93" s="73" t="s">
        <v>160</v>
      </c>
      <c r="Q93" s="73" t="s">
        <v>161</v>
      </c>
      <c r="R93" s="73" t="s">
        <v>162</v>
      </c>
      <c r="S93" s="73" t="s">
        <v>163</v>
      </c>
      <c r="T93" s="74" t="s">
        <v>164</v>
      </c>
      <c r="U93" s="155"/>
      <c r="V93" s="155"/>
      <c r="W93" s="155"/>
      <c r="X93" s="155"/>
      <c r="Y93" s="155"/>
      <c r="Z93" s="155"/>
      <c r="AA93" s="155"/>
      <c r="AB93" s="155"/>
      <c r="AC93" s="155"/>
      <c r="AD93" s="155"/>
      <c r="AE93" s="155"/>
    </row>
    <row r="94" spans="1:63" s="2" customFormat="1" ht="22.9" customHeight="1">
      <c r="A94" s="38"/>
      <c r="B94" s="39"/>
      <c r="C94" s="79" t="s">
        <v>165</v>
      </c>
      <c r="D94" s="40"/>
      <c r="E94" s="40"/>
      <c r="F94" s="40"/>
      <c r="G94" s="40"/>
      <c r="H94" s="40"/>
      <c r="I94" s="40"/>
      <c r="J94" s="161">
        <f>BK94</f>
        <v>0</v>
      </c>
      <c r="K94" s="40"/>
      <c r="L94" s="43"/>
      <c r="M94" s="75"/>
      <c r="N94" s="162"/>
      <c r="O94" s="76"/>
      <c r="P94" s="163">
        <f>P95</f>
        <v>0</v>
      </c>
      <c r="Q94" s="76"/>
      <c r="R94" s="163">
        <f>R95</f>
        <v>0</v>
      </c>
      <c r="S94" s="76"/>
      <c r="T94" s="164">
        <f>T95</f>
        <v>0</v>
      </c>
      <c r="U94" s="38"/>
      <c r="V94" s="38"/>
      <c r="W94" s="38"/>
      <c r="X94" s="38"/>
      <c r="Y94" s="38"/>
      <c r="Z94" s="38"/>
      <c r="AA94" s="38"/>
      <c r="AB94" s="38"/>
      <c r="AC94" s="38"/>
      <c r="AD94" s="38"/>
      <c r="AE94" s="38"/>
      <c r="AT94" s="21" t="s">
        <v>71</v>
      </c>
      <c r="AU94" s="21" t="s">
        <v>123</v>
      </c>
      <c r="BK94" s="165">
        <f>BK95</f>
        <v>0</v>
      </c>
    </row>
    <row r="95" spans="1:63" s="12" customFormat="1" ht="25.9" customHeight="1">
      <c r="B95" s="166"/>
      <c r="C95" s="167"/>
      <c r="D95" s="168" t="s">
        <v>71</v>
      </c>
      <c r="E95" s="169" t="s">
        <v>234</v>
      </c>
      <c r="F95" s="169" t="s">
        <v>234</v>
      </c>
      <c r="G95" s="167"/>
      <c r="H95" s="167"/>
      <c r="I95" s="170"/>
      <c r="J95" s="171">
        <f>BK95</f>
        <v>0</v>
      </c>
      <c r="K95" s="167"/>
      <c r="L95" s="172"/>
      <c r="M95" s="173"/>
      <c r="N95" s="174"/>
      <c r="O95" s="174"/>
      <c r="P95" s="175">
        <f>P96+P139+P154+P159+P184+P245+P268+P287</f>
        <v>0</v>
      </c>
      <c r="Q95" s="174"/>
      <c r="R95" s="175">
        <f>R96+R139+R154+R159+R184+R245+R268+R287</f>
        <v>0</v>
      </c>
      <c r="S95" s="174"/>
      <c r="T95" s="176">
        <f>T96+T139+T154+T159+T184+T245+T268+T287</f>
        <v>0</v>
      </c>
      <c r="AR95" s="177" t="s">
        <v>268</v>
      </c>
      <c r="AT95" s="178" t="s">
        <v>71</v>
      </c>
      <c r="AU95" s="178" t="s">
        <v>72</v>
      </c>
      <c r="AY95" s="177" t="s">
        <v>168</v>
      </c>
      <c r="BK95" s="179">
        <f>BK96+BK139+BK154+BK159+BK184+BK245+BK268+BK287</f>
        <v>0</v>
      </c>
    </row>
    <row r="96" spans="1:63" s="12" customFormat="1" ht="22.9" customHeight="1">
      <c r="B96" s="166"/>
      <c r="C96" s="167"/>
      <c r="D96" s="168" t="s">
        <v>71</v>
      </c>
      <c r="E96" s="180" t="s">
        <v>2137</v>
      </c>
      <c r="F96" s="180" t="s">
        <v>4102</v>
      </c>
      <c r="G96" s="167"/>
      <c r="H96" s="167"/>
      <c r="I96" s="170"/>
      <c r="J96" s="181">
        <f>BK96</f>
        <v>0</v>
      </c>
      <c r="K96" s="167"/>
      <c r="L96" s="172"/>
      <c r="M96" s="173"/>
      <c r="N96" s="174"/>
      <c r="O96" s="174"/>
      <c r="P96" s="175">
        <f>SUM(P97:P138)</f>
        <v>0</v>
      </c>
      <c r="Q96" s="174"/>
      <c r="R96" s="175">
        <f>SUM(R97:R138)</f>
        <v>0</v>
      </c>
      <c r="S96" s="174"/>
      <c r="T96" s="176">
        <f>SUM(T97:T138)</f>
        <v>0</v>
      </c>
      <c r="AR96" s="177" t="s">
        <v>268</v>
      </c>
      <c r="AT96" s="178" t="s">
        <v>71</v>
      </c>
      <c r="AU96" s="178" t="s">
        <v>79</v>
      </c>
      <c r="AY96" s="177" t="s">
        <v>168</v>
      </c>
      <c r="BK96" s="179">
        <f>SUM(BK97:BK138)</f>
        <v>0</v>
      </c>
    </row>
    <row r="97" spans="1:65" s="2" customFormat="1" ht="24.2" customHeight="1">
      <c r="A97" s="38"/>
      <c r="B97" s="39"/>
      <c r="C97" s="225" t="s">
        <v>1418</v>
      </c>
      <c r="D97" s="225" t="s">
        <v>234</v>
      </c>
      <c r="E97" s="226" t="s">
        <v>4103</v>
      </c>
      <c r="F97" s="227" t="s">
        <v>4104</v>
      </c>
      <c r="G97" s="228" t="s">
        <v>999</v>
      </c>
      <c r="H97" s="229">
        <v>1</v>
      </c>
      <c r="I97" s="230"/>
      <c r="J97" s="231">
        <f>ROUND(I97*H97,2)</f>
        <v>0</v>
      </c>
      <c r="K97" s="227" t="s">
        <v>1480</v>
      </c>
      <c r="L97" s="232"/>
      <c r="M97" s="233" t="s">
        <v>19</v>
      </c>
      <c r="N97" s="234" t="s">
        <v>43</v>
      </c>
      <c r="O97" s="68"/>
      <c r="P97" s="191">
        <f>O97*H97</f>
        <v>0</v>
      </c>
      <c r="Q97" s="191">
        <v>0</v>
      </c>
      <c r="R97" s="191">
        <f>Q97*H97</f>
        <v>0</v>
      </c>
      <c r="S97" s="191">
        <v>0</v>
      </c>
      <c r="T97" s="192">
        <f>S97*H97</f>
        <v>0</v>
      </c>
      <c r="U97" s="38"/>
      <c r="V97" s="38"/>
      <c r="W97" s="38"/>
      <c r="X97" s="38"/>
      <c r="Y97" s="38"/>
      <c r="Z97" s="38"/>
      <c r="AA97" s="38"/>
      <c r="AB97" s="38"/>
      <c r="AC97" s="38"/>
      <c r="AD97" s="38"/>
      <c r="AE97" s="38"/>
      <c r="AR97" s="193" t="s">
        <v>238</v>
      </c>
      <c r="AT97" s="193" t="s">
        <v>234</v>
      </c>
      <c r="AU97" s="193" t="s">
        <v>81</v>
      </c>
      <c r="AY97" s="21" t="s">
        <v>168</v>
      </c>
      <c r="BE97" s="194">
        <f>IF(N97="základní",J97,0)</f>
        <v>0</v>
      </c>
      <c r="BF97" s="194">
        <f>IF(N97="snížená",J97,0)</f>
        <v>0</v>
      </c>
      <c r="BG97" s="194">
        <f>IF(N97="zákl. přenesená",J97,0)</f>
        <v>0</v>
      </c>
      <c r="BH97" s="194">
        <f>IF(N97="sníž. přenesená",J97,0)</f>
        <v>0</v>
      </c>
      <c r="BI97" s="194">
        <f>IF(N97="nulová",J97,0)</f>
        <v>0</v>
      </c>
      <c r="BJ97" s="21" t="s">
        <v>79</v>
      </c>
      <c r="BK97" s="194">
        <f>ROUND(I97*H97,2)</f>
        <v>0</v>
      </c>
      <c r="BL97" s="21" t="s">
        <v>176</v>
      </c>
      <c r="BM97" s="193" t="s">
        <v>4105</v>
      </c>
    </row>
    <row r="98" spans="1:65" s="2" customFormat="1" ht="11.25">
      <c r="A98" s="38"/>
      <c r="B98" s="39"/>
      <c r="C98" s="40"/>
      <c r="D98" s="195" t="s">
        <v>178</v>
      </c>
      <c r="E98" s="40"/>
      <c r="F98" s="196" t="s">
        <v>4104</v>
      </c>
      <c r="G98" s="40"/>
      <c r="H98" s="40"/>
      <c r="I98" s="197"/>
      <c r="J98" s="40"/>
      <c r="K98" s="40"/>
      <c r="L98" s="43"/>
      <c r="M98" s="198"/>
      <c r="N98" s="199"/>
      <c r="O98" s="68"/>
      <c r="P98" s="68"/>
      <c r="Q98" s="68"/>
      <c r="R98" s="68"/>
      <c r="S98" s="68"/>
      <c r="T98" s="69"/>
      <c r="U98" s="38"/>
      <c r="V98" s="38"/>
      <c r="W98" s="38"/>
      <c r="X98" s="38"/>
      <c r="Y98" s="38"/>
      <c r="Z98" s="38"/>
      <c r="AA98" s="38"/>
      <c r="AB98" s="38"/>
      <c r="AC98" s="38"/>
      <c r="AD98" s="38"/>
      <c r="AE98" s="38"/>
      <c r="AT98" s="21" t="s">
        <v>178</v>
      </c>
      <c r="AU98" s="21" t="s">
        <v>81</v>
      </c>
    </row>
    <row r="99" spans="1:65" s="2" customFormat="1" ht="16.5" customHeight="1">
      <c r="A99" s="38"/>
      <c r="B99" s="39"/>
      <c r="C99" s="225" t="s">
        <v>1815</v>
      </c>
      <c r="D99" s="225" t="s">
        <v>234</v>
      </c>
      <c r="E99" s="226" t="s">
        <v>4106</v>
      </c>
      <c r="F99" s="227" t="s">
        <v>4107</v>
      </c>
      <c r="G99" s="228" t="s">
        <v>999</v>
      </c>
      <c r="H99" s="229">
        <v>1</v>
      </c>
      <c r="I99" s="230"/>
      <c r="J99" s="231">
        <f>ROUND(I99*H99,2)</f>
        <v>0</v>
      </c>
      <c r="K99" s="227" t="s">
        <v>1480</v>
      </c>
      <c r="L99" s="232"/>
      <c r="M99" s="233" t="s">
        <v>19</v>
      </c>
      <c r="N99" s="234" t="s">
        <v>43</v>
      </c>
      <c r="O99" s="68"/>
      <c r="P99" s="191">
        <f>O99*H99</f>
        <v>0</v>
      </c>
      <c r="Q99" s="191">
        <v>0</v>
      </c>
      <c r="R99" s="191">
        <f>Q99*H99</f>
        <v>0</v>
      </c>
      <c r="S99" s="191">
        <v>0</v>
      </c>
      <c r="T99" s="192">
        <f>S99*H99</f>
        <v>0</v>
      </c>
      <c r="U99" s="38"/>
      <c r="V99" s="38"/>
      <c r="W99" s="38"/>
      <c r="X99" s="38"/>
      <c r="Y99" s="38"/>
      <c r="Z99" s="38"/>
      <c r="AA99" s="38"/>
      <c r="AB99" s="38"/>
      <c r="AC99" s="38"/>
      <c r="AD99" s="38"/>
      <c r="AE99" s="38"/>
      <c r="AR99" s="193" t="s">
        <v>238</v>
      </c>
      <c r="AT99" s="193" t="s">
        <v>234</v>
      </c>
      <c r="AU99" s="193" t="s">
        <v>81</v>
      </c>
      <c r="AY99" s="21" t="s">
        <v>168</v>
      </c>
      <c r="BE99" s="194">
        <f>IF(N99="základní",J99,0)</f>
        <v>0</v>
      </c>
      <c r="BF99" s="194">
        <f>IF(N99="snížená",J99,0)</f>
        <v>0</v>
      </c>
      <c r="BG99" s="194">
        <f>IF(N99="zákl. přenesená",J99,0)</f>
        <v>0</v>
      </c>
      <c r="BH99" s="194">
        <f>IF(N99="sníž. přenesená",J99,0)</f>
        <v>0</v>
      </c>
      <c r="BI99" s="194">
        <f>IF(N99="nulová",J99,0)</f>
        <v>0</v>
      </c>
      <c r="BJ99" s="21" t="s">
        <v>79</v>
      </c>
      <c r="BK99" s="194">
        <f>ROUND(I99*H99,2)</f>
        <v>0</v>
      </c>
      <c r="BL99" s="21" t="s">
        <v>176</v>
      </c>
      <c r="BM99" s="193" t="s">
        <v>4108</v>
      </c>
    </row>
    <row r="100" spans="1:65" s="2" customFormat="1" ht="11.25">
      <c r="A100" s="38"/>
      <c r="B100" s="39"/>
      <c r="C100" s="40"/>
      <c r="D100" s="195" t="s">
        <v>178</v>
      </c>
      <c r="E100" s="40"/>
      <c r="F100" s="196" t="s">
        <v>4107</v>
      </c>
      <c r="G100" s="40"/>
      <c r="H100" s="40"/>
      <c r="I100" s="197"/>
      <c r="J100" s="40"/>
      <c r="K100" s="40"/>
      <c r="L100" s="43"/>
      <c r="M100" s="198"/>
      <c r="N100" s="199"/>
      <c r="O100" s="68"/>
      <c r="P100" s="68"/>
      <c r="Q100" s="68"/>
      <c r="R100" s="68"/>
      <c r="S100" s="68"/>
      <c r="T100" s="69"/>
      <c r="U100" s="38"/>
      <c r="V100" s="38"/>
      <c r="W100" s="38"/>
      <c r="X100" s="38"/>
      <c r="Y100" s="38"/>
      <c r="Z100" s="38"/>
      <c r="AA100" s="38"/>
      <c r="AB100" s="38"/>
      <c r="AC100" s="38"/>
      <c r="AD100" s="38"/>
      <c r="AE100" s="38"/>
      <c r="AT100" s="21" t="s">
        <v>178</v>
      </c>
      <c r="AU100" s="21" t="s">
        <v>81</v>
      </c>
    </row>
    <row r="101" spans="1:65" s="2" customFormat="1" ht="16.5" customHeight="1">
      <c r="A101" s="38"/>
      <c r="B101" s="39"/>
      <c r="C101" s="225" t="s">
        <v>616</v>
      </c>
      <c r="D101" s="225" t="s">
        <v>234</v>
      </c>
      <c r="E101" s="226" t="s">
        <v>4109</v>
      </c>
      <c r="F101" s="227" t="s">
        <v>4110</v>
      </c>
      <c r="G101" s="228" t="s">
        <v>999</v>
      </c>
      <c r="H101" s="229">
        <v>5</v>
      </c>
      <c r="I101" s="230"/>
      <c r="J101" s="231">
        <f>ROUND(I101*H101,2)</f>
        <v>0</v>
      </c>
      <c r="K101" s="227" t="s">
        <v>1480</v>
      </c>
      <c r="L101" s="232"/>
      <c r="M101" s="233" t="s">
        <v>19</v>
      </c>
      <c r="N101" s="234" t="s">
        <v>43</v>
      </c>
      <c r="O101" s="68"/>
      <c r="P101" s="191">
        <f>O101*H101</f>
        <v>0</v>
      </c>
      <c r="Q101" s="191">
        <v>0</v>
      </c>
      <c r="R101" s="191">
        <f>Q101*H101</f>
        <v>0</v>
      </c>
      <c r="S101" s="191">
        <v>0</v>
      </c>
      <c r="T101" s="192">
        <f>S101*H101</f>
        <v>0</v>
      </c>
      <c r="U101" s="38"/>
      <c r="V101" s="38"/>
      <c r="W101" s="38"/>
      <c r="X101" s="38"/>
      <c r="Y101" s="38"/>
      <c r="Z101" s="38"/>
      <c r="AA101" s="38"/>
      <c r="AB101" s="38"/>
      <c r="AC101" s="38"/>
      <c r="AD101" s="38"/>
      <c r="AE101" s="38"/>
      <c r="AR101" s="193" t="s">
        <v>238</v>
      </c>
      <c r="AT101" s="193" t="s">
        <v>234</v>
      </c>
      <c r="AU101" s="193" t="s">
        <v>81</v>
      </c>
      <c r="AY101" s="21" t="s">
        <v>168</v>
      </c>
      <c r="BE101" s="194">
        <f>IF(N101="základní",J101,0)</f>
        <v>0</v>
      </c>
      <c r="BF101" s="194">
        <f>IF(N101="snížená",J101,0)</f>
        <v>0</v>
      </c>
      <c r="BG101" s="194">
        <f>IF(N101="zákl. přenesená",J101,0)</f>
        <v>0</v>
      </c>
      <c r="BH101" s="194">
        <f>IF(N101="sníž. přenesená",J101,0)</f>
        <v>0</v>
      </c>
      <c r="BI101" s="194">
        <f>IF(N101="nulová",J101,0)</f>
        <v>0</v>
      </c>
      <c r="BJ101" s="21" t="s">
        <v>79</v>
      </c>
      <c r="BK101" s="194">
        <f>ROUND(I101*H101,2)</f>
        <v>0</v>
      </c>
      <c r="BL101" s="21" t="s">
        <v>176</v>
      </c>
      <c r="BM101" s="193" t="s">
        <v>4111</v>
      </c>
    </row>
    <row r="102" spans="1:65" s="2" customFormat="1" ht="11.25">
      <c r="A102" s="38"/>
      <c r="B102" s="39"/>
      <c r="C102" s="40"/>
      <c r="D102" s="195" t="s">
        <v>178</v>
      </c>
      <c r="E102" s="40"/>
      <c r="F102" s="196" t="s">
        <v>4110</v>
      </c>
      <c r="G102" s="40"/>
      <c r="H102" s="40"/>
      <c r="I102" s="197"/>
      <c r="J102" s="40"/>
      <c r="K102" s="40"/>
      <c r="L102" s="43"/>
      <c r="M102" s="198"/>
      <c r="N102" s="199"/>
      <c r="O102" s="68"/>
      <c r="P102" s="68"/>
      <c r="Q102" s="68"/>
      <c r="R102" s="68"/>
      <c r="S102" s="68"/>
      <c r="T102" s="69"/>
      <c r="U102" s="38"/>
      <c r="V102" s="38"/>
      <c r="W102" s="38"/>
      <c r="X102" s="38"/>
      <c r="Y102" s="38"/>
      <c r="Z102" s="38"/>
      <c r="AA102" s="38"/>
      <c r="AB102" s="38"/>
      <c r="AC102" s="38"/>
      <c r="AD102" s="38"/>
      <c r="AE102" s="38"/>
      <c r="AT102" s="21" t="s">
        <v>178</v>
      </c>
      <c r="AU102" s="21" t="s">
        <v>81</v>
      </c>
    </row>
    <row r="103" spans="1:65" s="2" customFormat="1" ht="16.5" customHeight="1">
      <c r="A103" s="38"/>
      <c r="B103" s="39"/>
      <c r="C103" s="225" t="s">
        <v>687</v>
      </c>
      <c r="D103" s="225" t="s">
        <v>234</v>
      </c>
      <c r="E103" s="226" t="s">
        <v>4112</v>
      </c>
      <c r="F103" s="227" t="s">
        <v>4113</v>
      </c>
      <c r="G103" s="228" t="s">
        <v>999</v>
      </c>
      <c r="H103" s="229">
        <v>4</v>
      </c>
      <c r="I103" s="230"/>
      <c r="J103" s="231">
        <f>ROUND(I103*H103,2)</f>
        <v>0</v>
      </c>
      <c r="K103" s="227" t="s">
        <v>1480</v>
      </c>
      <c r="L103" s="232"/>
      <c r="M103" s="233" t="s">
        <v>19</v>
      </c>
      <c r="N103" s="234" t="s">
        <v>43</v>
      </c>
      <c r="O103" s="68"/>
      <c r="P103" s="191">
        <f>O103*H103</f>
        <v>0</v>
      </c>
      <c r="Q103" s="191">
        <v>0</v>
      </c>
      <c r="R103" s="191">
        <f>Q103*H103</f>
        <v>0</v>
      </c>
      <c r="S103" s="191">
        <v>0</v>
      </c>
      <c r="T103" s="192">
        <f>S103*H103</f>
        <v>0</v>
      </c>
      <c r="U103" s="38"/>
      <c r="V103" s="38"/>
      <c r="W103" s="38"/>
      <c r="X103" s="38"/>
      <c r="Y103" s="38"/>
      <c r="Z103" s="38"/>
      <c r="AA103" s="38"/>
      <c r="AB103" s="38"/>
      <c r="AC103" s="38"/>
      <c r="AD103" s="38"/>
      <c r="AE103" s="38"/>
      <c r="AR103" s="193" t="s">
        <v>238</v>
      </c>
      <c r="AT103" s="193" t="s">
        <v>234</v>
      </c>
      <c r="AU103" s="193" t="s">
        <v>81</v>
      </c>
      <c r="AY103" s="21" t="s">
        <v>168</v>
      </c>
      <c r="BE103" s="194">
        <f>IF(N103="základní",J103,0)</f>
        <v>0</v>
      </c>
      <c r="BF103" s="194">
        <f>IF(N103="snížená",J103,0)</f>
        <v>0</v>
      </c>
      <c r="BG103" s="194">
        <f>IF(N103="zákl. přenesená",J103,0)</f>
        <v>0</v>
      </c>
      <c r="BH103" s="194">
        <f>IF(N103="sníž. přenesená",J103,0)</f>
        <v>0</v>
      </c>
      <c r="BI103" s="194">
        <f>IF(N103="nulová",J103,0)</f>
        <v>0</v>
      </c>
      <c r="BJ103" s="21" t="s">
        <v>79</v>
      </c>
      <c r="BK103" s="194">
        <f>ROUND(I103*H103,2)</f>
        <v>0</v>
      </c>
      <c r="BL103" s="21" t="s">
        <v>176</v>
      </c>
      <c r="BM103" s="193" t="s">
        <v>4114</v>
      </c>
    </row>
    <row r="104" spans="1:65" s="2" customFormat="1" ht="11.25">
      <c r="A104" s="38"/>
      <c r="B104" s="39"/>
      <c r="C104" s="40"/>
      <c r="D104" s="195" t="s">
        <v>178</v>
      </c>
      <c r="E104" s="40"/>
      <c r="F104" s="196" t="s">
        <v>4113</v>
      </c>
      <c r="G104" s="40"/>
      <c r="H104" s="40"/>
      <c r="I104" s="197"/>
      <c r="J104" s="40"/>
      <c r="K104" s="40"/>
      <c r="L104" s="43"/>
      <c r="M104" s="198"/>
      <c r="N104" s="199"/>
      <c r="O104" s="68"/>
      <c r="P104" s="68"/>
      <c r="Q104" s="68"/>
      <c r="R104" s="68"/>
      <c r="S104" s="68"/>
      <c r="T104" s="69"/>
      <c r="U104" s="38"/>
      <c r="V104" s="38"/>
      <c r="W104" s="38"/>
      <c r="X104" s="38"/>
      <c r="Y104" s="38"/>
      <c r="Z104" s="38"/>
      <c r="AA104" s="38"/>
      <c r="AB104" s="38"/>
      <c r="AC104" s="38"/>
      <c r="AD104" s="38"/>
      <c r="AE104" s="38"/>
      <c r="AT104" s="21" t="s">
        <v>178</v>
      </c>
      <c r="AU104" s="21" t="s">
        <v>81</v>
      </c>
    </row>
    <row r="105" spans="1:65" s="2" customFormat="1" ht="16.5" customHeight="1">
      <c r="A105" s="38"/>
      <c r="B105" s="39"/>
      <c r="C105" s="225" t="s">
        <v>654</v>
      </c>
      <c r="D105" s="225" t="s">
        <v>234</v>
      </c>
      <c r="E105" s="226" t="s">
        <v>4115</v>
      </c>
      <c r="F105" s="227" t="s">
        <v>4116</v>
      </c>
      <c r="G105" s="228" t="s">
        <v>999</v>
      </c>
      <c r="H105" s="229">
        <v>2</v>
      </c>
      <c r="I105" s="230"/>
      <c r="J105" s="231">
        <f>ROUND(I105*H105,2)</f>
        <v>0</v>
      </c>
      <c r="K105" s="227" t="s">
        <v>1480</v>
      </c>
      <c r="L105" s="232"/>
      <c r="M105" s="233" t="s">
        <v>19</v>
      </c>
      <c r="N105" s="234" t="s">
        <v>43</v>
      </c>
      <c r="O105" s="68"/>
      <c r="P105" s="191">
        <f>O105*H105</f>
        <v>0</v>
      </c>
      <c r="Q105" s="191">
        <v>0</v>
      </c>
      <c r="R105" s="191">
        <f>Q105*H105</f>
        <v>0</v>
      </c>
      <c r="S105" s="191">
        <v>0</v>
      </c>
      <c r="T105" s="192">
        <f>S105*H105</f>
        <v>0</v>
      </c>
      <c r="U105" s="38"/>
      <c r="V105" s="38"/>
      <c r="W105" s="38"/>
      <c r="X105" s="38"/>
      <c r="Y105" s="38"/>
      <c r="Z105" s="38"/>
      <c r="AA105" s="38"/>
      <c r="AB105" s="38"/>
      <c r="AC105" s="38"/>
      <c r="AD105" s="38"/>
      <c r="AE105" s="38"/>
      <c r="AR105" s="193" t="s">
        <v>238</v>
      </c>
      <c r="AT105" s="193" t="s">
        <v>234</v>
      </c>
      <c r="AU105" s="193" t="s">
        <v>81</v>
      </c>
      <c r="AY105" s="21" t="s">
        <v>168</v>
      </c>
      <c r="BE105" s="194">
        <f>IF(N105="základní",J105,0)</f>
        <v>0</v>
      </c>
      <c r="BF105" s="194">
        <f>IF(N105="snížená",J105,0)</f>
        <v>0</v>
      </c>
      <c r="BG105" s="194">
        <f>IF(N105="zákl. přenesená",J105,0)</f>
        <v>0</v>
      </c>
      <c r="BH105" s="194">
        <f>IF(N105="sníž. přenesená",J105,0)</f>
        <v>0</v>
      </c>
      <c r="BI105" s="194">
        <f>IF(N105="nulová",J105,0)</f>
        <v>0</v>
      </c>
      <c r="BJ105" s="21" t="s">
        <v>79</v>
      </c>
      <c r="BK105" s="194">
        <f>ROUND(I105*H105,2)</f>
        <v>0</v>
      </c>
      <c r="BL105" s="21" t="s">
        <v>176</v>
      </c>
      <c r="BM105" s="193" t="s">
        <v>4117</v>
      </c>
    </row>
    <row r="106" spans="1:65" s="2" customFormat="1" ht="11.25">
      <c r="A106" s="38"/>
      <c r="B106" s="39"/>
      <c r="C106" s="40"/>
      <c r="D106" s="195" t="s">
        <v>178</v>
      </c>
      <c r="E106" s="40"/>
      <c r="F106" s="196" t="s">
        <v>4116</v>
      </c>
      <c r="G106" s="40"/>
      <c r="H106" s="40"/>
      <c r="I106" s="197"/>
      <c r="J106" s="40"/>
      <c r="K106" s="40"/>
      <c r="L106" s="43"/>
      <c r="M106" s="198"/>
      <c r="N106" s="199"/>
      <c r="O106" s="68"/>
      <c r="P106" s="68"/>
      <c r="Q106" s="68"/>
      <c r="R106" s="68"/>
      <c r="S106" s="68"/>
      <c r="T106" s="69"/>
      <c r="U106" s="38"/>
      <c r="V106" s="38"/>
      <c r="W106" s="38"/>
      <c r="X106" s="38"/>
      <c r="Y106" s="38"/>
      <c r="Z106" s="38"/>
      <c r="AA106" s="38"/>
      <c r="AB106" s="38"/>
      <c r="AC106" s="38"/>
      <c r="AD106" s="38"/>
      <c r="AE106" s="38"/>
      <c r="AT106" s="21" t="s">
        <v>178</v>
      </c>
      <c r="AU106" s="21" t="s">
        <v>81</v>
      </c>
    </row>
    <row r="107" spans="1:65" s="2" customFormat="1" ht="16.5" customHeight="1">
      <c r="A107" s="38"/>
      <c r="B107" s="39"/>
      <c r="C107" s="225" t="s">
        <v>8</v>
      </c>
      <c r="D107" s="225" t="s">
        <v>234</v>
      </c>
      <c r="E107" s="226" t="s">
        <v>4118</v>
      </c>
      <c r="F107" s="227" t="s">
        <v>4119</v>
      </c>
      <c r="G107" s="228" t="s">
        <v>999</v>
      </c>
      <c r="H107" s="229">
        <v>8</v>
      </c>
      <c r="I107" s="230"/>
      <c r="J107" s="231">
        <f>ROUND(I107*H107,2)</f>
        <v>0</v>
      </c>
      <c r="K107" s="227" t="s">
        <v>1480</v>
      </c>
      <c r="L107" s="232"/>
      <c r="M107" s="233" t="s">
        <v>19</v>
      </c>
      <c r="N107" s="234" t="s">
        <v>43</v>
      </c>
      <c r="O107" s="68"/>
      <c r="P107" s="191">
        <f>O107*H107</f>
        <v>0</v>
      </c>
      <c r="Q107" s="191">
        <v>0</v>
      </c>
      <c r="R107" s="191">
        <f>Q107*H107</f>
        <v>0</v>
      </c>
      <c r="S107" s="191">
        <v>0</v>
      </c>
      <c r="T107" s="192">
        <f>S107*H107</f>
        <v>0</v>
      </c>
      <c r="U107" s="38"/>
      <c r="V107" s="38"/>
      <c r="W107" s="38"/>
      <c r="X107" s="38"/>
      <c r="Y107" s="38"/>
      <c r="Z107" s="38"/>
      <c r="AA107" s="38"/>
      <c r="AB107" s="38"/>
      <c r="AC107" s="38"/>
      <c r="AD107" s="38"/>
      <c r="AE107" s="38"/>
      <c r="AR107" s="193" t="s">
        <v>238</v>
      </c>
      <c r="AT107" s="193" t="s">
        <v>234</v>
      </c>
      <c r="AU107" s="193" t="s">
        <v>81</v>
      </c>
      <c r="AY107" s="21" t="s">
        <v>168</v>
      </c>
      <c r="BE107" s="194">
        <f>IF(N107="základní",J107,0)</f>
        <v>0</v>
      </c>
      <c r="BF107" s="194">
        <f>IF(N107="snížená",J107,0)</f>
        <v>0</v>
      </c>
      <c r="BG107" s="194">
        <f>IF(N107="zákl. přenesená",J107,0)</f>
        <v>0</v>
      </c>
      <c r="BH107" s="194">
        <f>IF(N107="sníž. přenesená",J107,0)</f>
        <v>0</v>
      </c>
      <c r="BI107" s="194">
        <f>IF(N107="nulová",J107,0)</f>
        <v>0</v>
      </c>
      <c r="BJ107" s="21" t="s">
        <v>79</v>
      </c>
      <c r="BK107" s="194">
        <f>ROUND(I107*H107,2)</f>
        <v>0</v>
      </c>
      <c r="BL107" s="21" t="s">
        <v>176</v>
      </c>
      <c r="BM107" s="193" t="s">
        <v>4120</v>
      </c>
    </row>
    <row r="108" spans="1:65" s="2" customFormat="1" ht="11.25">
      <c r="A108" s="38"/>
      <c r="B108" s="39"/>
      <c r="C108" s="40"/>
      <c r="D108" s="195" t="s">
        <v>178</v>
      </c>
      <c r="E108" s="40"/>
      <c r="F108" s="196" t="s">
        <v>4119</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1" t="s">
        <v>178</v>
      </c>
      <c r="AU108" s="21" t="s">
        <v>81</v>
      </c>
    </row>
    <row r="109" spans="1:65" s="2" customFormat="1" ht="16.5" customHeight="1">
      <c r="A109" s="38"/>
      <c r="B109" s="39"/>
      <c r="C109" s="225" t="s">
        <v>278</v>
      </c>
      <c r="D109" s="225" t="s">
        <v>234</v>
      </c>
      <c r="E109" s="226" t="s">
        <v>4121</v>
      </c>
      <c r="F109" s="227" t="s">
        <v>4122</v>
      </c>
      <c r="G109" s="228" t="s">
        <v>999</v>
      </c>
      <c r="H109" s="229">
        <v>3</v>
      </c>
      <c r="I109" s="230"/>
      <c r="J109" s="231">
        <f>ROUND(I109*H109,2)</f>
        <v>0</v>
      </c>
      <c r="K109" s="227" t="s">
        <v>1480</v>
      </c>
      <c r="L109" s="232"/>
      <c r="M109" s="233" t="s">
        <v>19</v>
      </c>
      <c r="N109" s="234" t="s">
        <v>43</v>
      </c>
      <c r="O109" s="68"/>
      <c r="P109" s="191">
        <f>O109*H109</f>
        <v>0</v>
      </c>
      <c r="Q109" s="191">
        <v>0</v>
      </c>
      <c r="R109" s="191">
        <f>Q109*H109</f>
        <v>0</v>
      </c>
      <c r="S109" s="191">
        <v>0</v>
      </c>
      <c r="T109" s="192">
        <f>S109*H109</f>
        <v>0</v>
      </c>
      <c r="U109" s="38"/>
      <c r="V109" s="38"/>
      <c r="W109" s="38"/>
      <c r="X109" s="38"/>
      <c r="Y109" s="38"/>
      <c r="Z109" s="38"/>
      <c r="AA109" s="38"/>
      <c r="AB109" s="38"/>
      <c r="AC109" s="38"/>
      <c r="AD109" s="38"/>
      <c r="AE109" s="38"/>
      <c r="AR109" s="193" t="s">
        <v>238</v>
      </c>
      <c r="AT109" s="193" t="s">
        <v>234</v>
      </c>
      <c r="AU109" s="193" t="s">
        <v>81</v>
      </c>
      <c r="AY109" s="21" t="s">
        <v>168</v>
      </c>
      <c r="BE109" s="194">
        <f>IF(N109="základní",J109,0)</f>
        <v>0</v>
      </c>
      <c r="BF109" s="194">
        <f>IF(N109="snížená",J109,0)</f>
        <v>0</v>
      </c>
      <c r="BG109" s="194">
        <f>IF(N109="zákl. přenesená",J109,0)</f>
        <v>0</v>
      </c>
      <c r="BH109" s="194">
        <f>IF(N109="sníž. přenesená",J109,0)</f>
        <v>0</v>
      </c>
      <c r="BI109" s="194">
        <f>IF(N109="nulová",J109,0)</f>
        <v>0</v>
      </c>
      <c r="BJ109" s="21" t="s">
        <v>79</v>
      </c>
      <c r="BK109" s="194">
        <f>ROUND(I109*H109,2)</f>
        <v>0</v>
      </c>
      <c r="BL109" s="21" t="s">
        <v>176</v>
      </c>
      <c r="BM109" s="193" t="s">
        <v>4123</v>
      </c>
    </row>
    <row r="110" spans="1:65" s="2" customFormat="1" ht="11.25">
      <c r="A110" s="38"/>
      <c r="B110" s="39"/>
      <c r="C110" s="40"/>
      <c r="D110" s="195" t="s">
        <v>178</v>
      </c>
      <c r="E110" s="40"/>
      <c r="F110" s="196" t="s">
        <v>4122</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1" t="s">
        <v>178</v>
      </c>
      <c r="AU110" s="21" t="s">
        <v>81</v>
      </c>
    </row>
    <row r="111" spans="1:65" s="2" customFormat="1" ht="16.5" customHeight="1">
      <c r="A111" s="38"/>
      <c r="B111" s="39"/>
      <c r="C111" s="225" t="s">
        <v>270</v>
      </c>
      <c r="D111" s="225" t="s">
        <v>234</v>
      </c>
      <c r="E111" s="226" t="s">
        <v>4124</v>
      </c>
      <c r="F111" s="227" t="s">
        <v>4125</v>
      </c>
      <c r="G111" s="228" t="s">
        <v>999</v>
      </c>
      <c r="H111" s="229">
        <v>1</v>
      </c>
      <c r="I111" s="230"/>
      <c r="J111" s="231">
        <f>ROUND(I111*H111,2)</f>
        <v>0</v>
      </c>
      <c r="K111" s="227" t="s">
        <v>1480</v>
      </c>
      <c r="L111" s="232"/>
      <c r="M111" s="233" t="s">
        <v>19</v>
      </c>
      <c r="N111" s="234" t="s">
        <v>43</v>
      </c>
      <c r="O111" s="68"/>
      <c r="P111" s="191">
        <f>O111*H111</f>
        <v>0</v>
      </c>
      <c r="Q111" s="191">
        <v>0</v>
      </c>
      <c r="R111" s="191">
        <f>Q111*H111</f>
        <v>0</v>
      </c>
      <c r="S111" s="191">
        <v>0</v>
      </c>
      <c r="T111" s="192">
        <f>S111*H111</f>
        <v>0</v>
      </c>
      <c r="U111" s="38"/>
      <c r="V111" s="38"/>
      <c r="W111" s="38"/>
      <c r="X111" s="38"/>
      <c r="Y111" s="38"/>
      <c r="Z111" s="38"/>
      <c r="AA111" s="38"/>
      <c r="AB111" s="38"/>
      <c r="AC111" s="38"/>
      <c r="AD111" s="38"/>
      <c r="AE111" s="38"/>
      <c r="AR111" s="193" t="s">
        <v>238</v>
      </c>
      <c r="AT111" s="193" t="s">
        <v>234</v>
      </c>
      <c r="AU111" s="193" t="s">
        <v>81</v>
      </c>
      <c r="AY111" s="21" t="s">
        <v>168</v>
      </c>
      <c r="BE111" s="194">
        <f>IF(N111="základní",J111,0)</f>
        <v>0</v>
      </c>
      <c r="BF111" s="194">
        <f>IF(N111="snížená",J111,0)</f>
        <v>0</v>
      </c>
      <c r="BG111" s="194">
        <f>IF(N111="zákl. přenesená",J111,0)</f>
        <v>0</v>
      </c>
      <c r="BH111" s="194">
        <f>IF(N111="sníž. přenesená",J111,0)</f>
        <v>0</v>
      </c>
      <c r="BI111" s="194">
        <f>IF(N111="nulová",J111,0)</f>
        <v>0</v>
      </c>
      <c r="BJ111" s="21" t="s">
        <v>79</v>
      </c>
      <c r="BK111" s="194">
        <f>ROUND(I111*H111,2)</f>
        <v>0</v>
      </c>
      <c r="BL111" s="21" t="s">
        <v>176</v>
      </c>
      <c r="BM111" s="193" t="s">
        <v>4126</v>
      </c>
    </row>
    <row r="112" spans="1:65" s="2" customFormat="1" ht="11.25">
      <c r="A112" s="38"/>
      <c r="B112" s="39"/>
      <c r="C112" s="40"/>
      <c r="D112" s="195" t="s">
        <v>178</v>
      </c>
      <c r="E112" s="40"/>
      <c r="F112" s="196" t="s">
        <v>4125</v>
      </c>
      <c r="G112" s="40"/>
      <c r="H112" s="40"/>
      <c r="I112" s="197"/>
      <c r="J112" s="40"/>
      <c r="K112" s="40"/>
      <c r="L112" s="43"/>
      <c r="M112" s="198"/>
      <c r="N112" s="199"/>
      <c r="O112" s="68"/>
      <c r="P112" s="68"/>
      <c r="Q112" s="68"/>
      <c r="R112" s="68"/>
      <c r="S112" s="68"/>
      <c r="T112" s="69"/>
      <c r="U112" s="38"/>
      <c r="V112" s="38"/>
      <c r="W112" s="38"/>
      <c r="X112" s="38"/>
      <c r="Y112" s="38"/>
      <c r="Z112" s="38"/>
      <c r="AA112" s="38"/>
      <c r="AB112" s="38"/>
      <c r="AC112" s="38"/>
      <c r="AD112" s="38"/>
      <c r="AE112" s="38"/>
      <c r="AT112" s="21" t="s">
        <v>178</v>
      </c>
      <c r="AU112" s="21" t="s">
        <v>81</v>
      </c>
    </row>
    <row r="113" spans="1:65" s="2" customFormat="1" ht="16.5" customHeight="1">
      <c r="A113" s="38"/>
      <c r="B113" s="39"/>
      <c r="C113" s="225" t="s">
        <v>1424</v>
      </c>
      <c r="D113" s="225" t="s">
        <v>234</v>
      </c>
      <c r="E113" s="226" t="s">
        <v>4127</v>
      </c>
      <c r="F113" s="227" t="s">
        <v>4128</v>
      </c>
      <c r="G113" s="228" t="s">
        <v>999</v>
      </c>
      <c r="H113" s="229">
        <v>1</v>
      </c>
      <c r="I113" s="230"/>
      <c r="J113" s="231">
        <f>ROUND(I113*H113,2)</f>
        <v>0</v>
      </c>
      <c r="K113" s="227" t="s">
        <v>1480</v>
      </c>
      <c r="L113" s="232"/>
      <c r="M113" s="233" t="s">
        <v>19</v>
      </c>
      <c r="N113" s="234" t="s">
        <v>43</v>
      </c>
      <c r="O113" s="68"/>
      <c r="P113" s="191">
        <f>O113*H113</f>
        <v>0</v>
      </c>
      <c r="Q113" s="191">
        <v>0</v>
      </c>
      <c r="R113" s="191">
        <f>Q113*H113</f>
        <v>0</v>
      </c>
      <c r="S113" s="191">
        <v>0</v>
      </c>
      <c r="T113" s="192">
        <f>S113*H113</f>
        <v>0</v>
      </c>
      <c r="U113" s="38"/>
      <c r="V113" s="38"/>
      <c r="W113" s="38"/>
      <c r="X113" s="38"/>
      <c r="Y113" s="38"/>
      <c r="Z113" s="38"/>
      <c r="AA113" s="38"/>
      <c r="AB113" s="38"/>
      <c r="AC113" s="38"/>
      <c r="AD113" s="38"/>
      <c r="AE113" s="38"/>
      <c r="AR113" s="193" t="s">
        <v>238</v>
      </c>
      <c r="AT113" s="193" t="s">
        <v>234</v>
      </c>
      <c r="AU113" s="193" t="s">
        <v>81</v>
      </c>
      <c r="AY113" s="21" t="s">
        <v>168</v>
      </c>
      <c r="BE113" s="194">
        <f>IF(N113="základní",J113,0)</f>
        <v>0</v>
      </c>
      <c r="BF113" s="194">
        <f>IF(N113="snížená",J113,0)</f>
        <v>0</v>
      </c>
      <c r="BG113" s="194">
        <f>IF(N113="zákl. přenesená",J113,0)</f>
        <v>0</v>
      </c>
      <c r="BH113" s="194">
        <f>IF(N113="sníž. přenesená",J113,0)</f>
        <v>0</v>
      </c>
      <c r="BI113" s="194">
        <f>IF(N113="nulová",J113,0)</f>
        <v>0</v>
      </c>
      <c r="BJ113" s="21" t="s">
        <v>79</v>
      </c>
      <c r="BK113" s="194">
        <f>ROUND(I113*H113,2)</f>
        <v>0</v>
      </c>
      <c r="BL113" s="21" t="s">
        <v>176</v>
      </c>
      <c r="BM113" s="193" t="s">
        <v>4129</v>
      </c>
    </row>
    <row r="114" spans="1:65" s="2" customFormat="1" ht="11.25">
      <c r="A114" s="38"/>
      <c r="B114" s="39"/>
      <c r="C114" s="40"/>
      <c r="D114" s="195" t="s">
        <v>178</v>
      </c>
      <c r="E114" s="40"/>
      <c r="F114" s="196" t="s">
        <v>4128</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1" t="s">
        <v>178</v>
      </c>
      <c r="AU114" s="21" t="s">
        <v>81</v>
      </c>
    </row>
    <row r="115" spans="1:65" s="2" customFormat="1" ht="16.5" customHeight="1">
      <c r="A115" s="38"/>
      <c r="B115" s="39"/>
      <c r="C115" s="225" t="s">
        <v>676</v>
      </c>
      <c r="D115" s="225" t="s">
        <v>234</v>
      </c>
      <c r="E115" s="226" t="s">
        <v>4130</v>
      </c>
      <c r="F115" s="227" t="s">
        <v>4131</v>
      </c>
      <c r="G115" s="228" t="s">
        <v>999</v>
      </c>
      <c r="H115" s="229">
        <v>1</v>
      </c>
      <c r="I115" s="230"/>
      <c r="J115" s="231">
        <f>ROUND(I115*H115,2)</f>
        <v>0</v>
      </c>
      <c r="K115" s="227" t="s">
        <v>1480</v>
      </c>
      <c r="L115" s="232"/>
      <c r="M115" s="233" t="s">
        <v>19</v>
      </c>
      <c r="N115" s="234" t="s">
        <v>43</v>
      </c>
      <c r="O115" s="68"/>
      <c r="P115" s="191">
        <f>O115*H115</f>
        <v>0</v>
      </c>
      <c r="Q115" s="191">
        <v>0</v>
      </c>
      <c r="R115" s="191">
        <f>Q115*H115</f>
        <v>0</v>
      </c>
      <c r="S115" s="191">
        <v>0</v>
      </c>
      <c r="T115" s="192">
        <f>S115*H115</f>
        <v>0</v>
      </c>
      <c r="U115" s="38"/>
      <c r="V115" s="38"/>
      <c r="W115" s="38"/>
      <c r="X115" s="38"/>
      <c r="Y115" s="38"/>
      <c r="Z115" s="38"/>
      <c r="AA115" s="38"/>
      <c r="AB115" s="38"/>
      <c r="AC115" s="38"/>
      <c r="AD115" s="38"/>
      <c r="AE115" s="38"/>
      <c r="AR115" s="193" t="s">
        <v>238</v>
      </c>
      <c r="AT115" s="193" t="s">
        <v>234</v>
      </c>
      <c r="AU115" s="193" t="s">
        <v>81</v>
      </c>
      <c r="AY115" s="21" t="s">
        <v>168</v>
      </c>
      <c r="BE115" s="194">
        <f>IF(N115="základní",J115,0)</f>
        <v>0</v>
      </c>
      <c r="BF115" s="194">
        <f>IF(N115="snížená",J115,0)</f>
        <v>0</v>
      </c>
      <c r="BG115" s="194">
        <f>IF(N115="zákl. přenesená",J115,0)</f>
        <v>0</v>
      </c>
      <c r="BH115" s="194">
        <f>IF(N115="sníž. přenesená",J115,0)</f>
        <v>0</v>
      </c>
      <c r="BI115" s="194">
        <f>IF(N115="nulová",J115,0)</f>
        <v>0</v>
      </c>
      <c r="BJ115" s="21" t="s">
        <v>79</v>
      </c>
      <c r="BK115" s="194">
        <f>ROUND(I115*H115,2)</f>
        <v>0</v>
      </c>
      <c r="BL115" s="21" t="s">
        <v>176</v>
      </c>
      <c r="BM115" s="193" t="s">
        <v>4132</v>
      </c>
    </row>
    <row r="116" spans="1:65" s="2" customFormat="1" ht="11.25">
      <c r="A116" s="38"/>
      <c r="B116" s="39"/>
      <c r="C116" s="40"/>
      <c r="D116" s="195" t="s">
        <v>178</v>
      </c>
      <c r="E116" s="40"/>
      <c r="F116" s="196" t="s">
        <v>4131</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1" t="s">
        <v>178</v>
      </c>
      <c r="AU116" s="21" t="s">
        <v>81</v>
      </c>
    </row>
    <row r="117" spans="1:65" s="2" customFormat="1" ht="16.5" customHeight="1">
      <c r="A117" s="38"/>
      <c r="B117" s="39"/>
      <c r="C117" s="225" t="s">
        <v>669</v>
      </c>
      <c r="D117" s="225" t="s">
        <v>234</v>
      </c>
      <c r="E117" s="226" t="s">
        <v>4133</v>
      </c>
      <c r="F117" s="227" t="s">
        <v>4134</v>
      </c>
      <c r="G117" s="228" t="s">
        <v>999</v>
      </c>
      <c r="H117" s="229">
        <v>1</v>
      </c>
      <c r="I117" s="230"/>
      <c r="J117" s="231">
        <f>ROUND(I117*H117,2)</f>
        <v>0</v>
      </c>
      <c r="K117" s="227" t="s">
        <v>1480</v>
      </c>
      <c r="L117" s="232"/>
      <c r="M117" s="233" t="s">
        <v>19</v>
      </c>
      <c r="N117" s="234" t="s">
        <v>43</v>
      </c>
      <c r="O117" s="68"/>
      <c r="P117" s="191">
        <f>O117*H117</f>
        <v>0</v>
      </c>
      <c r="Q117" s="191">
        <v>0</v>
      </c>
      <c r="R117" s="191">
        <f>Q117*H117</f>
        <v>0</v>
      </c>
      <c r="S117" s="191">
        <v>0</v>
      </c>
      <c r="T117" s="192">
        <f>S117*H117</f>
        <v>0</v>
      </c>
      <c r="U117" s="38"/>
      <c r="V117" s="38"/>
      <c r="W117" s="38"/>
      <c r="X117" s="38"/>
      <c r="Y117" s="38"/>
      <c r="Z117" s="38"/>
      <c r="AA117" s="38"/>
      <c r="AB117" s="38"/>
      <c r="AC117" s="38"/>
      <c r="AD117" s="38"/>
      <c r="AE117" s="38"/>
      <c r="AR117" s="193" t="s">
        <v>238</v>
      </c>
      <c r="AT117" s="193" t="s">
        <v>234</v>
      </c>
      <c r="AU117" s="193" t="s">
        <v>81</v>
      </c>
      <c r="AY117" s="21" t="s">
        <v>168</v>
      </c>
      <c r="BE117" s="194">
        <f>IF(N117="základní",J117,0)</f>
        <v>0</v>
      </c>
      <c r="BF117" s="194">
        <f>IF(N117="snížená",J117,0)</f>
        <v>0</v>
      </c>
      <c r="BG117" s="194">
        <f>IF(N117="zákl. přenesená",J117,0)</f>
        <v>0</v>
      </c>
      <c r="BH117" s="194">
        <f>IF(N117="sníž. přenesená",J117,0)</f>
        <v>0</v>
      </c>
      <c r="BI117" s="194">
        <f>IF(N117="nulová",J117,0)</f>
        <v>0</v>
      </c>
      <c r="BJ117" s="21" t="s">
        <v>79</v>
      </c>
      <c r="BK117" s="194">
        <f>ROUND(I117*H117,2)</f>
        <v>0</v>
      </c>
      <c r="BL117" s="21" t="s">
        <v>176</v>
      </c>
      <c r="BM117" s="193" t="s">
        <v>4135</v>
      </c>
    </row>
    <row r="118" spans="1:65" s="2" customFormat="1" ht="11.25">
      <c r="A118" s="38"/>
      <c r="B118" s="39"/>
      <c r="C118" s="40"/>
      <c r="D118" s="195" t="s">
        <v>178</v>
      </c>
      <c r="E118" s="40"/>
      <c r="F118" s="196" t="s">
        <v>4134</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1" t="s">
        <v>178</v>
      </c>
      <c r="AU118" s="21" t="s">
        <v>81</v>
      </c>
    </row>
    <row r="119" spans="1:65" s="2" customFormat="1" ht="24.2" customHeight="1">
      <c r="A119" s="38"/>
      <c r="B119" s="39"/>
      <c r="C119" s="225" t="s">
        <v>7</v>
      </c>
      <c r="D119" s="225" t="s">
        <v>234</v>
      </c>
      <c r="E119" s="226" t="s">
        <v>4136</v>
      </c>
      <c r="F119" s="227" t="s">
        <v>4137</v>
      </c>
      <c r="G119" s="228" t="s">
        <v>999</v>
      </c>
      <c r="H119" s="229">
        <v>2</v>
      </c>
      <c r="I119" s="230"/>
      <c r="J119" s="231">
        <f>ROUND(I119*H119,2)</f>
        <v>0</v>
      </c>
      <c r="K119" s="227" t="s">
        <v>1480</v>
      </c>
      <c r="L119" s="232"/>
      <c r="M119" s="233" t="s">
        <v>19</v>
      </c>
      <c r="N119" s="234" t="s">
        <v>43</v>
      </c>
      <c r="O119" s="68"/>
      <c r="P119" s="191">
        <f>O119*H119</f>
        <v>0</v>
      </c>
      <c r="Q119" s="191">
        <v>0</v>
      </c>
      <c r="R119" s="191">
        <f>Q119*H119</f>
        <v>0</v>
      </c>
      <c r="S119" s="191">
        <v>0</v>
      </c>
      <c r="T119" s="192">
        <f>S119*H119</f>
        <v>0</v>
      </c>
      <c r="U119" s="38"/>
      <c r="V119" s="38"/>
      <c r="W119" s="38"/>
      <c r="X119" s="38"/>
      <c r="Y119" s="38"/>
      <c r="Z119" s="38"/>
      <c r="AA119" s="38"/>
      <c r="AB119" s="38"/>
      <c r="AC119" s="38"/>
      <c r="AD119" s="38"/>
      <c r="AE119" s="38"/>
      <c r="AR119" s="193" t="s">
        <v>238</v>
      </c>
      <c r="AT119" s="193" t="s">
        <v>234</v>
      </c>
      <c r="AU119" s="193" t="s">
        <v>81</v>
      </c>
      <c r="AY119" s="21" t="s">
        <v>168</v>
      </c>
      <c r="BE119" s="194">
        <f>IF(N119="základní",J119,0)</f>
        <v>0</v>
      </c>
      <c r="BF119" s="194">
        <f>IF(N119="snížená",J119,0)</f>
        <v>0</v>
      </c>
      <c r="BG119" s="194">
        <f>IF(N119="zákl. přenesená",J119,0)</f>
        <v>0</v>
      </c>
      <c r="BH119" s="194">
        <f>IF(N119="sníž. přenesená",J119,0)</f>
        <v>0</v>
      </c>
      <c r="BI119" s="194">
        <f>IF(N119="nulová",J119,0)</f>
        <v>0</v>
      </c>
      <c r="BJ119" s="21" t="s">
        <v>79</v>
      </c>
      <c r="BK119" s="194">
        <f>ROUND(I119*H119,2)</f>
        <v>0</v>
      </c>
      <c r="BL119" s="21" t="s">
        <v>176</v>
      </c>
      <c r="BM119" s="193" t="s">
        <v>4138</v>
      </c>
    </row>
    <row r="120" spans="1:65" s="2" customFormat="1" ht="11.25">
      <c r="A120" s="38"/>
      <c r="B120" s="39"/>
      <c r="C120" s="40"/>
      <c r="D120" s="195" t="s">
        <v>178</v>
      </c>
      <c r="E120" s="40"/>
      <c r="F120" s="196" t="s">
        <v>4137</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1" t="s">
        <v>178</v>
      </c>
      <c r="AU120" s="21" t="s">
        <v>81</v>
      </c>
    </row>
    <row r="121" spans="1:65" s="2" customFormat="1" ht="24.2" customHeight="1">
      <c r="A121" s="38"/>
      <c r="B121" s="39"/>
      <c r="C121" s="225" t="s">
        <v>719</v>
      </c>
      <c r="D121" s="225" t="s">
        <v>234</v>
      </c>
      <c r="E121" s="226" t="s">
        <v>4139</v>
      </c>
      <c r="F121" s="227" t="s">
        <v>4140</v>
      </c>
      <c r="G121" s="228" t="s">
        <v>999</v>
      </c>
      <c r="H121" s="229">
        <v>8</v>
      </c>
      <c r="I121" s="230"/>
      <c r="J121" s="231">
        <f>ROUND(I121*H121,2)</f>
        <v>0</v>
      </c>
      <c r="K121" s="227" t="s">
        <v>1480</v>
      </c>
      <c r="L121" s="232"/>
      <c r="M121" s="233" t="s">
        <v>19</v>
      </c>
      <c r="N121" s="234" t="s">
        <v>43</v>
      </c>
      <c r="O121" s="68"/>
      <c r="P121" s="191">
        <f>O121*H121</f>
        <v>0</v>
      </c>
      <c r="Q121" s="191">
        <v>0</v>
      </c>
      <c r="R121" s="191">
        <f>Q121*H121</f>
        <v>0</v>
      </c>
      <c r="S121" s="191">
        <v>0</v>
      </c>
      <c r="T121" s="192">
        <f>S121*H121</f>
        <v>0</v>
      </c>
      <c r="U121" s="38"/>
      <c r="V121" s="38"/>
      <c r="W121" s="38"/>
      <c r="X121" s="38"/>
      <c r="Y121" s="38"/>
      <c r="Z121" s="38"/>
      <c r="AA121" s="38"/>
      <c r="AB121" s="38"/>
      <c r="AC121" s="38"/>
      <c r="AD121" s="38"/>
      <c r="AE121" s="38"/>
      <c r="AR121" s="193" t="s">
        <v>238</v>
      </c>
      <c r="AT121" s="193" t="s">
        <v>234</v>
      </c>
      <c r="AU121" s="193" t="s">
        <v>81</v>
      </c>
      <c r="AY121" s="21" t="s">
        <v>168</v>
      </c>
      <c r="BE121" s="194">
        <f>IF(N121="základní",J121,0)</f>
        <v>0</v>
      </c>
      <c r="BF121" s="194">
        <f>IF(N121="snížená",J121,0)</f>
        <v>0</v>
      </c>
      <c r="BG121" s="194">
        <f>IF(N121="zákl. přenesená",J121,0)</f>
        <v>0</v>
      </c>
      <c r="BH121" s="194">
        <f>IF(N121="sníž. přenesená",J121,0)</f>
        <v>0</v>
      </c>
      <c r="BI121" s="194">
        <f>IF(N121="nulová",J121,0)</f>
        <v>0</v>
      </c>
      <c r="BJ121" s="21" t="s">
        <v>79</v>
      </c>
      <c r="BK121" s="194">
        <f>ROUND(I121*H121,2)</f>
        <v>0</v>
      </c>
      <c r="BL121" s="21" t="s">
        <v>176</v>
      </c>
      <c r="BM121" s="193" t="s">
        <v>4141</v>
      </c>
    </row>
    <row r="122" spans="1:65" s="2" customFormat="1" ht="11.25">
      <c r="A122" s="38"/>
      <c r="B122" s="39"/>
      <c r="C122" s="40"/>
      <c r="D122" s="195" t="s">
        <v>178</v>
      </c>
      <c r="E122" s="40"/>
      <c r="F122" s="196" t="s">
        <v>4140</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1" t="s">
        <v>178</v>
      </c>
      <c r="AU122" s="21" t="s">
        <v>81</v>
      </c>
    </row>
    <row r="123" spans="1:65" s="2" customFormat="1" ht="24.2" customHeight="1">
      <c r="A123" s="38"/>
      <c r="B123" s="39"/>
      <c r="C123" s="225" t="s">
        <v>1850</v>
      </c>
      <c r="D123" s="225" t="s">
        <v>234</v>
      </c>
      <c r="E123" s="226" t="s">
        <v>4142</v>
      </c>
      <c r="F123" s="227" t="s">
        <v>4143</v>
      </c>
      <c r="G123" s="228" t="s">
        <v>999</v>
      </c>
      <c r="H123" s="229">
        <v>20</v>
      </c>
      <c r="I123" s="230"/>
      <c r="J123" s="231">
        <f>ROUND(I123*H123,2)</f>
        <v>0</v>
      </c>
      <c r="K123" s="227" t="s">
        <v>1480</v>
      </c>
      <c r="L123" s="232"/>
      <c r="M123" s="233" t="s">
        <v>19</v>
      </c>
      <c r="N123" s="234" t="s">
        <v>43</v>
      </c>
      <c r="O123" s="68"/>
      <c r="P123" s="191">
        <f>O123*H123</f>
        <v>0</v>
      </c>
      <c r="Q123" s="191">
        <v>0</v>
      </c>
      <c r="R123" s="191">
        <f>Q123*H123</f>
        <v>0</v>
      </c>
      <c r="S123" s="191">
        <v>0</v>
      </c>
      <c r="T123" s="192">
        <f>S123*H123</f>
        <v>0</v>
      </c>
      <c r="U123" s="38"/>
      <c r="V123" s="38"/>
      <c r="W123" s="38"/>
      <c r="X123" s="38"/>
      <c r="Y123" s="38"/>
      <c r="Z123" s="38"/>
      <c r="AA123" s="38"/>
      <c r="AB123" s="38"/>
      <c r="AC123" s="38"/>
      <c r="AD123" s="38"/>
      <c r="AE123" s="38"/>
      <c r="AR123" s="193" t="s">
        <v>238</v>
      </c>
      <c r="AT123" s="193" t="s">
        <v>234</v>
      </c>
      <c r="AU123" s="193" t="s">
        <v>81</v>
      </c>
      <c r="AY123" s="21" t="s">
        <v>168</v>
      </c>
      <c r="BE123" s="194">
        <f>IF(N123="základní",J123,0)</f>
        <v>0</v>
      </c>
      <c r="BF123" s="194">
        <f>IF(N123="snížená",J123,0)</f>
        <v>0</v>
      </c>
      <c r="BG123" s="194">
        <f>IF(N123="zákl. přenesená",J123,0)</f>
        <v>0</v>
      </c>
      <c r="BH123" s="194">
        <f>IF(N123="sníž. přenesená",J123,0)</f>
        <v>0</v>
      </c>
      <c r="BI123" s="194">
        <f>IF(N123="nulová",J123,0)</f>
        <v>0</v>
      </c>
      <c r="BJ123" s="21" t="s">
        <v>79</v>
      </c>
      <c r="BK123" s="194">
        <f>ROUND(I123*H123,2)</f>
        <v>0</v>
      </c>
      <c r="BL123" s="21" t="s">
        <v>176</v>
      </c>
      <c r="BM123" s="193" t="s">
        <v>4144</v>
      </c>
    </row>
    <row r="124" spans="1:65" s="2" customFormat="1" ht="11.25">
      <c r="A124" s="38"/>
      <c r="B124" s="39"/>
      <c r="C124" s="40"/>
      <c r="D124" s="195" t="s">
        <v>178</v>
      </c>
      <c r="E124" s="40"/>
      <c r="F124" s="196" t="s">
        <v>4143</v>
      </c>
      <c r="G124" s="40"/>
      <c r="H124" s="40"/>
      <c r="I124" s="197"/>
      <c r="J124" s="40"/>
      <c r="K124" s="40"/>
      <c r="L124" s="43"/>
      <c r="M124" s="198"/>
      <c r="N124" s="199"/>
      <c r="O124" s="68"/>
      <c r="P124" s="68"/>
      <c r="Q124" s="68"/>
      <c r="R124" s="68"/>
      <c r="S124" s="68"/>
      <c r="T124" s="69"/>
      <c r="U124" s="38"/>
      <c r="V124" s="38"/>
      <c r="W124" s="38"/>
      <c r="X124" s="38"/>
      <c r="Y124" s="38"/>
      <c r="Z124" s="38"/>
      <c r="AA124" s="38"/>
      <c r="AB124" s="38"/>
      <c r="AC124" s="38"/>
      <c r="AD124" s="38"/>
      <c r="AE124" s="38"/>
      <c r="AT124" s="21" t="s">
        <v>178</v>
      </c>
      <c r="AU124" s="21" t="s">
        <v>81</v>
      </c>
    </row>
    <row r="125" spans="1:65" s="2" customFormat="1" ht="16.5" customHeight="1">
      <c r="A125" s="38"/>
      <c r="B125" s="39"/>
      <c r="C125" s="225" t="s">
        <v>1121</v>
      </c>
      <c r="D125" s="225" t="s">
        <v>234</v>
      </c>
      <c r="E125" s="226" t="s">
        <v>4145</v>
      </c>
      <c r="F125" s="227" t="s">
        <v>4146</v>
      </c>
      <c r="G125" s="228" t="s">
        <v>999</v>
      </c>
      <c r="H125" s="229">
        <v>1</v>
      </c>
      <c r="I125" s="230"/>
      <c r="J125" s="231">
        <f>ROUND(I125*H125,2)</f>
        <v>0</v>
      </c>
      <c r="K125" s="227" t="s">
        <v>1480</v>
      </c>
      <c r="L125" s="232"/>
      <c r="M125" s="233" t="s">
        <v>19</v>
      </c>
      <c r="N125" s="234" t="s">
        <v>43</v>
      </c>
      <c r="O125" s="68"/>
      <c r="P125" s="191">
        <f>O125*H125</f>
        <v>0</v>
      </c>
      <c r="Q125" s="191">
        <v>0</v>
      </c>
      <c r="R125" s="191">
        <f>Q125*H125</f>
        <v>0</v>
      </c>
      <c r="S125" s="191">
        <v>0</v>
      </c>
      <c r="T125" s="192">
        <f>S125*H125</f>
        <v>0</v>
      </c>
      <c r="U125" s="38"/>
      <c r="V125" s="38"/>
      <c r="W125" s="38"/>
      <c r="X125" s="38"/>
      <c r="Y125" s="38"/>
      <c r="Z125" s="38"/>
      <c r="AA125" s="38"/>
      <c r="AB125" s="38"/>
      <c r="AC125" s="38"/>
      <c r="AD125" s="38"/>
      <c r="AE125" s="38"/>
      <c r="AR125" s="193" t="s">
        <v>238</v>
      </c>
      <c r="AT125" s="193" t="s">
        <v>234</v>
      </c>
      <c r="AU125" s="193" t="s">
        <v>81</v>
      </c>
      <c r="AY125" s="21" t="s">
        <v>168</v>
      </c>
      <c r="BE125" s="194">
        <f>IF(N125="základní",J125,0)</f>
        <v>0</v>
      </c>
      <c r="BF125" s="194">
        <f>IF(N125="snížená",J125,0)</f>
        <v>0</v>
      </c>
      <c r="BG125" s="194">
        <f>IF(N125="zákl. přenesená",J125,0)</f>
        <v>0</v>
      </c>
      <c r="BH125" s="194">
        <f>IF(N125="sníž. přenesená",J125,0)</f>
        <v>0</v>
      </c>
      <c r="BI125" s="194">
        <f>IF(N125="nulová",J125,0)</f>
        <v>0</v>
      </c>
      <c r="BJ125" s="21" t="s">
        <v>79</v>
      </c>
      <c r="BK125" s="194">
        <f>ROUND(I125*H125,2)</f>
        <v>0</v>
      </c>
      <c r="BL125" s="21" t="s">
        <v>176</v>
      </c>
      <c r="BM125" s="193" t="s">
        <v>4147</v>
      </c>
    </row>
    <row r="126" spans="1:65" s="2" customFormat="1" ht="11.25">
      <c r="A126" s="38"/>
      <c r="B126" s="39"/>
      <c r="C126" s="40"/>
      <c r="D126" s="195" t="s">
        <v>178</v>
      </c>
      <c r="E126" s="40"/>
      <c r="F126" s="196" t="s">
        <v>4146</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1" t="s">
        <v>178</v>
      </c>
      <c r="AU126" s="21" t="s">
        <v>81</v>
      </c>
    </row>
    <row r="127" spans="1:65" s="2" customFormat="1" ht="16.5" customHeight="1">
      <c r="A127" s="38"/>
      <c r="B127" s="39"/>
      <c r="C127" s="225" t="s">
        <v>1128</v>
      </c>
      <c r="D127" s="225" t="s">
        <v>234</v>
      </c>
      <c r="E127" s="226" t="s">
        <v>4148</v>
      </c>
      <c r="F127" s="227" t="s">
        <v>4149</v>
      </c>
      <c r="G127" s="228" t="s">
        <v>999</v>
      </c>
      <c r="H127" s="229">
        <v>1</v>
      </c>
      <c r="I127" s="230"/>
      <c r="J127" s="231">
        <f>ROUND(I127*H127,2)</f>
        <v>0</v>
      </c>
      <c r="K127" s="227" t="s">
        <v>1480</v>
      </c>
      <c r="L127" s="232"/>
      <c r="M127" s="233" t="s">
        <v>19</v>
      </c>
      <c r="N127" s="234" t="s">
        <v>43</v>
      </c>
      <c r="O127" s="68"/>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238</v>
      </c>
      <c r="AT127" s="193" t="s">
        <v>234</v>
      </c>
      <c r="AU127" s="193" t="s">
        <v>81</v>
      </c>
      <c r="AY127" s="21" t="s">
        <v>168</v>
      </c>
      <c r="BE127" s="194">
        <f>IF(N127="základní",J127,0)</f>
        <v>0</v>
      </c>
      <c r="BF127" s="194">
        <f>IF(N127="snížená",J127,0)</f>
        <v>0</v>
      </c>
      <c r="BG127" s="194">
        <f>IF(N127="zákl. přenesená",J127,0)</f>
        <v>0</v>
      </c>
      <c r="BH127" s="194">
        <f>IF(N127="sníž. přenesená",J127,0)</f>
        <v>0</v>
      </c>
      <c r="BI127" s="194">
        <f>IF(N127="nulová",J127,0)</f>
        <v>0</v>
      </c>
      <c r="BJ127" s="21" t="s">
        <v>79</v>
      </c>
      <c r="BK127" s="194">
        <f>ROUND(I127*H127,2)</f>
        <v>0</v>
      </c>
      <c r="BL127" s="21" t="s">
        <v>176</v>
      </c>
      <c r="BM127" s="193" t="s">
        <v>4150</v>
      </c>
    </row>
    <row r="128" spans="1:65" s="2" customFormat="1" ht="11.25">
      <c r="A128" s="38"/>
      <c r="B128" s="39"/>
      <c r="C128" s="40"/>
      <c r="D128" s="195" t="s">
        <v>178</v>
      </c>
      <c r="E128" s="40"/>
      <c r="F128" s="196" t="s">
        <v>4149</v>
      </c>
      <c r="G128" s="40"/>
      <c r="H128" s="40"/>
      <c r="I128" s="197"/>
      <c r="J128" s="40"/>
      <c r="K128" s="40"/>
      <c r="L128" s="43"/>
      <c r="M128" s="198"/>
      <c r="N128" s="199"/>
      <c r="O128" s="68"/>
      <c r="P128" s="68"/>
      <c r="Q128" s="68"/>
      <c r="R128" s="68"/>
      <c r="S128" s="68"/>
      <c r="T128" s="69"/>
      <c r="U128" s="38"/>
      <c r="V128" s="38"/>
      <c r="W128" s="38"/>
      <c r="X128" s="38"/>
      <c r="Y128" s="38"/>
      <c r="Z128" s="38"/>
      <c r="AA128" s="38"/>
      <c r="AB128" s="38"/>
      <c r="AC128" s="38"/>
      <c r="AD128" s="38"/>
      <c r="AE128" s="38"/>
      <c r="AT128" s="21" t="s">
        <v>178</v>
      </c>
      <c r="AU128" s="21" t="s">
        <v>81</v>
      </c>
    </row>
    <row r="129" spans="1:65" s="2" customFormat="1" ht="16.5" customHeight="1">
      <c r="A129" s="38"/>
      <c r="B129" s="39"/>
      <c r="C129" s="225" t="s">
        <v>1135</v>
      </c>
      <c r="D129" s="225" t="s">
        <v>234</v>
      </c>
      <c r="E129" s="226" t="s">
        <v>4151</v>
      </c>
      <c r="F129" s="227" t="s">
        <v>4152</v>
      </c>
      <c r="G129" s="228" t="s">
        <v>999</v>
      </c>
      <c r="H129" s="229">
        <v>1</v>
      </c>
      <c r="I129" s="230"/>
      <c r="J129" s="231">
        <f>ROUND(I129*H129,2)</f>
        <v>0</v>
      </c>
      <c r="K129" s="227" t="s">
        <v>1480</v>
      </c>
      <c r="L129" s="232"/>
      <c r="M129" s="233" t="s">
        <v>19</v>
      </c>
      <c r="N129" s="234" t="s">
        <v>43</v>
      </c>
      <c r="O129" s="68"/>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238</v>
      </c>
      <c r="AT129" s="193" t="s">
        <v>234</v>
      </c>
      <c r="AU129" s="193" t="s">
        <v>81</v>
      </c>
      <c r="AY129" s="21" t="s">
        <v>168</v>
      </c>
      <c r="BE129" s="194">
        <f>IF(N129="základní",J129,0)</f>
        <v>0</v>
      </c>
      <c r="BF129" s="194">
        <f>IF(N129="snížená",J129,0)</f>
        <v>0</v>
      </c>
      <c r="BG129" s="194">
        <f>IF(N129="zákl. přenesená",J129,0)</f>
        <v>0</v>
      </c>
      <c r="BH129" s="194">
        <f>IF(N129="sníž. přenesená",J129,0)</f>
        <v>0</v>
      </c>
      <c r="BI129" s="194">
        <f>IF(N129="nulová",J129,0)</f>
        <v>0</v>
      </c>
      <c r="BJ129" s="21" t="s">
        <v>79</v>
      </c>
      <c r="BK129" s="194">
        <f>ROUND(I129*H129,2)</f>
        <v>0</v>
      </c>
      <c r="BL129" s="21" t="s">
        <v>176</v>
      </c>
      <c r="BM129" s="193" t="s">
        <v>4153</v>
      </c>
    </row>
    <row r="130" spans="1:65" s="2" customFormat="1" ht="11.25">
      <c r="A130" s="38"/>
      <c r="B130" s="39"/>
      <c r="C130" s="40"/>
      <c r="D130" s="195" t="s">
        <v>178</v>
      </c>
      <c r="E130" s="40"/>
      <c r="F130" s="196" t="s">
        <v>4152</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1" t="s">
        <v>178</v>
      </c>
      <c r="AU130" s="21" t="s">
        <v>81</v>
      </c>
    </row>
    <row r="131" spans="1:65" s="2" customFormat="1" ht="16.5" customHeight="1">
      <c r="A131" s="38"/>
      <c r="B131" s="39"/>
      <c r="C131" s="225" t="s">
        <v>1141</v>
      </c>
      <c r="D131" s="225" t="s">
        <v>234</v>
      </c>
      <c r="E131" s="226" t="s">
        <v>4154</v>
      </c>
      <c r="F131" s="227" t="s">
        <v>4155</v>
      </c>
      <c r="G131" s="228" t="s">
        <v>1675</v>
      </c>
      <c r="H131" s="229">
        <v>1</v>
      </c>
      <c r="I131" s="230"/>
      <c r="J131" s="231">
        <f>ROUND(I131*H131,2)</f>
        <v>0</v>
      </c>
      <c r="K131" s="227" t="s">
        <v>1480</v>
      </c>
      <c r="L131" s="232"/>
      <c r="M131" s="233" t="s">
        <v>19</v>
      </c>
      <c r="N131" s="234" t="s">
        <v>43</v>
      </c>
      <c r="O131" s="68"/>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238</v>
      </c>
      <c r="AT131" s="193" t="s">
        <v>234</v>
      </c>
      <c r="AU131" s="193" t="s">
        <v>81</v>
      </c>
      <c r="AY131" s="21" t="s">
        <v>168</v>
      </c>
      <c r="BE131" s="194">
        <f>IF(N131="základní",J131,0)</f>
        <v>0</v>
      </c>
      <c r="BF131" s="194">
        <f>IF(N131="snížená",J131,0)</f>
        <v>0</v>
      </c>
      <c r="BG131" s="194">
        <f>IF(N131="zákl. přenesená",J131,0)</f>
        <v>0</v>
      </c>
      <c r="BH131" s="194">
        <f>IF(N131="sníž. přenesená",J131,0)</f>
        <v>0</v>
      </c>
      <c r="BI131" s="194">
        <f>IF(N131="nulová",J131,0)</f>
        <v>0</v>
      </c>
      <c r="BJ131" s="21" t="s">
        <v>79</v>
      </c>
      <c r="BK131" s="194">
        <f>ROUND(I131*H131,2)</f>
        <v>0</v>
      </c>
      <c r="BL131" s="21" t="s">
        <v>176</v>
      </c>
      <c r="BM131" s="193" t="s">
        <v>4156</v>
      </c>
    </row>
    <row r="132" spans="1:65" s="2" customFormat="1" ht="11.25">
      <c r="A132" s="38"/>
      <c r="B132" s="39"/>
      <c r="C132" s="40"/>
      <c r="D132" s="195" t="s">
        <v>178</v>
      </c>
      <c r="E132" s="40"/>
      <c r="F132" s="196" t="s">
        <v>4155</v>
      </c>
      <c r="G132" s="40"/>
      <c r="H132" s="40"/>
      <c r="I132" s="197"/>
      <c r="J132" s="40"/>
      <c r="K132" s="40"/>
      <c r="L132" s="43"/>
      <c r="M132" s="198"/>
      <c r="N132" s="199"/>
      <c r="O132" s="68"/>
      <c r="P132" s="68"/>
      <c r="Q132" s="68"/>
      <c r="R132" s="68"/>
      <c r="S132" s="68"/>
      <c r="T132" s="69"/>
      <c r="U132" s="38"/>
      <c r="V132" s="38"/>
      <c r="W132" s="38"/>
      <c r="X132" s="38"/>
      <c r="Y132" s="38"/>
      <c r="Z132" s="38"/>
      <c r="AA132" s="38"/>
      <c r="AB132" s="38"/>
      <c r="AC132" s="38"/>
      <c r="AD132" s="38"/>
      <c r="AE132" s="38"/>
      <c r="AT132" s="21" t="s">
        <v>178</v>
      </c>
      <c r="AU132" s="21" t="s">
        <v>81</v>
      </c>
    </row>
    <row r="133" spans="1:65" s="2" customFormat="1" ht="16.5" customHeight="1">
      <c r="A133" s="38"/>
      <c r="B133" s="39"/>
      <c r="C133" s="225" t="s">
        <v>1148</v>
      </c>
      <c r="D133" s="225" t="s">
        <v>234</v>
      </c>
      <c r="E133" s="226" t="s">
        <v>4157</v>
      </c>
      <c r="F133" s="227" t="s">
        <v>4158</v>
      </c>
      <c r="G133" s="228" t="s">
        <v>1675</v>
      </c>
      <c r="H133" s="229">
        <v>1</v>
      </c>
      <c r="I133" s="230"/>
      <c r="J133" s="231">
        <f>ROUND(I133*H133,2)</f>
        <v>0</v>
      </c>
      <c r="K133" s="227" t="s">
        <v>1480</v>
      </c>
      <c r="L133" s="232"/>
      <c r="M133" s="233" t="s">
        <v>19</v>
      </c>
      <c r="N133" s="234" t="s">
        <v>43</v>
      </c>
      <c r="O133" s="68"/>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238</v>
      </c>
      <c r="AT133" s="193" t="s">
        <v>234</v>
      </c>
      <c r="AU133" s="193" t="s">
        <v>81</v>
      </c>
      <c r="AY133" s="21" t="s">
        <v>168</v>
      </c>
      <c r="BE133" s="194">
        <f>IF(N133="základní",J133,0)</f>
        <v>0</v>
      </c>
      <c r="BF133" s="194">
        <f>IF(N133="snížená",J133,0)</f>
        <v>0</v>
      </c>
      <c r="BG133" s="194">
        <f>IF(N133="zákl. přenesená",J133,0)</f>
        <v>0</v>
      </c>
      <c r="BH133" s="194">
        <f>IF(N133="sníž. přenesená",J133,0)</f>
        <v>0</v>
      </c>
      <c r="BI133" s="194">
        <f>IF(N133="nulová",J133,0)</f>
        <v>0</v>
      </c>
      <c r="BJ133" s="21" t="s">
        <v>79</v>
      </c>
      <c r="BK133" s="194">
        <f>ROUND(I133*H133,2)</f>
        <v>0</v>
      </c>
      <c r="BL133" s="21" t="s">
        <v>176</v>
      </c>
      <c r="BM133" s="193" t="s">
        <v>4159</v>
      </c>
    </row>
    <row r="134" spans="1:65" s="2" customFormat="1" ht="11.25">
      <c r="A134" s="38"/>
      <c r="B134" s="39"/>
      <c r="C134" s="40"/>
      <c r="D134" s="195" t="s">
        <v>178</v>
      </c>
      <c r="E134" s="40"/>
      <c r="F134" s="196" t="s">
        <v>4158</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1" t="s">
        <v>178</v>
      </c>
      <c r="AU134" s="21" t="s">
        <v>81</v>
      </c>
    </row>
    <row r="135" spans="1:65" s="2" customFormat="1" ht="24.2" customHeight="1">
      <c r="A135" s="38"/>
      <c r="B135" s="39"/>
      <c r="C135" s="225" t="s">
        <v>1155</v>
      </c>
      <c r="D135" s="225" t="s">
        <v>234</v>
      </c>
      <c r="E135" s="226" t="s">
        <v>4160</v>
      </c>
      <c r="F135" s="227" t="s">
        <v>4161</v>
      </c>
      <c r="G135" s="228" t="s">
        <v>1675</v>
      </c>
      <c r="H135" s="229">
        <v>1</v>
      </c>
      <c r="I135" s="230"/>
      <c r="J135" s="231">
        <f>ROUND(I135*H135,2)</f>
        <v>0</v>
      </c>
      <c r="K135" s="227" t="s">
        <v>1480</v>
      </c>
      <c r="L135" s="232"/>
      <c r="M135" s="233" t="s">
        <v>19</v>
      </c>
      <c r="N135" s="234" t="s">
        <v>43</v>
      </c>
      <c r="O135" s="68"/>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238</v>
      </c>
      <c r="AT135" s="193" t="s">
        <v>234</v>
      </c>
      <c r="AU135" s="193" t="s">
        <v>81</v>
      </c>
      <c r="AY135" s="21" t="s">
        <v>168</v>
      </c>
      <c r="BE135" s="194">
        <f>IF(N135="základní",J135,0)</f>
        <v>0</v>
      </c>
      <c r="BF135" s="194">
        <f>IF(N135="snížená",J135,0)</f>
        <v>0</v>
      </c>
      <c r="BG135" s="194">
        <f>IF(N135="zákl. přenesená",J135,0)</f>
        <v>0</v>
      </c>
      <c r="BH135" s="194">
        <f>IF(N135="sníž. přenesená",J135,0)</f>
        <v>0</v>
      </c>
      <c r="BI135" s="194">
        <f>IF(N135="nulová",J135,0)</f>
        <v>0</v>
      </c>
      <c r="BJ135" s="21" t="s">
        <v>79</v>
      </c>
      <c r="BK135" s="194">
        <f>ROUND(I135*H135,2)</f>
        <v>0</v>
      </c>
      <c r="BL135" s="21" t="s">
        <v>176</v>
      </c>
      <c r="BM135" s="193" t="s">
        <v>4162</v>
      </c>
    </row>
    <row r="136" spans="1:65" s="2" customFormat="1" ht="11.25">
      <c r="A136" s="38"/>
      <c r="B136" s="39"/>
      <c r="C136" s="40"/>
      <c r="D136" s="195" t="s">
        <v>178</v>
      </c>
      <c r="E136" s="40"/>
      <c r="F136" s="196" t="s">
        <v>4161</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1" t="s">
        <v>178</v>
      </c>
      <c r="AU136" s="21" t="s">
        <v>81</v>
      </c>
    </row>
    <row r="137" spans="1:65" s="2" customFormat="1" ht="21.75" customHeight="1">
      <c r="A137" s="38"/>
      <c r="B137" s="39"/>
      <c r="C137" s="182" t="s">
        <v>1162</v>
      </c>
      <c r="D137" s="182" t="s">
        <v>171</v>
      </c>
      <c r="E137" s="183" t="s">
        <v>4163</v>
      </c>
      <c r="F137" s="184" t="s">
        <v>4164</v>
      </c>
      <c r="G137" s="185" t="s">
        <v>1675</v>
      </c>
      <c r="H137" s="186">
        <v>1</v>
      </c>
      <c r="I137" s="187"/>
      <c r="J137" s="188">
        <f>ROUND(I137*H137,2)</f>
        <v>0</v>
      </c>
      <c r="K137" s="184" t="s">
        <v>1480</v>
      </c>
      <c r="L137" s="43"/>
      <c r="M137" s="189" t="s">
        <v>19</v>
      </c>
      <c r="N137" s="190" t="s">
        <v>43</v>
      </c>
      <c r="O137" s="68"/>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176</v>
      </c>
      <c r="AT137" s="193" t="s">
        <v>171</v>
      </c>
      <c r="AU137" s="193" t="s">
        <v>81</v>
      </c>
      <c r="AY137" s="21" t="s">
        <v>168</v>
      </c>
      <c r="BE137" s="194">
        <f>IF(N137="základní",J137,0)</f>
        <v>0</v>
      </c>
      <c r="BF137" s="194">
        <f>IF(N137="snížená",J137,0)</f>
        <v>0</v>
      </c>
      <c r="BG137" s="194">
        <f>IF(N137="zákl. přenesená",J137,0)</f>
        <v>0</v>
      </c>
      <c r="BH137" s="194">
        <f>IF(N137="sníž. přenesená",J137,0)</f>
        <v>0</v>
      </c>
      <c r="BI137" s="194">
        <f>IF(N137="nulová",J137,0)</f>
        <v>0</v>
      </c>
      <c r="BJ137" s="21" t="s">
        <v>79</v>
      </c>
      <c r="BK137" s="194">
        <f>ROUND(I137*H137,2)</f>
        <v>0</v>
      </c>
      <c r="BL137" s="21" t="s">
        <v>176</v>
      </c>
      <c r="BM137" s="193" t="s">
        <v>4165</v>
      </c>
    </row>
    <row r="138" spans="1:65" s="2" customFormat="1" ht="11.25">
      <c r="A138" s="38"/>
      <c r="B138" s="39"/>
      <c r="C138" s="40"/>
      <c r="D138" s="195" t="s">
        <v>178</v>
      </c>
      <c r="E138" s="40"/>
      <c r="F138" s="196" t="s">
        <v>4166</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1" t="s">
        <v>178</v>
      </c>
      <c r="AU138" s="21" t="s">
        <v>81</v>
      </c>
    </row>
    <row r="139" spans="1:65" s="12" customFormat="1" ht="22.9" customHeight="1">
      <c r="B139" s="166"/>
      <c r="C139" s="167"/>
      <c r="D139" s="168" t="s">
        <v>71</v>
      </c>
      <c r="E139" s="180" t="s">
        <v>4167</v>
      </c>
      <c r="F139" s="180" t="s">
        <v>4168</v>
      </c>
      <c r="G139" s="167"/>
      <c r="H139" s="167"/>
      <c r="I139" s="170"/>
      <c r="J139" s="181">
        <f>BK139</f>
        <v>0</v>
      </c>
      <c r="K139" s="167"/>
      <c r="L139" s="172"/>
      <c r="M139" s="173"/>
      <c r="N139" s="174"/>
      <c r="O139" s="174"/>
      <c r="P139" s="175">
        <f>SUM(P140:P153)</f>
        <v>0</v>
      </c>
      <c r="Q139" s="174"/>
      <c r="R139" s="175">
        <f>SUM(R140:R153)</f>
        <v>0</v>
      </c>
      <c r="S139" s="174"/>
      <c r="T139" s="176">
        <f>SUM(T140:T153)</f>
        <v>0</v>
      </c>
      <c r="AR139" s="177" t="s">
        <v>268</v>
      </c>
      <c r="AT139" s="178" t="s">
        <v>71</v>
      </c>
      <c r="AU139" s="178" t="s">
        <v>79</v>
      </c>
      <c r="AY139" s="177" t="s">
        <v>168</v>
      </c>
      <c r="BK139" s="179">
        <f>SUM(BK140:BK153)</f>
        <v>0</v>
      </c>
    </row>
    <row r="140" spans="1:65" s="2" customFormat="1" ht="16.5" customHeight="1">
      <c r="A140" s="38"/>
      <c r="B140" s="39"/>
      <c r="C140" s="225" t="s">
        <v>268</v>
      </c>
      <c r="D140" s="225" t="s">
        <v>234</v>
      </c>
      <c r="E140" s="226" t="s">
        <v>4169</v>
      </c>
      <c r="F140" s="227" t="s">
        <v>4170</v>
      </c>
      <c r="G140" s="228" t="s">
        <v>999</v>
      </c>
      <c r="H140" s="229">
        <v>1</v>
      </c>
      <c r="I140" s="230"/>
      <c r="J140" s="231">
        <f>ROUND(I140*H140,2)</f>
        <v>0</v>
      </c>
      <c r="K140" s="227" t="s">
        <v>1480</v>
      </c>
      <c r="L140" s="232"/>
      <c r="M140" s="233" t="s">
        <v>19</v>
      </c>
      <c r="N140" s="234" t="s">
        <v>43</v>
      </c>
      <c r="O140" s="68"/>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238</v>
      </c>
      <c r="AT140" s="193" t="s">
        <v>234</v>
      </c>
      <c r="AU140" s="193" t="s">
        <v>81</v>
      </c>
      <c r="AY140" s="21" t="s">
        <v>168</v>
      </c>
      <c r="BE140" s="194">
        <f>IF(N140="základní",J140,0)</f>
        <v>0</v>
      </c>
      <c r="BF140" s="194">
        <f>IF(N140="snížená",J140,0)</f>
        <v>0</v>
      </c>
      <c r="BG140" s="194">
        <f>IF(N140="zákl. přenesená",J140,0)</f>
        <v>0</v>
      </c>
      <c r="BH140" s="194">
        <f>IF(N140="sníž. přenesená",J140,0)</f>
        <v>0</v>
      </c>
      <c r="BI140" s="194">
        <f>IF(N140="nulová",J140,0)</f>
        <v>0</v>
      </c>
      <c r="BJ140" s="21" t="s">
        <v>79</v>
      </c>
      <c r="BK140" s="194">
        <f>ROUND(I140*H140,2)</f>
        <v>0</v>
      </c>
      <c r="BL140" s="21" t="s">
        <v>176</v>
      </c>
      <c r="BM140" s="193" t="s">
        <v>4171</v>
      </c>
    </row>
    <row r="141" spans="1:65" s="2" customFormat="1" ht="11.25">
      <c r="A141" s="38"/>
      <c r="B141" s="39"/>
      <c r="C141" s="40"/>
      <c r="D141" s="195" t="s">
        <v>178</v>
      </c>
      <c r="E141" s="40"/>
      <c r="F141" s="196" t="s">
        <v>4170</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1" t="s">
        <v>178</v>
      </c>
      <c r="AU141" s="21" t="s">
        <v>81</v>
      </c>
    </row>
    <row r="142" spans="1:65" s="2" customFormat="1" ht="16.5" customHeight="1">
      <c r="A142" s="38"/>
      <c r="B142" s="39"/>
      <c r="C142" s="225" t="s">
        <v>176</v>
      </c>
      <c r="D142" s="225" t="s">
        <v>234</v>
      </c>
      <c r="E142" s="226" t="s">
        <v>4172</v>
      </c>
      <c r="F142" s="227" t="s">
        <v>4173</v>
      </c>
      <c r="G142" s="228" t="s">
        <v>999</v>
      </c>
      <c r="H142" s="229">
        <v>1</v>
      </c>
      <c r="I142" s="230"/>
      <c r="J142" s="231">
        <f>ROUND(I142*H142,2)</f>
        <v>0</v>
      </c>
      <c r="K142" s="227" t="s">
        <v>1480</v>
      </c>
      <c r="L142" s="232"/>
      <c r="M142" s="233" t="s">
        <v>19</v>
      </c>
      <c r="N142" s="234" t="s">
        <v>43</v>
      </c>
      <c r="O142" s="68"/>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238</v>
      </c>
      <c r="AT142" s="193" t="s">
        <v>234</v>
      </c>
      <c r="AU142" s="193" t="s">
        <v>81</v>
      </c>
      <c r="AY142" s="21" t="s">
        <v>168</v>
      </c>
      <c r="BE142" s="194">
        <f>IF(N142="základní",J142,0)</f>
        <v>0</v>
      </c>
      <c r="BF142" s="194">
        <f>IF(N142="snížená",J142,0)</f>
        <v>0</v>
      </c>
      <c r="BG142" s="194">
        <f>IF(N142="zákl. přenesená",J142,0)</f>
        <v>0</v>
      </c>
      <c r="BH142" s="194">
        <f>IF(N142="sníž. přenesená",J142,0)</f>
        <v>0</v>
      </c>
      <c r="BI142" s="194">
        <f>IF(N142="nulová",J142,0)</f>
        <v>0</v>
      </c>
      <c r="BJ142" s="21" t="s">
        <v>79</v>
      </c>
      <c r="BK142" s="194">
        <f>ROUND(I142*H142,2)</f>
        <v>0</v>
      </c>
      <c r="BL142" s="21" t="s">
        <v>176</v>
      </c>
      <c r="BM142" s="193" t="s">
        <v>4174</v>
      </c>
    </row>
    <row r="143" spans="1:65" s="2" customFormat="1" ht="11.25">
      <c r="A143" s="38"/>
      <c r="B143" s="39"/>
      <c r="C143" s="40"/>
      <c r="D143" s="195" t="s">
        <v>178</v>
      </c>
      <c r="E143" s="40"/>
      <c r="F143" s="196" t="s">
        <v>4173</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1" t="s">
        <v>178</v>
      </c>
      <c r="AU143" s="21" t="s">
        <v>81</v>
      </c>
    </row>
    <row r="144" spans="1:65" s="2" customFormat="1" ht="16.5" customHeight="1">
      <c r="A144" s="38"/>
      <c r="B144" s="39"/>
      <c r="C144" s="225" t="s">
        <v>635</v>
      </c>
      <c r="D144" s="225" t="s">
        <v>234</v>
      </c>
      <c r="E144" s="226" t="s">
        <v>4154</v>
      </c>
      <c r="F144" s="227" t="s">
        <v>4155</v>
      </c>
      <c r="G144" s="228" t="s">
        <v>1675</v>
      </c>
      <c r="H144" s="229">
        <v>1</v>
      </c>
      <c r="I144" s="230"/>
      <c r="J144" s="231">
        <f>ROUND(I144*H144,2)</f>
        <v>0</v>
      </c>
      <c r="K144" s="227" t="s">
        <v>1480</v>
      </c>
      <c r="L144" s="232"/>
      <c r="M144" s="233" t="s">
        <v>19</v>
      </c>
      <c r="N144" s="234" t="s">
        <v>43</v>
      </c>
      <c r="O144" s="68"/>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238</v>
      </c>
      <c r="AT144" s="193" t="s">
        <v>234</v>
      </c>
      <c r="AU144" s="193" t="s">
        <v>81</v>
      </c>
      <c r="AY144" s="21" t="s">
        <v>168</v>
      </c>
      <c r="BE144" s="194">
        <f>IF(N144="základní",J144,0)</f>
        <v>0</v>
      </c>
      <c r="BF144" s="194">
        <f>IF(N144="snížená",J144,0)</f>
        <v>0</v>
      </c>
      <c r="BG144" s="194">
        <f>IF(N144="zákl. přenesená",J144,0)</f>
        <v>0</v>
      </c>
      <c r="BH144" s="194">
        <f>IF(N144="sníž. přenesená",J144,0)</f>
        <v>0</v>
      </c>
      <c r="BI144" s="194">
        <f>IF(N144="nulová",J144,0)</f>
        <v>0</v>
      </c>
      <c r="BJ144" s="21" t="s">
        <v>79</v>
      </c>
      <c r="BK144" s="194">
        <f>ROUND(I144*H144,2)</f>
        <v>0</v>
      </c>
      <c r="BL144" s="21" t="s">
        <v>176</v>
      </c>
      <c r="BM144" s="193" t="s">
        <v>4175</v>
      </c>
    </row>
    <row r="145" spans="1:65" s="2" customFormat="1" ht="11.25">
      <c r="A145" s="38"/>
      <c r="B145" s="39"/>
      <c r="C145" s="40"/>
      <c r="D145" s="195" t="s">
        <v>178</v>
      </c>
      <c r="E145" s="40"/>
      <c r="F145" s="196" t="s">
        <v>4155</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1" t="s">
        <v>178</v>
      </c>
      <c r="AU145" s="21" t="s">
        <v>81</v>
      </c>
    </row>
    <row r="146" spans="1:65" s="2" customFormat="1" ht="16.5" customHeight="1">
      <c r="A146" s="38"/>
      <c r="B146" s="39"/>
      <c r="C146" s="225" t="s">
        <v>318</v>
      </c>
      <c r="D146" s="225" t="s">
        <v>234</v>
      </c>
      <c r="E146" s="226" t="s">
        <v>4176</v>
      </c>
      <c r="F146" s="227" t="s">
        <v>4177</v>
      </c>
      <c r="G146" s="228" t="s">
        <v>1675</v>
      </c>
      <c r="H146" s="229">
        <v>1</v>
      </c>
      <c r="I146" s="230"/>
      <c r="J146" s="231">
        <f>ROUND(I146*H146,2)</f>
        <v>0</v>
      </c>
      <c r="K146" s="227" t="s">
        <v>1480</v>
      </c>
      <c r="L146" s="232"/>
      <c r="M146" s="233" t="s">
        <v>19</v>
      </c>
      <c r="N146" s="234" t="s">
        <v>43</v>
      </c>
      <c r="O146" s="68"/>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238</v>
      </c>
      <c r="AT146" s="193" t="s">
        <v>234</v>
      </c>
      <c r="AU146" s="193" t="s">
        <v>81</v>
      </c>
      <c r="AY146" s="21" t="s">
        <v>168</v>
      </c>
      <c r="BE146" s="194">
        <f>IF(N146="základní",J146,0)</f>
        <v>0</v>
      </c>
      <c r="BF146" s="194">
        <f>IF(N146="snížená",J146,0)</f>
        <v>0</v>
      </c>
      <c r="BG146" s="194">
        <f>IF(N146="zákl. přenesená",J146,0)</f>
        <v>0</v>
      </c>
      <c r="BH146" s="194">
        <f>IF(N146="sníž. přenesená",J146,0)</f>
        <v>0</v>
      </c>
      <c r="BI146" s="194">
        <f>IF(N146="nulová",J146,0)</f>
        <v>0</v>
      </c>
      <c r="BJ146" s="21" t="s">
        <v>79</v>
      </c>
      <c r="BK146" s="194">
        <f>ROUND(I146*H146,2)</f>
        <v>0</v>
      </c>
      <c r="BL146" s="21" t="s">
        <v>176</v>
      </c>
      <c r="BM146" s="193" t="s">
        <v>4178</v>
      </c>
    </row>
    <row r="147" spans="1:65" s="2" customFormat="1" ht="11.25">
      <c r="A147" s="38"/>
      <c r="B147" s="39"/>
      <c r="C147" s="40"/>
      <c r="D147" s="195" t="s">
        <v>178</v>
      </c>
      <c r="E147" s="40"/>
      <c r="F147" s="196" t="s">
        <v>4177</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1" t="s">
        <v>178</v>
      </c>
      <c r="AU147" s="21" t="s">
        <v>81</v>
      </c>
    </row>
    <row r="148" spans="1:65" s="2" customFormat="1" ht="16.5" customHeight="1">
      <c r="A148" s="38"/>
      <c r="B148" s="39"/>
      <c r="C148" s="225" t="s">
        <v>192</v>
      </c>
      <c r="D148" s="225" t="s">
        <v>234</v>
      </c>
      <c r="E148" s="226" t="s">
        <v>4179</v>
      </c>
      <c r="F148" s="227" t="s">
        <v>4180</v>
      </c>
      <c r="G148" s="228" t="s">
        <v>1675</v>
      </c>
      <c r="H148" s="229">
        <v>1</v>
      </c>
      <c r="I148" s="230"/>
      <c r="J148" s="231">
        <f>ROUND(I148*H148,2)</f>
        <v>0</v>
      </c>
      <c r="K148" s="227" t="s">
        <v>1480</v>
      </c>
      <c r="L148" s="232"/>
      <c r="M148" s="233" t="s">
        <v>19</v>
      </c>
      <c r="N148" s="234" t="s">
        <v>43</v>
      </c>
      <c r="O148" s="68"/>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238</v>
      </c>
      <c r="AT148" s="193" t="s">
        <v>234</v>
      </c>
      <c r="AU148" s="193" t="s">
        <v>81</v>
      </c>
      <c r="AY148" s="21" t="s">
        <v>168</v>
      </c>
      <c r="BE148" s="194">
        <f>IF(N148="základní",J148,0)</f>
        <v>0</v>
      </c>
      <c r="BF148" s="194">
        <f>IF(N148="snížená",J148,0)</f>
        <v>0</v>
      </c>
      <c r="BG148" s="194">
        <f>IF(N148="zákl. přenesená",J148,0)</f>
        <v>0</v>
      </c>
      <c r="BH148" s="194">
        <f>IF(N148="sníž. přenesená",J148,0)</f>
        <v>0</v>
      </c>
      <c r="BI148" s="194">
        <f>IF(N148="nulová",J148,0)</f>
        <v>0</v>
      </c>
      <c r="BJ148" s="21" t="s">
        <v>79</v>
      </c>
      <c r="BK148" s="194">
        <f>ROUND(I148*H148,2)</f>
        <v>0</v>
      </c>
      <c r="BL148" s="21" t="s">
        <v>176</v>
      </c>
      <c r="BM148" s="193" t="s">
        <v>4181</v>
      </c>
    </row>
    <row r="149" spans="1:65" s="2" customFormat="1" ht="11.25">
      <c r="A149" s="38"/>
      <c r="B149" s="39"/>
      <c r="C149" s="40"/>
      <c r="D149" s="195" t="s">
        <v>178</v>
      </c>
      <c r="E149" s="40"/>
      <c r="F149" s="196" t="s">
        <v>4180</v>
      </c>
      <c r="G149" s="40"/>
      <c r="H149" s="40"/>
      <c r="I149" s="197"/>
      <c r="J149" s="40"/>
      <c r="K149" s="40"/>
      <c r="L149" s="43"/>
      <c r="M149" s="198"/>
      <c r="N149" s="199"/>
      <c r="O149" s="68"/>
      <c r="P149" s="68"/>
      <c r="Q149" s="68"/>
      <c r="R149" s="68"/>
      <c r="S149" s="68"/>
      <c r="T149" s="69"/>
      <c r="U149" s="38"/>
      <c r="V149" s="38"/>
      <c r="W149" s="38"/>
      <c r="X149" s="38"/>
      <c r="Y149" s="38"/>
      <c r="Z149" s="38"/>
      <c r="AA149" s="38"/>
      <c r="AB149" s="38"/>
      <c r="AC149" s="38"/>
      <c r="AD149" s="38"/>
      <c r="AE149" s="38"/>
      <c r="AT149" s="21" t="s">
        <v>178</v>
      </c>
      <c r="AU149" s="21" t="s">
        <v>81</v>
      </c>
    </row>
    <row r="150" spans="1:65" s="2" customFormat="1" ht="24.2" customHeight="1">
      <c r="A150" s="38"/>
      <c r="B150" s="39"/>
      <c r="C150" s="225" t="s">
        <v>238</v>
      </c>
      <c r="D150" s="225" t="s">
        <v>234</v>
      </c>
      <c r="E150" s="226" t="s">
        <v>4182</v>
      </c>
      <c r="F150" s="227" t="s">
        <v>4161</v>
      </c>
      <c r="G150" s="228" t="s">
        <v>1675</v>
      </c>
      <c r="H150" s="229">
        <v>1</v>
      </c>
      <c r="I150" s="230"/>
      <c r="J150" s="231">
        <f>ROUND(I150*H150,2)</f>
        <v>0</v>
      </c>
      <c r="K150" s="227" t="s">
        <v>1480</v>
      </c>
      <c r="L150" s="232"/>
      <c r="M150" s="233" t="s">
        <v>19</v>
      </c>
      <c r="N150" s="234" t="s">
        <v>43</v>
      </c>
      <c r="O150" s="68"/>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238</v>
      </c>
      <c r="AT150" s="193" t="s">
        <v>234</v>
      </c>
      <c r="AU150" s="193" t="s">
        <v>81</v>
      </c>
      <c r="AY150" s="21" t="s">
        <v>168</v>
      </c>
      <c r="BE150" s="194">
        <f>IF(N150="základní",J150,0)</f>
        <v>0</v>
      </c>
      <c r="BF150" s="194">
        <f>IF(N150="snížená",J150,0)</f>
        <v>0</v>
      </c>
      <c r="BG150" s="194">
        <f>IF(N150="zákl. přenesená",J150,0)</f>
        <v>0</v>
      </c>
      <c r="BH150" s="194">
        <f>IF(N150="sníž. přenesená",J150,0)</f>
        <v>0</v>
      </c>
      <c r="BI150" s="194">
        <f>IF(N150="nulová",J150,0)</f>
        <v>0</v>
      </c>
      <c r="BJ150" s="21" t="s">
        <v>79</v>
      </c>
      <c r="BK150" s="194">
        <f>ROUND(I150*H150,2)</f>
        <v>0</v>
      </c>
      <c r="BL150" s="21" t="s">
        <v>176</v>
      </c>
      <c r="BM150" s="193" t="s">
        <v>4183</v>
      </c>
    </row>
    <row r="151" spans="1:65" s="2" customFormat="1" ht="11.25">
      <c r="A151" s="38"/>
      <c r="B151" s="39"/>
      <c r="C151" s="40"/>
      <c r="D151" s="195" t="s">
        <v>178</v>
      </c>
      <c r="E151" s="40"/>
      <c r="F151" s="196" t="s">
        <v>4161</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1" t="s">
        <v>178</v>
      </c>
      <c r="AU151" s="21" t="s">
        <v>81</v>
      </c>
    </row>
    <row r="152" spans="1:65" s="2" customFormat="1" ht="21.75" customHeight="1">
      <c r="A152" s="38"/>
      <c r="B152" s="39"/>
      <c r="C152" s="182" t="s">
        <v>547</v>
      </c>
      <c r="D152" s="182" t="s">
        <v>171</v>
      </c>
      <c r="E152" s="183" t="s">
        <v>4184</v>
      </c>
      <c r="F152" s="184" t="s">
        <v>4164</v>
      </c>
      <c r="G152" s="185" t="s">
        <v>1675</v>
      </c>
      <c r="H152" s="186">
        <v>1</v>
      </c>
      <c r="I152" s="187"/>
      <c r="J152" s="188">
        <f>ROUND(I152*H152,2)</f>
        <v>0</v>
      </c>
      <c r="K152" s="184" t="s">
        <v>1480</v>
      </c>
      <c r="L152" s="43"/>
      <c r="M152" s="189" t="s">
        <v>19</v>
      </c>
      <c r="N152" s="190" t="s">
        <v>43</v>
      </c>
      <c r="O152" s="68"/>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176</v>
      </c>
      <c r="AT152" s="193" t="s">
        <v>171</v>
      </c>
      <c r="AU152" s="193" t="s">
        <v>81</v>
      </c>
      <c r="AY152" s="21" t="s">
        <v>168</v>
      </c>
      <c r="BE152" s="194">
        <f>IF(N152="základní",J152,0)</f>
        <v>0</v>
      </c>
      <c r="BF152" s="194">
        <f>IF(N152="snížená",J152,0)</f>
        <v>0</v>
      </c>
      <c r="BG152" s="194">
        <f>IF(N152="zákl. přenesená",J152,0)</f>
        <v>0</v>
      </c>
      <c r="BH152" s="194">
        <f>IF(N152="sníž. přenesená",J152,0)</f>
        <v>0</v>
      </c>
      <c r="BI152" s="194">
        <f>IF(N152="nulová",J152,0)</f>
        <v>0</v>
      </c>
      <c r="BJ152" s="21" t="s">
        <v>79</v>
      </c>
      <c r="BK152" s="194">
        <f>ROUND(I152*H152,2)</f>
        <v>0</v>
      </c>
      <c r="BL152" s="21" t="s">
        <v>176</v>
      </c>
      <c r="BM152" s="193" t="s">
        <v>4185</v>
      </c>
    </row>
    <row r="153" spans="1:65" s="2" customFormat="1" ht="11.25">
      <c r="A153" s="38"/>
      <c r="B153" s="39"/>
      <c r="C153" s="40"/>
      <c r="D153" s="195" t="s">
        <v>178</v>
      </c>
      <c r="E153" s="40"/>
      <c r="F153" s="196" t="s">
        <v>4166</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1" t="s">
        <v>178</v>
      </c>
      <c r="AU153" s="21" t="s">
        <v>81</v>
      </c>
    </row>
    <row r="154" spans="1:65" s="12" customFormat="1" ht="22.9" customHeight="1">
      <c r="B154" s="166"/>
      <c r="C154" s="167"/>
      <c r="D154" s="168" t="s">
        <v>71</v>
      </c>
      <c r="E154" s="180" t="s">
        <v>4186</v>
      </c>
      <c r="F154" s="180" t="s">
        <v>4187</v>
      </c>
      <c r="G154" s="167"/>
      <c r="H154" s="167"/>
      <c r="I154" s="170"/>
      <c r="J154" s="181">
        <f>BK154</f>
        <v>0</v>
      </c>
      <c r="K154" s="167"/>
      <c r="L154" s="172"/>
      <c r="M154" s="173"/>
      <c r="N154" s="174"/>
      <c r="O154" s="174"/>
      <c r="P154" s="175">
        <f>SUM(P155:P158)</f>
        <v>0</v>
      </c>
      <c r="Q154" s="174"/>
      <c r="R154" s="175">
        <f>SUM(R155:R158)</f>
        <v>0</v>
      </c>
      <c r="S154" s="174"/>
      <c r="T154" s="176">
        <f>SUM(T155:T158)</f>
        <v>0</v>
      </c>
      <c r="AR154" s="177" t="s">
        <v>268</v>
      </c>
      <c r="AT154" s="178" t="s">
        <v>71</v>
      </c>
      <c r="AU154" s="178" t="s">
        <v>79</v>
      </c>
      <c r="AY154" s="177" t="s">
        <v>168</v>
      </c>
      <c r="BK154" s="179">
        <f>SUM(BK155:BK158)</f>
        <v>0</v>
      </c>
    </row>
    <row r="155" spans="1:65" s="2" customFormat="1" ht="16.5" customHeight="1">
      <c r="A155" s="38"/>
      <c r="B155" s="39"/>
      <c r="C155" s="225" t="s">
        <v>79</v>
      </c>
      <c r="D155" s="225" t="s">
        <v>234</v>
      </c>
      <c r="E155" s="226" t="s">
        <v>4167</v>
      </c>
      <c r="F155" s="227" t="s">
        <v>19</v>
      </c>
      <c r="G155" s="228" t="s">
        <v>999</v>
      </c>
      <c r="H155" s="229">
        <v>1</v>
      </c>
      <c r="I155" s="230"/>
      <c r="J155" s="231">
        <f>ROUND(I155*H155,2)</f>
        <v>0</v>
      </c>
      <c r="K155" s="227" t="s">
        <v>1480</v>
      </c>
      <c r="L155" s="232"/>
      <c r="M155" s="233" t="s">
        <v>19</v>
      </c>
      <c r="N155" s="234" t="s">
        <v>43</v>
      </c>
      <c r="O155" s="68"/>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786</v>
      </c>
      <c r="AT155" s="193" t="s">
        <v>234</v>
      </c>
      <c r="AU155" s="193" t="s">
        <v>81</v>
      </c>
      <c r="AY155" s="21" t="s">
        <v>168</v>
      </c>
      <c r="BE155" s="194">
        <f>IF(N155="základní",J155,0)</f>
        <v>0</v>
      </c>
      <c r="BF155" s="194">
        <f>IF(N155="snížená",J155,0)</f>
        <v>0</v>
      </c>
      <c r="BG155" s="194">
        <f>IF(N155="zákl. přenesená",J155,0)</f>
        <v>0</v>
      </c>
      <c r="BH155" s="194">
        <f>IF(N155="sníž. přenesená",J155,0)</f>
        <v>0</v>
      </c>
      <c r="BI155" s="194">
        <f>IF(N155="nulová",J155,0)</f>
        <v>0</v>
      </c>
      <c r="BJ155" s="21" t="s">
        <v>79</v>
      </c>
      <c r="BK155" s="194">
        <f>ROUND(I155*H155,2)</f>
        <v>0</v>
      </c>
      <c r="BL155" s="21" t="s">
        <v>278</v>
      </c>
      <c r="BM155" s="193" t="s">
        <v>4188</v>
      </c>
    </row>
    <row r="156" spans="1:65" s="2" customFormat="1" ht="11.25">
      <c r="A156" s="38"/>
      <c r="B156" s="39"/>
      <c r="C156" s="40"/>
      <c r="D156" s="195" t="s">
        <v>178</v>
      </c>
      <c r="E156" s="40"/>
      <c r="F156" s="196" t="s">
        <v>4189</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1" t="s">
        <v>178</v>
      </c>
      <c r="AU156" s="21" t="s">
        <v>81</v>
      </c>
    </row>
    <row r="157" spans="1:65" s="2" customFormat="1" ht="16.5" customHeight="1">
      <c r="A157" s="38"/>
      <c r="B157" s="39"/>
      <c r="C157" s="225" t="s">
        <v>81</v>
      </c>
      <c r="D157" s="225" t="s">
        <v>234</v>
      </c>
      <c r="E157" s="226" t="s">
        <v>2137</v>
      </c>
      <c r="F157" s="227" t="s">
        <v>19</v>
      </c>
      <c r="G157" s="228" t="s">
        <v>4190</v>
      </c>
      <c r="H157" s="229">
        <v>1</v>
      </c>
      <c r="I157" s="230"/>
      <c r="J157" s="231">
        <f>ROUND(I157*H157,2)</f>
        <v>0</v>
      </c>
      <c r="K157" s="227" t="s">
        <v>1480</v>
      </c>
      <c r="L157" s="232"/>
      <c r="M157" s="233" t="s">
        <v>19</v>
      </c>
      <c r="N157" s="234" t="s">
        <v>43</v>
      </c>
      <c r="O157" s="68"/>
      <c r="P157" s="191">
        <f>O157*H157</f>
        <v>0</v>
      </c>
      <c r="Q157" s="191">
        <v>0</v>
      </c>
      <c r="R157" s="191">
        <f>Q157*H157</f>
        <v>0</v>
      </c>
      <c r="S157" s="191">
        <v>0</v>
      </c>
      <c r="T157" s="192">
        <f>S157*H157</f>
        <v>0</v>
      </c>
      <c r="U157" s="38"/>
      <c r="V157" s="38"/>
      <c r="W157" s="38"/>
      <c r="X157" s="38"/>
      <c r="Y157" s="38"/>
      <c r="Z157" s="38"/>
      <c r="AA157" s="38"/>
      <c r="AB157" s="38"/>
      <c r="AC157" s="38"/>
      <c r="AD157" s="38"/>
      <c r="AE157" s="38"/>
      <c r="AR157" s="193" t="s">
        <v>786</v>
      </c>
      <c r="AT157" s="193" t="s">
        <v>234</v>
      </c>
      <c r="AU157" s="193" t="s">
        <v>81</v>
      </c>
      <c r="AY157" s="21" t="s">
        <v>168</v>
      </c>
      <c r="BE157" s="194">
        <f>IF(N157="základní",J157,0)</f>
        <v>0</v>
      </c>
      <c r="BF157" s="194">
        <f>IF(N157="snížená",J157,0)</f>
        <v>0</v>
      </c>
      <c r="BG157" s="194">
        <f>IF(N157="zákl. přenesená",J157,0)</f>
        <v>0</v>
      </c>
      <c r="BH157" s="194">
        <f>IF(N157="sníž. přenesená",J157,0)</f>
        <v>0</v>
      </c>
      <c r="BI157" s="194">
        <f>IF(N157="nulová",J157,0)</f>
        <v>0</v>
      </c>
      <c r="BJ157" s="21" t="s">
        <v>79</v>
      </c>
      <c r="BK157" s="194">
        <f>ROUND(I157*H157,2)</f>
        <v>0</v>
      </c>
      <c r="BL157" s="21" t="s">
        <v>278</v>
      </c>
      <c r="BM157" s="193" t="s">
        <v>4191</v>
      </c>
    </row>
    <row r="158" spans="1:65" s="2" customFormat="1" ht="11.25">
      <c r="A158" s="38"/>
      <c r="B158" s="39"/>
      <c r="C158" s="40"/>
      <c r="D158" s="195" t="s">
        <v>178</v>
      </c>
      <c r="E158" s="40"/>
      <c r="F158" s="196" t="s">
        <v>4192</v>
      </c>
      <c r="G158" s="40"/>
      <c r="H158" s="40"/>
      <c r="I158" s="197"/>
      <c r="J158" s="40"/>
      <c r="K158" s="40"/>
      <c r="L158" s="43"/>
      <c r="M158" s="198"/>
      <c r="N158" s="199"/>
      <c r="O158" s="68"/>
      <c r="P158" s="68"/>
      <c r="Q158" s="68"/>
      <c r="R158" s="68"/>
      <c r="S158" s="68"/>
      <c r="T158" s="69"/>
      <c r="U158" s="38"/>
      <c r="V158" s="38"/>
      <c r="W158" s="38"/>
      <c r="X158" s="38"/>
      <c r="Y158" s="38"/>
      <c r="Z158" s="38"/>
      <c r="AA158" s="38"/>
      <c r="AB158" s="38"/>
      <c r="AC158" s="38"/>
      <c r="AD158" s="38"/>
      <c r="AE158" s="38"/>
      <c r="AT158" s="21" t="s">
        <v>178</v>
      </c>
      <c r="AU158" s="21" t="s">
        <v>81</v>
      </c>
    </row>
    <row r="159" spans="1:65" s="12" customFormat="1" ht="22.9" customHeight="1">
      <c r="B159" s="166"/>
      <c r="C159" s="167"/>
      <c r="D159" s="168" t="s">
        <v>71</v>
      </c>
      <c r="E159" s="180" t="s">
        <v>4193</v>
      </c>
      <c r="F159" s="180" t="s">
        <v>4194</v>
      </c>
      <c r="G159" s="167"/>
      <c r="H159" s="167"/>
      <c r="I159" s="170"/>
      <c r="J159" s="181">
        <f>BK159</f>
        <v>0</v>
      </c>
      <c r="K159" s="167"/>
      <c r="L159" s="172"/>
      <c r="M159" s="173"/>
      <c r="N159" s="174"/>
      <c r="O159" s="174"/>
      <c r="P159" s="175">
        <f>SUM(P160:P183)</f>
        <v>0</v>
      </c>
      <c r="Q159" s="174"/>
      <c r="R159" s="175">
        <f>SUM(R160:R183)</f>
        <v>0</v>
      </c>
      <c r="S159" s="174"/>
      <c r="T159" s="176">
        <f>SUM(T160:T183)</f>
        <v>0</v>
      </c>
      <c r="AR159" s="177" t="s">
        <v>268</v>
      </c>
      <c r="AT159" s="178" t="s">
        <v>71</v>
      </c>
      <c r="AU159" s="178" t="s">
        <v>79</v>
      </c>
      <c r="AY159" s="177" t="s">
        <v>168</v>
      </c>
      <c r="BK159" s="179">
        <f>SUM(BK160:BK183)</f>
        <v>0</v>
      </c>
    </row>
    <row r="160" spans="1:65" s="2" customFormat="1" ht="16.5" customHeight="1">
      <c r="A160" s="38"/>
      <c r="B160" s="39"/>
      <c r="C160" s="225" t="s">
        <v>950</v>
      </c>
      <c r="D160" s="225" t="s">
        <v>234</v>
      </c>
      <c r="E160" s="226" t="s">
        <v>4195</v>
      </c>
      <c r="F160" s="227" t="s">
        <v>19</v>
      </c>
      <c r="G160" s="228" t="s">
        <v>999</v>
      </c>
      <c r="H160" s="229">
        <v>2</v>
      </c>
      <c r="I160" s="230"/>
      <c r="J160" s="231">
        <f>ROUND(I160*H160,2)</f>
        <v>0</v>
      </c>
      <c r="K160" s="227" t="s">
        <v>1480</v>
      </c>
      <c r="L160" s="232"/>
      <c r="M160" s="233" t="s">
        <v>19</v>
      </c>
      <c r="N160" s="234" t="s">
        <v>43</v>
      </c>
      <c r="O160" s="68"/>
      <c r="P160" s="191">
        <f>O160*H160</f>
        <v>0</v>
      </c>
      <c r="Q160" s="191">
        <v>0</v>
      </c>
      <c r="R160" s="191">
        <f>Q160*H160</f>
        <v>0</v>
      </c>
      <c r="S160" s="191">
        <v>0</v>
      </c>
      <c r="T160" s="192">
        <f>S160*H160</f>
        <v>0</v>
      </c>
      <c r="U160" s="38"/>
      <c r="V160" s="38"/>
      <c r="W160" s="38"/>
      <c r="X160" s="38"/>
      <c r="Y160" s="38"/>
      <c r="Z160" s="38"/>
      <c r="AA160" s="38"/>
      <c r="AB160" s="38"/>
      <c r="AC160" s="38"/>
      <c r="AD160" s="38"/>
      <c r="AE160" s="38"/>
      <c r="AR160" s="193" t="s">
        <v>786</v>
      </c>
      <c r="AT160" s="193" t="s">
        <v>234</v>
      </c>
      <c r="AU160" s="193" t="s">
        <v>81</v>
      </c>
      <c r="AY160" s="21" t="s">
        <v>168</v>
      </c>
      <c r="BE160" s="194">
        <f>IF(N160="základní",J160,0)</f>
        <v>0</v>
      </c>
      <c r="BF160" s="194">
        <f>IF(N160="snížená",J160,0)</f>
        <v>0</v>
      </c>
      <c r="BG160" s="194">
        <f>IF(N160="zákl. přenesená",J160,0)</f>
        <v>0</v>
      </c>
      <c r="BH160" s="194">
        <f>IF(N160="sníž. přenesená",J160,0)</f>
        <v>0</v>
      </c>
      <c r="BI160" s="194">
        <f>IF(N160="nulová",J160,0)</f>
        <v>0</v>
      </c>
      <c r="BJ160" s="21" t="s">
        <v>79</v>
      </c>
      <c r="BK160" s="194">
        <f>ROUND(I160*H160,2)</f>
        <v>0</v>
      </c>
      <c r="BL160" s="21" t="s">
        <v>278</v>
      </c>
      <c r="BM160" s="193" t="s">
        <v>4196</v>
      </c>
    </row>
    <row r="161" spans="1:65" s="2" customFormat="1" ht="29.25">
      <c r="A161" s="38"/>
      <c r="B161" s="39"/>
      <c r="C161" s="40"/>
      <c r="D161" s="195" t="s">
        <v>178</v>
      </c>
      <c r="E161" s="40"/>
      <c r="F161" s="196" t="s">
        <v>4197</v>
      </c>
      <c r="G161" s="40"/>
      <c r="H161" s="40"/>
      <c r="I161" s="197"/>
      <c r="J161" s="40"/>
      <c r="K161" s="40"/>
      <c r="L161" s="43"/>
      <c r="M161" s="198"/>
      <c r="N161" s="199"/>
      <c r="O161" s="68"/>
      <c r="P161" s="68"/>
      <c r="Q161" s="68"/>
      <c r="R161" s="68"/>
      <c r="S161" s="68"/>
      <c r="T161" s="69"/>
      <c r="U161" s="38"/>
      <c r="V161" s="38"/>
      <c r="W161" s="38"/>
      <c r="X161" s="38"/>
      <c r="Y161" s="38"/>
      <c r="Z161" s="38"/>
      <c r="AA161" s="38"/>
      <c r="AB161" s="38"/>
      <c r="AC161" s="38"/>
      <c r="AD161" s="38"/>
      <c r="AE161" s="38"/>
      <c r="AT161" s="21" t="s">
        <v>178</v>
      </c>
      <c r="AU161" s="21" t="s">
        <v>81</v>
      </c>
    </row>
    <row r="162" spans="1:65" s="2" customFormat="1" ht="16.5" customHeight="1">
      <c r="A162" s="38"/>
      <c r="B162" s="39"/>
      <c r="C162" s="225" t="s">
        <v>786</v>
      </c>
      <c r="D162" s="225" t="s">
        <v>234</v>
      </c>
      <c r="E162" s="226" t="s">
        <v>4198</v>
      </c>
      <c r="F162" s="227" t="s">
        <v>19</v>
      </c>
      <c r="G162" s="228" t="s">
        <v>999</v>
      </c>
      <c r="H162" s="229">
        <v>35</v>
      </c>
      <c r="I162" s="230"/>
      <c r="J162" s="231">
        <f>ROUND(I162*H162,2)</f>
        <v>0</v>
      </c>
      <c r="K162" s="227" t="s">
        <v>1480</v>
      </c>
      <c r="L162" s="232"/>
      <c r="M162" s="233" t="s">
        <v>19</v>
      </c>
      <c r="N162" s="234" t="s">
        <v>43</v>
      </c>
      <c r="O162" s="68"/>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786</v>
      </c>
      <c r="AT162" s="193" t="s">
        <v>234</v>
      </c>
      <c r="AU162" s="193" t="s">
        <v>81</v>
      </c>
      <c r="AY162" s="21" t="s">
        <v>168</v>
      </c>
      <c r="BE162" s="194">
        <f>IF(N162="základní",J162,0)</f>
        <v>0</v>
      </c>
      <c r="BF162" s="194">
        <f>IF(N162="snížená",J162,0)</f>
        <v>0</v>
      </c>
      <c r="BG162" s="194">
        <f>IF(N162="zákl. přenesená",J162,0)</f>
        <v>0</v>
      </c>
      <c r="BH162" s="194">
        <f>IF(N162="sníž. přenesená",J162,0)</f>
        <v>0</v>
      </c>
      <c r="BI162" s="194">
        <f>IF(N162="nulová",J162,0)</f>
        <v>0</v>
      </c>
      <c r="BJ162" s="21" t="s">
        <v>79</v>
      </c>
      <c r="BK162" s="194">
        <f>ROUND(I162*H162,2)</f>
        <v>0</v>
      </c>
      <c r="BL162" s="21" t="s">
        <v>278</v>
      </c>
      <c r="BM162" s="193" t="s">
        <v>4199</v>
      </c>
    </row>
    <row r="163" spans="1:65" s="2" customFormat="1" ht="19.5">
      <c r="A163" s="38"/>
      <c r="B163" s="39"/>
      <c r="C163" s="40"/>
      <c r="D163" s="195" t="s">
        <v>178</v>
      </c>
      <c r="E163" s="40"/>
      <c r="F163" s="196" t="s">
        <v>4200</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1" t="s">
        <v>178</v>
      </c>
      <c r="AU163" s="21" t="s">
        <v>81</v>
      </c>
    </row>
    <row r="164" spans="1:65" s="2" customFormat="1" ht="16.5" customHeight="1">
      <c r="A164" s="38"/>
      <c r="B164" s="39"/>
      <c r="C164" s="225" t="s">
        <v>1306</v>
      </c>
      <c r="D164" s="225" t="s">
        <v>234</v>
      </c>
      <c r="E164" s="226" t="s">
        <v>4201</v>
      </c>
      <c r="F164" s="227" t="s">
        <v>19</v>
      </c>
      <c r="G164" s="228" t="s">
        <v>999</v>
      </c>
      <c r="H164" s="229">
        <v>4</v>
      </c>
      <c r="I164" s="230"/>
      <c r="J164" s="231">
        <f>ROUND(I164*H164,2)</f>
        <v>0</v>
      </c>
      <c r="K164" s="227" t="s">
        <v>1480</v>
      </c>
      <c r="L164" s="232"/>
      <c r="M164" s="233" t="s">
        <v>19</v>
      </c>
      <c r="N164" s="234" t="s">
        <v>43</v>
      </c>
      <c r="O164" s="68"/>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786</v>
      </c>
      <c r="AT164" s="193" t="s">
        <v>234</v>
      </c>
      <c r="AU164" s="193" t="s">
        <v>81</v>
      </c>
      <c r="AY164" s="21" t="s">
        <v>168</v>
      </c>
      <c r="BE164" s="194">
        <f>IF(N164="základní",J164,0)</f>
        <v>0</v>
      </c>
      <c r="BF164" s="194">
        <f>IF(N164="snížená",J164,0)</f>
        <v>0</v>
      </c>
      <c r="BG164" s="194">
        <f>IF(N164="zákl. přenesená",J164,0)</f>
        <v>0</v>
      </c>
      <c r="BH164" s="194">
        <f>IF(N164="sníž. přenesená",J164,0)</f>
        <v>0</v>
      </c>
      <c r="BI164" s="194">
        <f>IF(N164="nulová",J164,0)</f>
        <v>0</v>
      </c>
      <c r="BJ164" s="21" t="s">
        <v>79</v>
      </c>
      <c r="BK164" s="194">
        <f>ROUND(I164*H164,2)</f>
        <v>0</v>
      </c>
      <c r="BL164" s="21" t="s">
        <v>278</v>
      </c>
      <c r="BM164" s="193" t="s">
        <v>4202</v>
      </c>
    </row>
    <row r="165" spans="1:65" s="2" customFormat="1" ht="19.5">
      <c r="A165" s="38"/>
      <c r="B165" s="39"/>
      <c r="C165" s="40"/>
      <c r="D165" s="195" t="s">
        <v>178</v>
      </c>
      <c r="E165" s="40"/>
      <c r="F165" s="196" t="s">
        <v>4203</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1" t="s">
        <v>178</v>
      </c>
      <c r="AU165" s="21" t="s">
        <v>81</v>
      </c>
    </row>
    <row r="166" spans="1:65" s="2" customFormat="1" ht="16.5" customHeight="1">
      <c r="A166" s="38"/>
      <c r="B166" s="39"/>
      <c r="C166" s="225" t="s">
        <v>701</v>
      </c>
      <c r="D166" s="225" t="s">
        <v>234</v>
      </c>
      <c r="E166" s="226" t="s">
        <v>4204</v>
      </c>
      <c r="F166" s="227" t="s">
        <v>19</v>
      </c>
      <c r="G166" s="228" t="s">
        <v>999</v>
      </c>
      <c r="H166" s="229">
        <v>6</v>
      </c>
      <c r="I166" s="230"/>
      <c r="J166" s="231">
        <f>ROUND(I166*H166,2)</f>
        <v>0</v>
      </c>
      <c r="K166" s="227" t="s">
        <v>1480</v>
      </c>
      <c r="L166" s="232"/>
      <c r="M166" s="233" t="s">
        <v>19</v>
      </c>
      <c r="N166" s="234" t="s">
        <v>43</v>
      </c>
      <c r="O166" s="68"/>
      <c r="P166" s="191">
        <f>O166*H166</f>
        <v>0</v>
      </c>
      <c r="Q166" s="191">
        <v>0</v>
      </c>
      <c r="R166" s="191">
        <f>Q166*H166</f>
        <v>0</v>
      </c>
      <c r="S166" s="191">
        <v>0</v>
      </c>
      <c r="T166" s="192">
        <f>S166*H166</f>
        <v>0</v>
      </c>
      <c r="U166" s="38"/>
      <c r="V166" s="38"/>
      <c r="W166" s="38"/>
      <c r="X166" s="38"/>
      <c r="Y166" s="38"/>
      <c r="Z166" s="38"/>
      <c r="AA166" s="38"/>
      <c r="AB166" s="38"/>
      <c r="AC166" s="38"/>
      <c r="AD166" s="38"/>
      <c r="AE166" s="38"/>
      <c r="AR166" s="193" t="s">
        <v>786</v>
      </c>
      <c r="AT166" s="193" t="s">
        <v>234</v>
      </c>
      <c r="AU166" s="193" t="s">
        <v>81</v>
      </c>
      <c r="AY166" s="21" t="s">
        <v>168</v>
      </c>
      <c r="BE166" s="194">
        <f>IF(N166="základní",J166,0)</f>
        <v>0</v>
      </c>
      <c r="BF166" s="194">
        <f>IF(N166="snížená",J166,0)</f>
        <v>0</v>
      </c>
      <c r="BG166" s="194">
        <f>IF(N166="zákl. přenesená",J166,0)</f>
        <v>0</v>
      </c>
      <c r="BH166" s="194">
        <f>IF(N166="sníž. přenesená",J166,0)</f>
        <v>0</v>
      </c>
      <c r="BI166" s="194">
        <f>IF(N166="nulová",J166,0)</f>
        <v>0</v>
      </c>
      <c r="BJ166" s="21" t="s">
        <v>79</v>
      </c>
      <c r="BK166" s="194">
        <f>ROUND(I166*H166,2)</f>
        <v>0</v>
      </c>
      <c r="BL166" s="21" t="s">
        <v>278</v>
      </c>
      <c r="BM166" s="193" t="s">
        <v>4205</v>
      </c>
    </row>
    <row r="167" spans="1:65" s="2" customFormat="1" ht="29.25">
      <c r="A167" s="38"/>
      <c r="B167" s="39"/>
      <c r="C167" s="40"/>
      <c r="D167" s="195" t="s">
        <v>178</v>
      </c>
      <c r="E167" s="40"/>
      <c r="F167" s="196" t="s">
        <v>4206</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1" t="s">
        <v>178</v>
      </c>
      <c r="AU167" s="21" t="s">
        <v>81</v>
      </c>
    </row>
    <row r="168" spans="1:65" s="2" customFormat="1" ht="16.5" customHeight="1">
      <c r="A168" s="38"/>
      <c r="B168" s="39"/>
      <c r="C168" s="225" t="s">
        <v>707</v>
      </c>
      <c r="D168" s="225" t="s">
        <v>234</v>
      </c>
      <c r="E168" s="226" t="s">
        <v>4207</v>
      </c>
      <c r="F168" s="227" t="s">
        <v>19</v>
      </c>
      <c r="G168" s="228" t="s">
        <v>999</v>
      </c>
      <c r="H168" s="229">
        <v>2</v>
      </c>
      <c r="I168" s="230"/>
      <c r="J168" s="231">
        <f>ROUND(I168*H168,2)</f>
        <v>0</v>
      </c>
      <c r="K168" s="227" t="s">
        <v>1480</v>
      </c>
      <c r="L168" s="232"/>
      <c r="M168" s="233" t="s">
        <v>19</v>
      </c>
      <c r="N168" s="234" t="s">
        <v>43</v>
      </c>
      <c r="O168" s="68"/>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786</v>
      </c>
      <c r="AT168" s="193" t="s">
        <v>234</v>
      </c>
      <c r="AU168" s="193" t="s">
        <v>81</v>
      </c>
      <c r="AY168" s="21" t="s">
        <v>168</v>
      </c>
      <c r="BE168" s="194">
        <f>IF(N168="základní",J168,0)</f>
        <v>0</v>
      </c>
      <c r="BF168" s="194">
        <f>IF(N168="snížená",J168,0)</f>
        <v>0</v>
      </c>
      <c r="BG168" s="194">
        <f>IF(N168="zákl. přenesená",J168,0)</f>
        <v>0</v>
      </c>
      <c r="BH168" s="194">
        <f>IF(N168="sníž. přenesená",J168,0)</f>
        <v>0</v>
      </c>
      <c r="BI168" s="194">
        <f>IF(N168="nulová",J168,0)</f>
        <v>0</v>
      </c>
      <c r="BJ168" s="21" t="s">
        <v>79</v>
      </c>
      <c r="BK168" s="194">
        <f>ROUND(I168*H168,2)</f>
        <v>0</v>
      </c>
      <c r="BL168" s="21" t="s">
        <v>278</v>
      </c>
      <c r="BM168" s="193" t="s">
        <v>4208</v>
      </c>
    </row>
    <row r="169" spans="1:65" s="2" customFormat="1" ht="11.25">
      <c r="A169" s="38"/>
      <c r="B169" s="39"/>
      <c r="C169" s="40"/>
      <c r="D169" s="195" t="s">
        <v>178</v>
      </c>
      <c r="E169" s="40"/>
      <c r="F169" s="196" t="s">
        <v>4209</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1" t="s">
        <v>178</v>
      </c>
      <c r="AU169" s="21" t="s">
        <v>81</v>
      </c>
    </row>
    <row r="170" spans="1:65" s="2" customFormat="1" ht="16.5" customHeight="1">
      <c r="A170" s="38"/>
      <c r="B170" s="39"/>
      <c r="C170" s="225" t="s">
        <v>683</v>
      </c>
      <c r="D170" s="225" t="s">
        <v>234</v>
      </c>
      <c r="E170" s="226" t="s">
        <v>4210</v>
      </c>
      <c r="F170" s="227" t="s">
        <v>19</v>
      </c>
      <c r="G170" s="228" t="s">
        <v>999</v>
      </c>
      <c r="H170" s="229">
        <v>8</v>
      </c>
      <c r="I170" s="230"/>
      <c r="J170" s="231">
        <f>ROUND(I170*H170,2)</f>
        <v>0</v>
      </c>
      <c r="K170" s="227" t="s">
        <v>1480</v>
      </c>
      <c r="L170" s="232"/>
      <c r="M170" s="233" t="s">
        <v>19</v>
      </c>
      <c r="N170" s="234" t="s">
        <v>43</v>
      </c>
      <c r="O170" s="68"/>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786</v>
      </c>
      <c r="AT170" s="193" t="s">
        <v>234</v>
      </c>
      <c r="AU170" s="193" t="s">
        <v>81</v>
      </c>
      <c r="AY170" s="21" t="s">
        <v>168</v>
      </c>
      <c r="BE170" s="194">
        <f>IF(N170="základní",J170,0)</f>
        <v>0</v>
      </c>
      <c r="BF170" s="194">
        <f>IF(N170="snížená",J170,0)</f>
        <v>0</v>
      </c>
      <c r="BG170" s="194">
        <f>IF(N170="zákl. přenesená",J170,0)</f>
        <v>0</v>
      </c>
      <c r="BH170" s="194">
        <f>IF(N170="sníž. přenesená",J170,0)</f>
        <v>0</v>
      </c>
      <c r="BI170" s="194">
        <f>IF(N170="nulová",J170,0)</f>
        <v>0</v>
      </c>
      <c r="BJ170" s="21" t="s">
        <v>79</v>
      </c>
      <c r="BK170" s="194">
        <f>ROUND(I170*H170,2)</f>
        <v>0</v>
      </c>
      <c r="BL170" s="21" t="s">
        <v>278</v>
      </c>
      <c r="BM170" s="193" t="s">
        <v>4211</v>
      </c>
    </row>
    <row r="171" spans="1:65" s="2" customFormat="1" ht="19.5">
      <c r="A171" s="38"/>
      <c r="B171" s="39"/>
      <c r="C171" s="40"/>
      <c r="D171" s="195" t="s">
        <v>178</v>
      </c>
      <c r="E171" s="40"/>
      <c r="F171" s="196" t="s">
        <v>4212</v>
      </c>
      <c r="G171" s="40"/>
      <c r="H171" s="40"/>
      <c r="I171" s="197"/>
      <c r="J171" s="40"/>
      <c r="K171" s="40"/>
      <c r="L171" s="43"/>
      <c r="M171" s="198"/>
      <c r="N171" s="199"/>
      <c r="O171" s="68"/>
      <c r="P171" s="68"/>
      <c r="Q171" s="68"/>
      <c r="R171" s="68"/>
      <c r="S171" s="68"/>
      <c r="T171" s="69"/>
      <c r="U171" s="38"/>
      <c r="V171" s="38"/>
      <c r="W171" s="38"/>
      <c r="X171" s="38"/>
      <c r="Y171" s="38"/>
      <c r="Z171" s="38"/>
      <c r="AA171" s="38"/>
      <c r="AB171" s="38"/>
      <c r="AC171" s="38"/>
      <c r="AD171" s="38"/>
      <c r="AE171" s="38"/>
      <c r="AT171" s="21" t="s">
        <v>178</v>
      </c>
      <c r="AU171" s="21" t="s">
        <v>81</v>
      </c>
    </row>
    <row r="172" spans="1:65" s="2" customFormat="1" ht="16.5" customHeight="1">
      <c r="A172" s="38"/>
      <c r="B172" s="39"/>
      <c r="C172" s="225" t="s">
        <v>733</v>
      </c>
      <c r="D172" s="225" t="s">
        <v>234</v>
      </c>
      <c r="E172" s="226" t="s">
        <v>4213</v>
      </c>
      <c r="F172" s="227" t="s">
        <v>19</v>
      </c>
      <c r="G172" s="228" t="s">
        <v>999</v>
      </c>
      <c r="H172" s="229">
        <v>8</v>
      </c>
      <c r="I172" s="230"/>
      <c r="J172" s="231">
        <f>ROUND(I172*H172,2)</f>
        <v>0</v>
      </c>
      <c r="K172" s="227" t="s">
        <v>1480</v>
      </c>
      <c r="L172" s="232"/>
      <c r="M172" s="233" t="s">
        <v>19</v>
      </c>
      <c r="N172" s="234" t="s">
        <v>43</v>
      </c>
      <c r="O172" s="68"/>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786</v>
      </c>
      <c r="AT172" s="193" t="s">
        <v>234</v>
      </c>
      <c r="AU172" s="193" t="s">
        <v>81</v>
      </c>
      <c r="AY172" s="21" t="s">
        <v>168</v>
      </c>
      <c r="BE172" s="194">
        <f>IF(N172="základní",J172,0)</f>
        <v>0</v>
      </c>
      <c r="BF172" s="194">
        <f>IF(N172="snížená",J172,0)</f>
        <v>0</v>
      </c>
      <c r="BG172" s="194">
        <f>IF(N172="zákl. přenesená",J172,0)</f>
        <v>0</v>
      </c>
      <c r="BH172" s="194">
        <f>IF(N172="sníž. přenesená",J172,0)</f>
        <v>0</v>
      </c>
      <c r="BI172" s="194">
        <f>IF(N172="nulová",J172,0)</f>
        <v>0</v>
      </c>
      <c r="BJ172" s="21" t="s">
        <v>79</v>
      </c>
      <c r="BK172" s="194">
        <f>ROUND(I172*H172,2)</f>
        <v>0</v>
      </c>
      <c r="BL172" s="21" t="s">
        <v>278</v>
      </c>
      <c r="BM172" s="193" t="s">
        <v>4214</v>
      </c>
    </row>
    <row r="173" spans="1:65" s="2" customFormat="1" ht="11.25">
      <c r="A173" s="38"/>
      <c r="B173" s="39"/>
      <c r="C173" s="40"/>
      <c r="D173" s="195" t="s">
        <v>178</v>
      </c>
      <c r="E173" s="40"/>
      <c r="F173" s="196" t="s">
        <v>4215</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1" t="s">
        <v>178</v>
      </c>
      <c r="AU173" s="21" t="s">
        <v>81</v>
      </c>
    </row>
    <row r="174" spans="1:65" s="2" customFormat="1" ht="16.5" customHeight="1">
      <c r="A174" s="38"/>
      <c r="B174" s="39"/>
      <c r="C174" s="225" t="s">
        <v>739</v>
      </c>
      <c r="D174" s="225" t="s">
        <v>234</v>
      </c>
      <c r="E174" s="226" t="s">
        <v>4216</v>
      </c>
      <c r="F174" s="227" t="s">
        <v>19</v>
      </c>
      <c r="G174" s="228" t="s">
        <v>999</v>
      </c>
      <c r="H174" s="229">
        <v>5</v>
      </c>
      <c r="I174" s="230"/>
      <c r="J174" s="231">
        <f>ROUND(I174*H174,2)</f>
        <v>0</v>
      </c>
      <c r="K174" s="227" t="s">
        <v>1480</v>
      </c>
      <c r="L174" s="232"/>
      <c r="M174" s="233" t="s">
        <v>19</v>
      </c>
      <c r="N174" s="234" t="s">
        <v>43</v>
      </c>
      <c r="O174" s="68"/>
      <c r="P174" s="191">
        <f>O174*H174</f>
        <v>0</v>
      </c>
      <c r="Q174" s="191">
        <v>0</v>
      </c>
      <c r="R174" s="191">
        <f>Q174*H174</f>
        <v>0</v>
      </c>
      <c r="S174" s="191">
        <v>0</v>
      </c>
      <c r="T174" s="192">
        <f>S174*H174</f>
        <v>0</v>
      </c>
      <c r="U174" s="38"/>
      <c r="V174" s="38"/>
      <c r="W174" s="38"/>
      <c r="X174" s="38"/>
      <c r="Y174" s="38"/>
      <c r="Z174" s="38"/>
      <c r="AA174" s="38"/>
      <c r="AB174" s="38"/>
      <c r="AC174" s="38"/>
      <c r="AD174" s="38"/>
      <c r="AE174" s="38"/>
      <c r="AR174" s="193" t="s">
        <v>786</v>
      </c>
      <c r="AT174" s="193" t="s">
        <v>234</v>
      </c>
      <c r="AU174" s="193" t="s">
        <v>81</v>
      </c>
      <c r="AY174" s="21" t="s">
        <v>168</v>
      </c>
      <c r="BE174" s="194">
        <f>IF(N174="základní",J174,0)</f>
        <v>0</v>
      </c>
      <c r="BF174" s="194">
        <f>IF(N174="snížená",J174,0)</f>
        <v>0</v>
      </c>
      <c r="BG174" s="194">
        <f>IF(N174="zákl. přenesená",J174,0)</f>
        <v>0</v>
      </c>
      <c r="BH174" s="194">
        <f>IF(N174="sníž. přenesená",J174,0)</f>
        <v>0</v>
      </c>
      <c r="BI174" s="194">
        <f>IF(N174="nulová",J174,0)</f>
        <v>0</v>
      </c>
      <c r="BJ174" s="21" t="s">
        <v>79</v>
      </c>
      <c r="BK174" s="194">
        <f>ROUND(I174*H174,2)</f>
        <v>0</v>
      </c>
      <c r="BL174" s="21" t="s">
        <v>278</v>
      </c>
      <c r="BM174" s="193" t="s">
        <v>4217</v>
      </c>
    </row>
    <row r="175" spans="1:65" s="2" customFormat="1" ht="19.5">
      <c r="A175" s="38"/>
      <c r="B175" s="39"/>
      <c r="C175" s="40"/>
      <c r="D175" s="195" t="s">
        <v>178</v>
      </c>
      <c r="E175" s="40"/>
      <c r="F175" s="196" t="s">
        <v>4218</v>
      </c>
      <c r="G175" s="40"/>
      <c r="H175" s="40"/>
      <c r="I175" s="197"/>
      <c r="J175" s="40"/>
      <c r="K175" s="40"/>
      <c r="L175" s="43"/>
      <c r="M175" s="198"/>
      <c r="N175" s="199"/>
      <c r="O175" s="68"/>
      <c r="P175" s="68"/>
      <c r="Q175" s="68"/>
      <c r="R175" s="68"/>
      <c r="S175" s="68"/>
      <c r="T175" s="69"/>
      <c r="U175" s="38"/>
      <c r="V175" s="38"/>
      <c r="W175" s="38"/>
      <c r="X175" s="38"/>
      <c r="Y175" s="38"/>
      <c r="Z175" s="38"/>
      <c r="AA175" s="38"/>
      <c r="AB175" s="38"/>
      <c r="AC175" s="38"/>
      <c r="AD175" s="38"/>
      <c r="AE175" s="38"/>
      <c r="AT175" s="21" t="s">
        <v>178</v>
      </c>
      <c r="AU175" s="21" t="s">
        <v>81</v>
      </c>
    </row>
    <row r="176" spans="1:65" s="2" customFormat="1" ht="16.5" customHeight="1">
      <c r="A176" s="38"/>
      <c r="B176" s="39"/>
      <c r="C176" s="225" t="s">
        <v>745</v>
      </c>
      <c r="D176" s="225" t="s">
        <v>234</v>
      </c>
      <c r="E176" s="226" t="s">
        <v>4219</v>
      </c>
      <c r="F176" s="227" t="s">
        <v>19</v>
      </c>
      <c r="G176" s="228" t="s">
        <v>999</v>
      </c>
      <c r="H176" s="229">
        <v>10</v>
      </c>
      <c r="I176" s="230"/>
      <c r="J176" s="231">
        <f>ROUND(I176*H176,2)</f>
        <v>0</v>
      </c>
      <c r="K176" s="227" t="s">
        <v>1480</v>
      </c>
      <c r="L176" s="232"/>
      <c r="M176" s="233" t="s">
        <v>19</v>
      </c>
      <c r="N176" s="234" t="s">
        <v>43</v>
      </c>
      <c r="O176" s="68"/>
      <c r="P176" s="191">
        <f>O176*H176</f>
        <v>0</v>
      </c>
      <c r="Q176" s="191">
        <v>0</v>
      </c>
      <c r="R176" s="191">
        <f>Q176*H176</f>
        <v>0</v>
      </c>
      <c r="S176" s="191">
        <v>0</v>
      </c>
      <c r="T176" s="192">
        <f>S176*H176</f>
        <v>0</v>
      </c>
      <c r="U176" s="38"/>
      <c r="V176" s="38"/>
      <c r="W176" s="38"/>
      <c r="X176" s="38"/>
      <c r="Y176" s="38"/>
      <c r="Z176" s="38"/>
      <c r="AA176" s="38"/>
      <c r="AB176" s="38"/>
      <c r="AC176" s="38"/>
      <c r="AD176" s="38"/>
      <c r="AE176" s="38"/>
      <c r="AR176" s="193" t="s">
        <v>786</v>
      </c>
      <c r="AT176" s="193" t="s">
        <v>234</v>
      </c>
      <c r="AU176" s="193" t="s">
        <v>81</v>
      </c>
      <c r="AY176" s="21" t="s">
        <v>168</v>
      </c>
      <c r="BE176" s="194">
        <f>IF(N176="základní",J176,0)</f>
        <v>0</v>
      </c>
      <c r="BF176" s="194">
        <f>IF(N176="snížená",J176,0)</f>
        <v>0</v>
      </c>
      <c r="BG176" s="194">
        <f>IF(N176="zákl. přenesená",J176,0)</f>
        <v>0</v>
      </c>
      <c r="BH176" s="194">
        <f>IF(N176="sníž. přenesená",J176,0)</f>
        <v>0</v>
      </c>
      <c r="BI176" s="194">
        <f>IF(N176="nulová",J176,0)</f>
        <v>0</v>
      </c>
      <c r="BJ176" s="21" t="s">
        <v>79</v>
      </c>
      <c r="BK176" s="194">
        <f>ROUND(I176*H176,2)</f>
        <v>0</v>
      </c>
      <c r="BL176" s="21" t="s">
        <v>278</v>
      </c>
      <c r="BM176" s="193" t="s">
        <v>4220</v>
      </c>
    </row>
    <row r="177" spans="1:65" s="2" customFormat="1" ht="19.5">
      <c r="A177" s="38"/>
      <c r="B177" s="39"/>
      <c r="C177" s="40"/>
      <c r="D177" s="195" t="s">
        <v>178</v>
      </c>
      <c r="E177" s="40"/>
      <c r="F177" s="196" t="s">
        <v>4221</v>
      </c>
      <c r="G177" s="40"/>
      <c r="H177" s="40"/>
      <c r="I177" s="197"/>
      <c r="J177" s="40"/>
      <c r="K177" s="40"/>
      <c r="L177" s="43"/>
      <c r="M177" s="198"/>
      <c r="N177" s="199"/>
      <c r="O177" s="68"/>
      <c r="P177" s="68"/>
      <c r="Q177" s="68"/>
      <c r="R177" s="68"/>
      <c r="S177" s="68"/>
      <c r="T177" s="69"/>
      <c r="U177" s="38"/>
      <c r="V177" s="38"/>
      <c r="W177" s="38"/>
      <c r="X177" s="38"/>
      <c r="Y177" s="38"/>
      <c r="Z177" s="38"/>
      <c r="AA177" s="38"/>
      <c r="AB177" s="38"/>
      <c r="AC177" s="38"/>
      <c r="AD177" s="38"/>
      <c r="AE177" s="38"/>
      <c r="AT177" s="21" t="s">
        <v>178</v>
      </c>
      <c r="AU177" s="21" t="s">
        <v>81</v>
      </c>
    </row>
    <row r="178" spans="1:65" s="2" customFormat="1" ht="16.5" customHeight="1">
      <c r="A178" s="38"/>
      <c r="B178" s="39"/>
      <c r="C178" s="225" t="s">
        <v>752</v>
      </c>
      <c r="D178" s="225" t="s">
        <v>234</v>
      </c>
      <c r="E178" s="226" t="s">
        <v>4222</v>
      </c>
      <c r="F178" s="227" t="s">
        <v>19</v>
      </c>
      <c r="G178" s="228" t="s">
        <v>999</v>
      </c>
      <c r="H178" s="229">
        <v>9</v>
      </c>
      <c r="I178" s="230"/>
      <c r="J178" s="231">
        <f>ROUND(I178*H178,2)</f>
        <v>0</v>
      </c>
      <c r="K178" s="227" t="s">
        <v>1480</v>
      </c>
      <c r="L178" s="232"/>
      <c r="M178" s="233" t="s">
        <v>19</v>
      </c>
      <c r="N178" s="234" t="s">
        <v>43</v>
      </c>
      <c r="O178" s="68"/>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786</v>
      </c>
      <c r="AT178" s="193" t="s">
        <v>234</v>
      </c>
      <c r="AU178" s="193" t="s">
        <v>81</v>
      </c>
      <c r="AY178" s="21" t="s">
        <v>168</v>
      </c>
      <c r="BE178" s="194">
        <f>IF(N178="základní",J178,0)</f>
        <v>0</v>
      </c>
      <c r="BF178" s="194">
        <f>IF(N178="snížená",J178,0)</f>
        <v>0</v>
      </c>
      <c r="BG178" s="194">
        <f>IF(N178="zákl. přenesená",J178,0)</f>
        <v>0</v>
      </c>
      <c r="BH178" s="194">
        <f>IF(N178="sníž. přenesená",J178,0)</f>
        <v>0</v>
      </c>
      <c r="BI178" s="194">
        <f>IF(N178="nulová",J178,0)</f>
        <v>0</v>
      </c>
      <c r="BJ178" s="21" t="s">
        <v>79</v>
      </c>
      <c r="BK178" s="194">
        <f>ROUND(I178*H178,2)</f>
        <v>0</v>
      </c>
      <c r="BL178" s="21" t="s">
        <v>278</v>
      </c>
      <c r="BM178" s="193" t="s">
        <v>4223</v>
      </c>
    </row>
    <row r="179" spans="1:65" s="2" customFormat="1" ht="29.25">
      <c r="A179" s="38"/>
      <c r="B179" s="39"/>
      <c r="C179" s="40"/>
      <c r="D179" s="195" t="s">
        <v>178</v>
      </c>
      <c r="E179" s="40"/>
      <c r="F179" s="196" t="s">
        <v>4224</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1" t="s">
        <v>178</v>
      </c>
      <c r="AU179" s="21" t="s">
        <v>81</v>
      </c>
    </row>
    <row r="180" spans="1:65" s="2" customFormat="1" ht="16.5" customHeight="1">
      <c r="A180" s="38"/>
      <c r="B180" s="39"/>
      <c r="C180" s="225" t="s">
        <v>1431</v>
      </c>
      <c r="D180" s="225" t="s">
        <v>234</v>
      </c>
      <c r="E180" s="226" t="s">
        <v>4225</v>
      </c>
      <c r="F180" s="227" t="s">
        <v>19</v>
      </c>
      <c r="G180" s="228" t="s">
        <v>1675</v>
      </c>
      <c r="H180" s="229">
        <v>1</v>
      </c>
      <c r="I180" s="230"/>
      <c r="J180" s="231">
        <f>ROUND(I180*H180,2)</f>
        <v>0</v>
      </c>
      <c r="K180" s="227" t="s">
        <v>1480</v>
      </c>
      <c r="L180" s="232"/>
      <c r="M180" s="233" t="s">
        <v>19</v>
      </c>
      <c r="N180" s="234" t="s">
        <v>43</v>
      </c>
      <c r="O180" s="68"/>
      <c r="P180" s="191">
        <f>O180*H180</f>
        <v>0</v>
      </c>
      <c r="Q180" s="191">
        <v>0</v>
      </c>
      <c r="R180" s="191">
        <f>Q180*H180</f>
        <v>0</v>
      </c>
      <c r="S180" s="191">
        <v>0</v>
      </c>
      <c r="T180" s="192">
        <f>S180*H180</f>
        <v>0</v>
      </c>
      <c r="U180" s="38"/>
      <c r="V180" s="38"/>
      <c r="W180" s="38"/>
      <c r="X180" s="38"/>
      <c r="Y180" s="38"/>
      <c r="Z180" s="38"/>
      <c r="AA180" s="38"/>
      <c r="AB180" s="38"/>
      <c r="AC180" s="38"/>
      <c r="AD180" s="38"/>
      <c r="AE180" s="38"/>
      <c r="AR180" s="193" t="s">
        <v>786</v>
      </c>
      <c r="AT180" s="193" t="s">
        <v>234</v>
      </c>
      <c r="AU180" s="193" t="s">
        <v>81</v>
      </c>
      <c r="AY180" s="21" t="s">
        <v>168</v>
      </c>
      <c r="BE180" s="194">
        <f>IF(N180="základní",J180,0)</f>
        <v>0</v>
      </c>
      <c r="BF180" s="194">
        <f>IF(N180="snížená",J180,0)</f>
        <v>0</v>
      </c>
      <c r="BG180" s="194">
        <f>IF(N180="zákl. přenesená",J180,0)</f>
        <v>0</v>
      </c>
      <c r="BH180" s="194">
        <f>IF(N180="sníž. přenesená",J180,0)</f>
        <v>0</v>
      </c>
      <c r="BI180" s="194">
        <f>IF(N180="nulová",J180,0)</f>
        <v>0</v>
      </c>
      <c r="BJ180" s="21" t="s">
        <v>79</v>
      </c>
      <c r="BK180" s="194">
        <f>ROUND(I180*H180,2)</f>
        <v>0</v>
      </c>
      <c r="BL180" s="21" t="s">
        <v>278</v>
      </c>
      <c r="BM180" s="193" t="s">
        <v>4226</v>
      </c>
    </row>
    <row r="181" spans="1:65" s="2" customFormat="1" ht="11.25">
      <c r="A181" s="38"/>
      <c r="B181" s="39"/>
      <c r="C181" s="40"/>
      <c r="D181" s="195" t="s">
        <v>178</v>
      </c>
      <c r="E181" s="40"/>
      <c r="F181" s="196" t="s">
        <v>4227</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1" t="s">
        <v>178</v>
      </c>
      <c r="AU181" s="21" t="s">
        <v>81</v>
      </c>
    </row>
    <row r="182" spans="1:65" s="2" customFormat="1" ht="16.5" customHeight="1">
      <c r="A182" s="38"/>
      <c r="B182" s="39"/>
      <c r="C182" s="225" t="s">
        <v>1682</v>
      </c>
      <c r="D182" s="225" t="s">
        <v>234</v>
      </c>
      <c r="E182" s="226" t="s">
        <v>4228</v>
      </c>
      <c r="F182" s="227" t="s">
        <v>19</v>
      </c>
      <c r="G182" s="228" t="s">
        <v>245</v>
      </c>
      <c r="H182" s="229">
        <v>55</v>
      </c>
      <c r="I182" s="230"/>
      <c r="J182" s="231">
        <f>ROUND(I182*H182,2)</f>
        <v>0</v>
      </c>
      <c r="K182" s="227" t="s">
        <v>1480</v>
      </c>
      <c r="L182" s="232"/>
      <c r="M182" s="233" t="s">
        <v>19</v>
      </c>
      <c r="N182" s="234" t="s">
        <v>43</v>
      </c>
      <c r="O182" s="68"/>
      <c r="P182" s="191">
        <f>O182*H182</f>
        <v>0</v>
      </c>
      <c r="Q182" s="191">
        <v>0</v>
      </c>
      <c r="R182" s="191">
        <f>Q182*H182</f>
        <v>0</v>
      </c>
      <c r="S182" s="191">
        <v>0</v>
      </c>
      <c r="T182" s="192">
        <f>S182*H182</f>
        <v>0</v>
      </c>
      <c r="U182" s="38"/>
      <c r="V182" s="38"/>
      <c r="W182" s="38"/>
      <c r="X182" s="38"/>
      <c r="Y182" s="38"/>
      <c r="Z182" s="38"/>
      <c r="AA182" s="38"/>
      <c r="AB182" s="38"/>
      <c r="AC182" s="38"/>
      <c r="AD182" s="38"/>
      <c r="AE182" s="38"/>
      <c r="AR182" s="193" t="s">
        <v>786</v>
      </c>
      <c r="AT182" s="193" t="s">
        <v>234</v>
      </c>
      <c r="AU182" s="193" t="s">
        <v>81</v>
      </c>
      <c r="AY182" s="21" t="s">
        <v>168</v>
      </c>
      <c r="BE182" s="194">
        <f>IF(N182="základní",J182,0)</f>
        <v>0</v>
      </c>
      <c r="BF182" s="194">
        <f>IF(N182="snížená",J182,0)</f>
        <v>0</v>
      </c>
      <c r="BG182" s="194">
        <f>IF(N182="zákl. přenesená",J182,0)</f>
        <v>0</v>
      </c>
      <c r="BH182" s="194">
        <f>IF(N182="sníž. přenesená",J182,0)</f>
        <v>0</v>
      </c>
      <c r="BI182" s="194">
        <f>IF(N182="nulová",J182,0)</f>
        <v>0</v>
      </c>
      <c r="BJ182" s="21" t="s">
        <v>79</v>
      </c>
      <c r="BK182" s="194">
        <f>ROUND(I182*H182,2)</f>
        <v>0</v>
      </c>
      <c r="BL182" s="21" t="s">
        <v>278</v>
      </c>
      <c r="BM182" s="193" t="s">
        <v>4229</v>
      </c>
    </row>
    <row r="183" spans="1:65" s="2" customFormat="1" ht="19.5">
      <c r="A183" s="38"/>
      <c r="B183" s="39"/>
      <c r="C183" s="40"/>
      <c r="D183" s="195" t="s">
        <v>178</v>
      </c>
      <c r="E183" s="40"/>
      <c r="F183" s="196" t="s">
        <v>4230</v>
      </c>
      <c r="G183" s="40"/>
      <c r="H183" s="40"/>
      <c r="I183" s="197"/>
      <c r="J183" s="40"/>
      <c r="K183" s="40"/>
      <c r="L183" s="43"/>
      <c r="M183" s="198"/>
      <c r="N183" s="199"/>
      <c r="O183" s="68"/>
      <c r="P183" s="68"/>
      <c r="Q183" s="68"/>
      <c r="R183" s="68"/>
      <c r="S183" s="68"/>
      <c r="T183" s="69"/>
      <c r="U183" s="38"/>
      <c r="V183" s="38"/>
      <c r="W183" s="38"/>
      <c r="X183" s="38"/>
      <c r="Y183" s="38"/>
      <c r="Z183" s="38"/>
      <c r="AA183" s="38"/>
      <c r="AB183" s="38"/>
      <c r="AC183" s="38"/>
      <c r="AD183" s="38"/>
      <c r="AE183" s="38"/>
      <c r="AT183" s="21" t="s">
        <v>178</v>
      </c>
      <c r="AU183" s="21" t="s">
        <v>81</v>
      </c>
    </row>
    <row r="184" spans="1:65" s="12" customFormat="1" ht="22.9" customHeight="1">
      <c r="B184" s="166"/>
      <c r="C184" s="167"/>
      <c r="D184" s="168" t="s">
        <v>71</v>
      </c>
      <c r="E184" s="180" t="s">
        <v>4231</v>
      </c>
      <c r="F184" s="180" t="s">
        <v>4232</v>
      </c>
      <c r="G184" s="167"/>
      <c r="H184" s="167"/>
      <c r="I184" s="170"/>
      <c r="J184" s="181">
        <f>BK184</f>
        <v>0</v>
      </c>
      <c r="K184" s="167"/>
      <c r="L184" s="172"/>
      <c r="M184" s="173"/>
      <c r="N184" s="174"/>
      <c r="O184" s="174"/>
      <c r="P184" s="175">
        <f>SUM(P185:P244)</f>
        <v>0</v>
      </c>
      <c r="Q184" s="174"/>
      <c r="R184" s="175">
        <f>SUM(R185:R244)</f>
        <v>0</v>
      </c>
      <c r="S184" s="174"/>
      <c r="T184" s="176">
        <f>SUM(T185:T244)</f>
        <v>0</v>
      </c>
      <c r="AR184" s="177" t="s">
        <v>268</v>
      </c>
      <c r="AT184" s="178" t="s">
        <v>71</v>
      </c>
      <c r="AU184" s="178" t="s">
        <v>79</v>
      </c>
      <c r="AY184" s="177" t="s">
        <v>168</v>
      </c>
      <c r="BK184" s="179">
        <f>SUM(BK185:BK244)</f>
        <v>0</v>
      </c>
    </row>
    <row r="185" spans="1:65" s="2" customFormat="1" ht="16.5" customHeight="1">
      <c r="A185" s="38"/>
      <c r="B185" s="39"/>
      <c r="C185" s="225" t="s">
        <v>2683</v>
      </c>
      <c r="D185" s="225" t="s">
        <v>234</v>
      </c>
      <c r="E185" s="226" t="s">
        <v>4233</v>
      </c>
      <c r="F185" s="227" t="s">
        <v>4234</v>
      </c>
      <c r="G185" s="228" t="s">
        <v>999</v>
      </c>
      <c r="H185" s="229">
        <v>3</v>
      </c>
      <c r="I185" s="230"/>
      <c r="J185" s="231">
        <f>ROUND(I185*H185,2)</f>
        <v>0</v>
      </c>
      <c r="K185" s="227" t="s">
        <v>1480</v>
      </c>
      <c r="L185" s="232"/>
      <c r="M185" s="233" t="s">
        <v>19</v>
      </c>
      <c r="N185" s="234" t="s">
        <v>43</v>
      </c>
      <c r="O185" s="68"/>
      <c r="P185" s="191">
        <f>O185*H185</f>
        <v>0</v>
      </c>
      <c r="Q185" s="191">
        <v>0</v>
      </c>
      <c r="R185" s="191">
        <f>Q185*H185</f>
        <v>0</v>
      </c>
      <c r="S185" s="191">
        <v>0</v>
      </c>
      <c r="T185" s="192">
        <f>S185*H185</f>
        <v>0</v>
      </c>
      <c r="U185" s="38"/>
      <c r="V185" s="38"/>
      <c r="W185" s="38"/>
      <c r="X185" s="38"/>
      <c r="Y185" s="38"/>
      <c r="Z185" s="38"/>
      <c r="AA185" s="38"/>
      <c r="AB185" s="38"/>
      <c r="AC185" s="38"/>
      <c r="AD185" s="38"/>
      <c r="AE185" s="38"/>
      <c r="AR185" s="193" t="s">
        <v>238</v>
      </c>
      <c r="AT185" s="193" t="s">
        <v>234</v>
      </c>
      <c r="AU185" s="193" t="s">
        <v>81</v>
      </c>
      <c r="AY185" s="21" t="s">
        <v>168</v>
      </c>
      <c r="BE185" s="194">
        <f>IF(N185="základní",J185,0)</f>
        <v>0</v>
      </c>
      <c r="BF185" s="194">
        <f>IF(N185="snížená",J185,0)</f>
        <v>0</v>
      </c>
      <c r="BG185" s="194">
        <f>IF(N185="zákl. přenesená",J185,0)</f>
        <v>0</v>
      </c>
      <c r="BH185" s="194">
        <f>IF(N185="sníž. přenesená",J185,0)</f>
        <v>0</v>
      </c>
      <c r="BI185" s="194">
        <f>IF(N185="nulová",J185,0)</f>
        <v>0</v>
      </c>
      <c r="BJ185" s="21" t="s">
        <v>79</v>
      </c>
      <c r="BK185" s="194">
        <f>ROUND(I185*H185,2)</f>
        <v>0</v>
      </c>
      <c r="BL185" s="21" t="s">
        <v>176</v>
      </c>
      <c r="BM185" s="193" t="s">
        <v>4235</v>
      </c>
    </row>
    <row r="186" spans="1:65" s="2" customFormat="1" ht="11.25">
      <c r="A186" s="38"/>
      <c r="B186" s="39"/>
      <c r="C186" s="40"/>
      <c r="D186" s="195" t="s">
        <v>178</v>
      </c>
      <c r="E186" s="40"/>
      <c r="F186" s="196" t="s">
        <v>4234</v>
      </c>
      <c r="G186" s="40"/>
      <c r="H186" s="40"/>
      <c r="I186" s="197"/>
      <c r="J186" s="40"/>
      <c r="K186" s="40"/>
      <c r="L186" s="43"/>
      <c r="M186" s="198"/>
      <c r="N186" s="199"/>
      <c r="O186" s="68"/>
      <c r="P186" s="68"/>
      <c r="Q186" s="68"/>
      <c r="R186" s="68"/>
      <c r="S186" s="68"/>
      <c r="T186" s="69"/>
      <c r="U186" s="38"/>
      <c r="V186" s="38"/>
      <c r="W186" s="38"/>
      <c r="X186" s="38"/>
      <c r="Y186" s="38"/>
      <c r="Z186" s="38"/>
      <c r="AA186" s="38"/>
      <c r="AB186" s="38"/>
      <c r="AC186" s="38"/>
      <c r="AD186" s="38"/>
      <c r="AE186" s="38"/>
      <c r="AT186" s="21" t="s">
        <v>178</v>
      </c>
      <c r="AU186" s="21" t="s">
        <v>81</v>
      </c>
    </row>
    <row r="187" spans="1:65" s="2" customFormat="1" ht="16.5" customHeight="1">
      <c r="A187" s="38"/>
      <c r="B187" s="39"/>
      <c r="C187" s="225" t="s">
        <v>2483</v>
      </c>
      <c r="D187" s="225" t="s">
        <v>234</v>
      </c>
      <c r="E187" s="226" t="s">
        <v>4236</v>
      </c>
      <c r="F187" s="227" t="s">
        <v>4237</v>
      </c>
      <c r="G187" s="228" t="s">
        <v>999</v>
      </c>
      <c r="H187" s="229">
        <v>4</v>
      </c>
      <c r="I187" s="230"/>
      <c r="J187" s="231">
        <f>ROUND(I187*H187,2)</f>
        <v>0</v>
      </c>
      <c r="K187" s="227" t="s">
        <v>1480</v>
      </c>
      <c r="L187" s="232"/>
      <c r="M187" s="233" t="s">
        <v>19</v>
      </c>
      <c r="N187" s="234" t="s">
        <v>43</v>
      </c>
      <c r="O187" s="68"/>
      <c r="P187" s="191">
        <f>O187*H187</f>
        <v>0</v>
      </c>
      <c r="Q187" s="191">
        <v>0</v>
      </c>
      <c r="R187" s="191">
        <f>Q187*H187</f>
        <v>0</v>
      </c>
      <c r="S187" s="191">
        <v>0</v>
      </c>
      <c r="T187" s="192">
        <f>S187*H187</f>
        <v>0</v>
      </c>
      <c r="U187" s="38"/>
      <c r="V187" s="38"/>
      <c r="W187" s="38"/>
      <c r="X187" s="38"/>
      <c r="Y187" s="38"/>
      <c r="Z187" s="38"/>
      <c r="AA187" s="38"/>
      <c r="AB187" s="38"/>
      <c r="AC187" s="38"/>
      <c r="AD187" s="38"/>
      <c r="AE187" s="38"/>
      <c r="AR187" s="193" t="s">
        <v>238</v>
      </c>
      <c r="AT187" s="193" t="s">
        <v>234</v>
      </c>
      <c r="AU187" s="193" t="s">
        <v>81</v>
      </c>
      <c r="AY187" s="21" t="s">
        <v>168</v>
      </c>
      <c r="BE187" s="194">
        <f>IF(N187="základní",J187,0)</f>
        <v>0</v>
      </c>
      <c r="BF187" s="194">
        <f>IF(N187="snížená",J187,0)</f>
        <v>0</v>
      </c>
      <c r="BG187" s="194">
        <f>IF(N187="zákl. přenesená",J187,0)</f>
        <v>0</v>
      </c>
      <c r="BH187" s="194">
        <f>IF(N187="sníž. přenesená",J187,0)</f>
        <v>0</v>
      </c>
      <c r="BI187" s="194">
        <f>IF(N187="nulová",J187,0)</f>
        <v>0</v>
      </c>
      <c r="BJ187" s="21" t="s">
        <v>79</v>
      </c>
      <c r="BK187" s="194">
        <f>ROUND(I187*H187,2)</f>
        <v>0</v>
      </c>
      <c r="BL187" s="21" t="s">
        <v>176</v>
      </c>
      <c r="BM187" s="193" t="s">
        <v>4238</v>
      </c>
    </row>
    <row r="188" spans="1:65" s="2" customFormat="1" ht="11.25">
      <c r="A188" s="38"/>
      <c r="B188" s="39"/>
      <c r="C188" s="40"/>
      <c r="D188" s="195" t="s">
        <v>178</v>
      </c>
      <c r="E188" s="40"/>
      <c r="F188" s="196" t="s">
        <v>4237</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1" t="s">
        <v>178</v>
      </c>
      <c r="AU188" s="21" t="s">
        <v>81</v>
      </c>
    </row>
    <row r="189" spans="1:65" s="2" customFormat="1" ht="16.5" customHeight="1">
      <c r="A189" s="38"/>
      <c r="B189" s="39"/>
      <c r="C189" s="225" t="s">
        <v>647</v>
      </c>
      <c r="D189" s="225" t="s">
        <v>234</v>
      </c>
      <c r="E189" s="226" t="s">
        <v>4239</v>
      </c>
      <c r="F189" s="227" t="s">
        <v>4240</v>
      </c>
      <c r="G189" s="228" t="s">
        <v>999</v>
      </c>
      <c r="H189" s="229">
        <v>1</v>
      </c>
      <c r="I189" s="230"/>
      <c r="J189" s="231">
        <f>ROUND(I189*H189,2)</f>
        <v>0</v>
      </c>
      <c r="K189" s="227" t="s">
        <v>1480</v>
      </c>
      <c r="L189" s="232"/>
      <c r="M189" s="233" t="s">
        <v>19</v>
      </c>
      <c r="N189" s="234" t="s">
        <v>43</v>
      </c>
      <c r="O189" s="68"/>
      <c r="P189" s="191">
        <f>O189*H189</f>
        <v>0</v>
      </c>
      <c r="Q189" s="191">
        <v>0</v>
      </c>
      <c r="R189" s="191">
        <f>Q189*H189</f>
        <v>0</v>
      </c>
      <c r="S189" s="191">
        <v>0</v>
      </c>
      <c r="T189" s="192">
        <f>S189*H189</f>
        <v>0</v>
      </c>
      <c r="U189" s="38"/>
      <c r="V189" s="38"/>
      <c r="W189" s="38"/>
      <c r="X189" s="38"/>
      <c r="Y189" s="38"/>
      <c r="Z189" s="38"/>
      <c r="AA189" s="38"/>
      <c r="AB189" s="38"/>
      <c r="AC189" s="38"/>
      <c r="AD189" s="38"/>
      <c r="AE189" s="38"/>
      <c r="AR189" s="193" t="s">
        <v>238</v>
      </c>
      <c r="AT189" s="193" t="s">
        <v>234</v>
      </c>
      <c r="AU189" s="193" t="s">
        <v>81</v>
      </c>
      <c r="AY189" s="21" t="s">
        <v>168</v>
      </c>
      <c r="BE189" s="194">
        <f>IF(N189="základní",J189,0)</f>
        <v>0</v>
      </c>
      <c r="BF189" s="194">
        <f>IF(N189="snížená",J189,0)</f>
        <v>0</v>
      </c>
      <c r="BG189" s="194">
        <f>IF(N189="zákl. přenesená",J189,0)</f>
        <v>0</v>
      </c>
      <c r="BH189" s="194">
        <f>IF(N189="sníž. přenesená",J189,0)</f>
        <v>0</v>
      </c>
      <c r="BI189" s="194">
        <f>IF(N189="nulová",J189,0)</f>
        <v>0</v>
      </c>
      <c r="BJ189" s="21" t="s">
        <v>79</v>
      </c>
      <c r="BK189" s="194">
        <f>ROUND(I189*H189,2)</f>
        <v>0</v>
      </c>
      <c r="BL189" s="21" t="s">
        <v>176</v>
      </c>
      <c r="BM189" s="193" t="s">
        <v>4241</v>
      </c>
    </row>
    <row r="190" spans="1:65" s="2" customFormat="1" ht="11.25">
      <c r="A190" s="38"/>
      <c r="B190" s="39"/>
      <c r="C190" s="40"/>
      <c r="D190" s="195" t="s">
        <v>178</v>
      </c>
      <c r="E190" s="40"/>
      <c r="F190" s="196" t="s">
        <v>4240</v>
      </c>
      <c r="G190" s="40"/>
      <c r="H190" s="40"/>
      <c r="I190" s="197"/>
      <c r="J190" s="40"/>
      <c r="K190" s="40"/>
      <c r="L190" s="43"/>
      <c r="M190" s="198"/>
      <c r="N190" s="199"/>
      <c r="O190" s="68"/>
      <c r="P190" s="68"/>
      <c r="Q190" s="68"/>
      <c r="R190" s="68"/>
      <c r="S190" s="68"/>
      <c r="T190" s="69"/>
      <c r="U190" s="38"/>
      <c r="V190" s="38"/>
      <c r="W190" s="38"/>
      <c r="X190" s="38"/>
      <c r="Y190" s="38"/>
      <c r="Z190" s="38"/>
      <c r="AA190" s="38"/>
      <c r="AB190" s="38"/>
      <c r="AC190" s="38"/>
      <c r="AD190" s="38"/>
      <c r="AE190" s="38"/>
      <c r="AT190" s="21" t="s">
        <v>178</v>
      </c>
      <c r="AU190" s="21" t="s">
        <v>81</v>
      </c>
    </row>
    <row r="191" spans="1:65" s="2" customFormat="1" ht="16.5" customHeight="1">
      <c r="A191" s="38"/>
      <c r="B191" s="39"/>
      <c r="C191" s="225" t="s">
        <v>941</v>
      </c>
      <c r="D191" s="225" t="s">
        <v>234</v>
      </c>
      <c r="E191" s="226" t="s">
        <v>4242</v>
      </c>
      <c r="F191" s="227" t="s">
        <v>4243</v>
      </c>
      <c r="G191" s="228" t="s">
        <v>999</v>
      </c>
      <c r="H191" s="229">
        <v>2</v>
      </c>
      <c r="I191" s="230"/>
      <c r="J191" s="231">
        <f>ROUND(I191*H191,2)</f>
        <v>0</v>
      </c>
      <c r="K191" s="227" t="s">
        <v>1480</v>
      </c>
      <c r="L191" s="232"/>
      <c r="M191" s="233" t="s">
        <v>19</v>
      </c>
      <c r="N191" s="234" t="s">
        <v>43</v>
      </c>
      <c r="O191" s="68"/>
      <c r="P191" s="191">
        <f>O191*H191</f>
        <v>0</v>
      </c>
      <c r="Q191" s="191">
        <v>0</v>
      </c>
      <c r="R191" s="191">
        <f>Q191*H191</f>
        <v>0</v>
      </c>
      <c r="S191" s="191">
        <v>0</v>
      </c>
      <c r="T191" s="192">
        <f>S191*H191</f>
        <v>0</v>
      </c>
      <c r="U191" s="38"/>
      <c r="V191" s="38"/>
      <c r="W191" s="38"/>
      <c r="X191" s="38"/>
      <c r="Y191" s="38"/>
      <c r="Z191" s="38"/>
      <c r="AA191" s="38"/>
      <c r="AB191" s="38"/>
      <c r="AC191" s="38"/>
      <c r="AD191" s="38"/>
      <c r="AE191" s="38"/>
      <c r="AR191" s="193" t="s">
        <v>238</v>
      </c>
      <c r="AT191" s="193" t="s">
        <v>234</v>
      </c>
      <c r="AU191" s="193" t="s">
        <v>81</v>
      </c>
      <c r="AY191" s="21" t="s">
        <v>168</v>
      </c>
      <c r="BE191" s="194">
        <f>IF(N191="základní",J191,0)</f>
        <v>0</v>
      </c>
      <c r="BF191" s="194">
        <f>IF(N191="snížená",J191,0)</f>
        <v>0</v>
      </c>
      <c r="BG191" s="194">
        <f>IF(N191="zákl. přenesená",J191,0)</f>
        <v>0</v>
      </c>
      <c r="BH191" s="194">
        <f>IF(N191="sníž. přenesená",J191,0)</f>
        <v>0</v>
      </c>
      <c r="BI191" s="194">
        <f>IF(N191="nulová",J191,0)</f>
        <v>0</v>
      </c>
      <c r="BJ191" s="21" t="s">
        <v>79</v>
      </c>
      <c r="BK191" s="194">
        <f>ROUND(I191*H191,2)</f>
        <v>0</v>
      </c>
      <c r="BL191" s="21" t="s">
        <v>176</v>
      </c>
      <c r="BM191" s="193" t="s">
        <v>4244</v>
      </c>
    </row>
    <row r="192" spans="1:65" s="2" customFormat="1" ht="11.25">
      <c r="A192" s="38"/>
      <c r="B192" s="39"/>
      <c r="C192" s="40"/>
      <c r="D192" s="195" t="s">
        <v>178</v>
      </c>
      <c r="E192" s="40"/>
      <c r="F192" s="196" t="s">
        <v>4243</v>
      </c>
      <c r="G192" s="40"/>
      <c r="H192" s="40"/>
      <c r="I192" s="197"/>
      <c r="J192" s="40"/>
      <c r="K192" s="40"/>
      <c r="L192" s="43"/>
      <c r="M192" s="198"/>
      <c r="N192" s="199"/>
      <c r="O192" s="68"/>
      <c r="P192" s="68"/>
      <c r="Q192" s="68"/>
      <c r="R192" s="68"/>
      <c r="S192" s="68"/>
      <c r="T192" s="69"/>
      <c r="U192" s="38"/>
      <c r="V192" s="38"/>
      <c r="W192" s="38"/>
      <c r="X192" s="38"/>
      <c r="Y192" s="38"/>
      <c r="Z192" s="38"/>
      <c r="AA192" s="38"/>
      <c r="AB192" s="38"/>
      <c r="AC192" s="38"/>
      <c r="AD192" s="38"/>
      <c r="AE192" s="38"/>
      <c r="AT192" s="21" t="s">
        <v>178</v>
      </c>
      <c r="AU192" s="21" t="s">
        <v>81</v>
      </c>
    </row>
    <row r="193" spans="1:65" s="2" customFormat="1" ht="16.5" customHeight="1">
      <c r="A193" s="38"/>
      <c r="B193" s="39"/>
      <c r="C193" s="225" t="s">
        <v>1923</v>
      </c>
      <c r="D193" s="225" t="s">
        <v>234</v>
      </c>
      <c r="E193" s="226" t="s">
        <v>4245</v>
      </c>
      <c r="F193" s="227" t="s">
        <v>4246</v>
      </c>
      <c r="G193" s="228" t="s">
        <v>999</v>
      </c>
      <c r="H193" s="229">
        <v>4</v>
      </c>
      <c r="I193" s="230"/>
      <c r="J193" s="231">
        <f>ROUND(I193*H193,2)</f>
        <v>0</v>
      </c>
      <c r="K193" s="227" t="s">
        <v>1480</v>
      </c>
      <c r="L193" s="232"/>
      <c r="M193" s="233" t="s">
        <v>19</v>
      </c>
      <c r="N193" s="234" t="s">
        <v>43</v>
      </c>
      <c r="O193" s="68"/>
      <c r="P193" s="191">
        <f>O193*H193</f>
        <v>0</v>
      </c>
      <c r="Q193" s="191">
        <v>0</v>
      </c>
      <c r="R193" s="191">
        <f>Q193*H193</f>
        <v>0</v>
      </c>
      <c r="S193" s="191">
        <v>0</v>
      </c>
      <c r="T193" s="192">
        <f>S193*H193</f>
        <v>0</v>
      </c>
      <c r="U193" s="38"/>
      <c r="V193" s="38"/>
      <c r="W193" s="38"/>
      <c r="X193" s="38"/>
      <c r="Y193" s="38"/>
      <c r="Z193" s="38"/>
      <c r="AA193" s="38"/>
      <c r="AB193" s="38"/>
      <c r="AC193" s="38"/>
      <c r="AD193" s="38"/>
      <c r="AE193" s="38"/>
      <c r="AR193" s="193" t="s">
        <v>238</v>
      </c>
      <c r="AT193" s="193" t="s">
        <v>234</v>
      </c>
      <c r="AU193" s="193" t="s">
        <v>81</v>
      </c>
      <c r="AY193" s="21" t="s">
        <v>168</v>
      </c>
      <c r="BE193" s="194">
        <f>IF(N193="základní",J193,0)</f>
        <v>0</v>
      </c>
      <c r="BF193" s="194">
        <f>IF(N193="snížená",J193,0)</f>
        <v>0</v>
      </c>
      <c r="BG193" s="194">
        <f>IF(N193="zákl. přenesená",J193,0)</f>
        <v>0</v>
      </c>
      <c r="BH193" s="194">
        <f>IF(N193="sníž. přenesená",J193,0)</f>
        <v>0</v>
      </c>
      <c r="BI193" s="194">
        <f>IF(N193="nulová",J193,0)</f>
        <v>0</v>
      </c>
      <c r="BJ193" s="21" t="s">
        <v>79</v>
      </c>
      <c r="BK193" s="194">
        <f>ROUND(I193*H193,2)</f>
        <v>0</v>
      </c>
      <c r="BL193" s="21" t="s">
        <v>176</v>
      </c>
      <c r="BM193" s="193" t="s">
        <v>4247</v>
      </c>
    </row>
    <row r="194" spans="1:65" s="2" customFormat="1" ht="11.25">
      <c r="A194" s="38"/>
      <c r="B194" s="39"/>
      <c r="C194" s="40"/>
      <c r="D194" s="195" t="s">
        <v>178</v>
      </c>
      <c r="E194" s="40"/>
      <c r="F194" s="196" t="s">
        <v>4246</v>
      </c>
      <c r="G194" s="40"/>
      <c r="H194" s="40"/>
      <c r="I194" s="197"/>
      <c r="J194" s="40"/>
      <c r="K194" s="40"/>
      <c r="L194" s="43"/>
      <c r="M194" s="198"/>
      <c r="N194" s="199"/>
      <c r="O194" s="68"/>
      <c r="P194" s="68"/>
      <c r="Q194" s="68"/>
      <c r="R194" s="68"/>
      <c r="S194" s="68"/>
      <c r="T194" s="69"/>
      <c r="U194" s="38"/>
      <c r="V194" s="38"/>
      <c r="W194" s="38"/>
      <c r="X194" s="38"/>
      <c r="Y194" s="38"/>
      <c r="Z194" s="38"/>
      <c r="AA194" s="38"/>
      <c r="AB194" s="38"/>
      <c r="AC194" s="38"/>
      <c r="AD194" s="38"/>
      <c r="AE194" s="38"/>
      <c r="AT194" s="21" t="s">
        <v>178</v>
      </c>
      <c r="AU194" s="21" t="s">
        <v>81</v>
      </c>
    </row>
    <row r="195" spans="1:65" s="2" customFormat="1" ht="16.5" customHeight="1">
      <c r="A195" s="38"/>
      <c r="B195" s="39"/>
      <c r="C195" s="225" t="s">
        <v>2574</v>
      </c>
      <c r="D195" s="225" t="s">
        <v>234</v>
      </c>
      <c r="E195" s="226" t="s">
        <v>4248</v>
      </c>
      <c r="F195" s="227" t="s">
        <v>4249</v>
      </c>
      <c r="G195" s="228" t="s">
        <v>999</v>
      </c>
      <c r="H195" s="229">
        <v>4</v>
      </c>
      <c r="I195" s="230"/>
      <c r="J195" s="231">
        <f>ROUND(I195*H195,2)</f>
        <v>0</v>
      </c>
      <c r="K195" s="227" t="s">
        <v>1480</v>
      </c>
      <c r="L195" s="232"/>
      <c r="M195" s="233" t="s">
        <v>19</v>
      </c>
      <c r="N195" s="234" t="s">
        <v>43</v>
      </c>
      <c r="O195" s="68"/>
      <c r="P195" s="191">
        <f>O195*H195</f>
        <v>0</v>
      </c>
      <c r="Q195" s="191">
        <v>0</v>
      </c>
      <c r="R195" s="191">
        <f>Q195*H195</f>
        <v>0</v>
      </c>
      <c r="S195" s="191">
        <v>0</v>
      </c>
      <c r="T195" s="192">
        <f>S195*H195</f>
        <v>0</v>
      </c>
      <c r="U195" s="38"/>
      <c r="V195" s="38"/>
      <c r="W195" s="38"/>
      <c r="X195" s="38"/>
      <c r="Y195" s="38"/>
      <c r="Z195" s="38"/>
      <c r="AA195" s="38"/>
      <c r="AB195" s="38"/>
      <c r="AC195" s="38"/>
      <c r="AD195" s="38"/>
      <c r="AE195" s="38"/>
      <c r="AR195" s="193" t="s">
        <v>238</v>
      </c>
      <c r="AT195" s="193" t="s">
        <v>234</v>
      </c>
      <c r="AU195" s="193" t="s">
        <v>81</v>
      </c>
      <c r="AY195" s="21" t="s">
        <v>168</v>
      </c>
      <c r="BE195" s="194">
        <f>IF(N195="základní",J195,0)</f>
        <v>0</v>
      </c>
      <c r="BF195" s="194">
        <f>IF(N195="snížená",J195,0)</f>
        <v>0</v>
      </c>
      <c r="BG195" s="194">
        <f>IF(N195="zákl. přenesená",J195,0)</f>
        <v>0</v>
      </c>
      <c r="BH195" s="194">
        <f>IF(N195="sníž. přenesená",J195,0)</f>
        <v>0</v>
      </c>
      <c r="BI195" s="194">
        <f>IF(N195="nulová",J195,0)</f>
        <v>0</v>
      </c>
      <c r="BJ195" s="21" t="s">
        <v>79</v>
      </c>
      <c r="BK195" s="194">
        <f>ROUND(I195*H195,2)</f>
        <v>0</v>
      </c>
      <c r="BL195" s="21" t="s">
        <v>176</v>
      </c>
      <c r="BM195" s="193" t="s">
        <v>4250</v>
      </c>
    </row>
    <row r="196" spans="1:65" s="2" customFormat="1" ht="11.25">
      <c r="A196" s="38"/>
      <c r="B196" s="39"/>
      <c r="C196" s="40"/>
      <c r="D196" s="195" t="s">
        <v>178</v>
      </c>
      <c r="E196" s="40"/>
      <c r="F196" s="196" t="s">
        <v>4249</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1" t="s">
        <v>178</v>
      </c>
      <c r="AU196" s="21" t="s">
        <v>81</v>
      </c>
    </row>
    <row r="197" spans="1:65" s="2" customFormat="1" ht="16.5" customHeight="1">
      <c r="A197" s="38"/>
      <c r="B197" s="39"/>
      <c r="C197" s="225" t="s">
        <v>2648</v>
      </c>
      <c r="D197" s="225" t="s">
        <v>234</v>
      </c>
      <c r="E197" s="226" t="s">
        <v>4251</v>
      </c>
      <c r="F197" s="227" t="s">
        <v>4252</v>
      </c>
      <c r="G197" s="228" t="s">
        <v>999</v>
      </c>
      <c r="H197" s="229">
        <v>2</v>
      </c>
      <c r="I197" s="230"/>
      <c r="J197" s="231">
        <f>ROUND(I197*H197,2)</f>
        <v>0</v>
      </c>
      <c r="K197" s="227" t="s">
        <v>1480</v>
      </c>
      <c r="L197" s="232"/>
      <c r="M197" s="233" t="s">
        <v>19</v>
      </c>
      <c r="N197" s="234" t="s">
        <v>43</v>
      </c>
      <c r="O197" s="68"/>
      <c r="P197" s="191">
        <f>O197*H197</f>
        <v>0</v>
      </c>
      <c r="Q197" s="191">
        <v>0</v>
      </c>
      <c r="R197" s="191">
        <f>Q197*H197</f>
        <v>0</v>
      </c>
      <c r="S197" s="191">
        <v>0</v>
      </c>
      <c r="T197" s="192">
        <f>S197*H197</f>
        <v>0</v>
      </c>
      <c r="U197" s="38"/>
      <c r="V197" s="38"/>
      <c r="W197" s="38"/>
      <c r="X197" s="38"/>
      <c r="Y197" s="38"/>
      <c r="Z197" s="38"/>
      <c r="AA197" s="38"/>
      <c r="AB197" s="38"/>
      <c r="AC197" s="38"/>
      <c r="AD197" s="38"/>
      <c r="AE197" s="38"/>
      <c r="AR197" s="193" t="s">
        <v>238</v>
      </c>
      <c r="AT197" s="193" t="s">
        <v>234</v>
      </c>
      <c r="AU197" s="193" t="s">
        <v>81</v>
      </c>
      <c r="AY197" s="21" t="s">
        <v>168</v>
      </c>
      <c r="BE197" s="194">
        <f>IF(N197="základní",J197,0)</f>
        <v>0</v>
      </c>
      <c r="BF197" s="194">
        <f>IF(N197="snížená",J197,0)</f>
        <v>0</v>
      </c>
      <c r="BG197" s="194">
        <f>IF(N197="zákl. přenesená",J197,0)</f>
        <v>0</v>
      </c>
      <c r="BH197" s="194">
        <f>IF(N197="sníž. přenesená",J197,0)</f>
        <v>0</v>
      </c>
      <c r="BI197" s="194">
        <f>IF(N197="nulová",J197,0)</f>
        <v>0</v>
      </c>
      <c r="BJ197" s="21" t="s">
        <v>79</v>
      </c>
      <c r="BK197" s="194">
        <f>ROUND(I197*H197,2)</f>
        <v>0</v>
      </c>
      <c r="BL197" s="21" t="s">
        <v>176</v>
      </c>
      <c r="BM197" s="193" t="s">
        <v>4253</v>
      </c>
    </row>
    <row r="198" spans="1:65" s="2" customFormat="1" ht="11.25">
      <c r="A198" s="38"/>
      <c r="B198" s="39"/>
      <c r="C198" s="40"/>
      <c r="D198" s="195" t="s">
        <v>178</v>
      </c>
      <c r="E198" s="40"/>
      <c r="F198" s="196" t="s">
        <v>4252</v>
      </c>
      <c r="G198" s="40"/>
      <c r="H198" s="40"/>
      <c r="I198" s="197"/>
      <c r="J198" s="40"/>
      <c r="K198" s="40"/>
      <c r="L198" s="43"/>
      <c r="M198" s="198"/>
      <c r="N198" s="199"/>
      <c r="O198" s="68"/>
      <c r="P198" s="68"/>
      <c r="Q198" s="68"/>
      <c r="R198" s="68"/>
      <c r="S198" s="68"/>
      <c r="T198" s="69"/>
      <c r="U198" s="38"/>
      <c r="V198" s="38"/>
      <c r="W198" s="38"/>
      <c r="X198" s="38"/>
      <c r="Y198" s="38"/>
      <c r="Z198" s="38"/>
      <c r="AA198" s="38"/>
      <c r="AB198" s="38"/>
      <c r="AC198" s="38"/>
      <c r="AD198" s="38"/>
      <c r="AE198" s="38"/>
      <c r="AT198" s="21" t="s">
        <v>178</v>
      </c>
      <c r="AU198" s="21" t="s">
        <v>81</v>
      </c>
    </row>
    <row r="199" spans="1:65" s="2" customFormat="1" ht="16.5" customHeight="1">
      <c r="A199" s="38"/>
      <c r="B199" s="39"/>
      <c r="C199" s="225" t="s">
        <v>1711</v>
      </c>
      <c r="D199" s="225" t="s">
        <v>234</v>
      </c>
      <c r="E199" s="226" t="s">
        <v>4254</v>
      </c>
      <c r="F199" s="227" t="s">
        <v>4255</v>
      </c>
      <c r="G199" s="228" t="s">
        <v>999</v>
      </c>
      <c r="H199" s="229">
        <v>5</v>
      </c>
      <c r="I199" s="230"/>
      <c r="J199" s="231">
        <f>ROUND(I199*H199,2)</f>
        <v>0</v>
      </c>
      <c r="K199" s="227" t="s">
        <v>1480</v>
      </c>
      <c r="L199" s="232"/>
      <c r="M199" s="233" t="s">
        <v>19</v>
      </c>
      <c r="N199" s="234" t="s">
        <v>43</v>
      </c>
      <c r="O199" s="68"/>
      <c r="P199" s="191">
        <f>O199*H199</f>
        <v>0</v>
      </c>
      <c r="Q199" s="191">
        <v>0</v>
      </c>
      <c r="R199" s="191">
        <f>Q199*H199</f>
        <v>0</v>
      </c>
      <c r="S199" s="191">
        <v>0</v>
      </c>
      <c r="T199" s="192">
        <f>S199*H199</f>
        <v>0</v>
      </c>
      <c r="U199" s="38"/>
      <c r="V199" s="38"/>
      <c r="W199" s="38"/>
      <c r="X199" s="38"/>
      <c r="Y199" s="38"/>
      <c r="Z199" s="38"/>
      <c r="AA199" s="38"/>
      <c r="AB199" s="38"/>
      <c r="AC199" s="38"/>
      <c r="AD199" s="38"/>
      <c r="AE199" s="38"/>
      <c r="AR199" s="193" t="s">
        <v>238</v>
      </c>
      <c r="AT199" s="193" t="s">
        <v>234</v>
      </c>
      <c r="AU199" s="193" t="s">
        <v>81</v>
      </c>
      <c r="AY199" s="21" t="s">
        <v>168</v>
      </c>
      <c r="BE199" s="194">
        <f>IF(N199="základní",J199,0)</f>
        <v>0</v>
      </c>
      <c r="BF199" s="194">
        <f>IF(N199="snížená",J199,0)</f>
        <v>0</v>
      </c>
      <c r="BG199" s="194">
        <f>IF(N199="zákl. přenesená",J199,0)</f>
        <v>0</v>
      </c>
      <c r="BH199" s="194">
        <f>IF(N199="sníž. přenesená",J199,0)</f>
        <v>0</v>
      </c>
      <c r="BI199" s="194">
        <f>IF(N199="nulová",J199,0)</f>
        <v>0</v>
      </c>
      <c r="BJ199" s="21" t="s">
        <v>79</v>
      </c>
      <c r="BK199" s="194">
        <f>ROUND(I199*H199,2)</f>
        <v>0</v>
      </c>
      <c r="BL199" s="21" t="s">
        <v>176</v>
      </c>
      <c r="BM199" s="193" t="s">
        <v>4256</v>
      </c>
    </row>
    <row r="200" spans="1:65" s="2" customFormat="1" ht="11.25">
      <c r="A200" s="38"/>
      <c r="B200" s="39"/>
      <c r="C200" s="40"/>
      <c r="D200" s="195" t="s">
        <v>178</v>
      </c>
      <c r="E200" s="40"/>
      <c r="F200" s="196" t="s">
        <v>4255</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1" t="s">
        <v>178</v>
      </c>
      <c r="AU200" s="21" t="s">
        <v>81</v>
      </c>
    </row>
    <row r="201" spans="1:65" s="2" customFormat="1" ht="16.5" customHeight="1">
      <c r="A201" s="38"/>
      <c r="B201" s="39"/>
      <c r="C201" s="225" t="s">
        <v>1926</v>
      </c>
      <c r="D201" s="225" t="s">
        <v>234</v>
      </c>
      <c r="E201" s="226" t="s">
        <v>4257</v>
      </c>
      <c r="F201" s="227" t="s">
        <v>4258</v>
      </c>
      <c r="G201" s="228" t="s">
        <v>999</v>
      </c>
      <c r="H201" s="229">
        <v>20</v>
      </c>
      <c r="I201" s="230"/>
      <c r="J201" s="231">
        <f>ROUND(I201*H201,2)</f>
        <v>0</v>
      </c>
      <c r="K201" s="227" t="s">
        <v>1480</v>
      </c>
      <c r="L201" s="232"/>
      <c r="M201" s="233" t="s">
        <v>19</v>
      </c>
      <c r="N201" s="234" t="s">
        <v>43</v>
      </c>
      <c r="O201" s="68"/>
      <c r="P201" s="191">
        <f>O201*H201</f>
        <v>0</v>
      </c>
      <c r="Q201" s="191">
        <v>0</v>
      </c>
      <c r="R201" s="191">
        <f>Q201*H201</f>
        <v>0</v>
      </c>
      <c r="S201" s="191">
        <v>0</v>
      </c>
      <c r="T201" s="192">
        <f>S201*H201</f>
        <v>0</v>
      </c>
      <c r="U201" s="38"/>
      <c r="V201" s="38"/>
      <c r="W201" s="38"/>
      <c r="X201" s="38"/>
      <c r="Y201" s="38"/>
      <c r="Z201" s="38"/>
      <c r="AA201" s="38"/>
      <c r="AB201" s="38"/>
      <c r="AC201" s="38"/>
      <c r="AD201" s="38"/>
      <c r="AE201" s="38"/>
      <c r="AR201" s="193" t="s">
        <v>238</v>
      </c>
      <c r="AT201" s="193" t="s">
        <v>234</v>
      </c>
      <c r="AU201" s="193" t="s">
        <v>81</v>
      </c>
      <c r="AY201" s="21" t="s">
        <v>168</v>
      </c>
      <c r="BE201" s="194">
        <f>IF(N201="základní",J201,0)</f>
        <v>0</v>
      </c>
      <c r="BF201" s="194">
        <f>IF(N201="snížená",J201,0)</f>
        <v>0</v>
      </c>
      <c r="BG201" s="194">
        <f>IF(N201="zákl. přenesená",J201,0)</f>
        <v>0</v>
      </c>
      <c r="BH201" s="194">
        <f>IF(N201="sníž. přenesená",J201,0)</f>
        <v>0</v>
      </c>
      <c r="BI201" s="194">
        <f>IF(N201="nulová",J201,0)</f>
        <v>0</v>
      </c>
      <c r="BJ201" s="21" t="s">
        <v>79</v>
      </c>
      <c r="BK201" s="194">
        <f>ROUND(I201*H201,2)</f>
        <v>0</v>
      </c>
      <c r="BL201" s="21" t="s">
        <v>176</v>
      </c>
      <c r="BM201" s="193" t="s">
        <v>4259</v>
      </c>
    </row>
    <row r="202" spans="1:65" s="2" customFormat="1" ht="11.25">
      <c r="A202" s="38"/>
      <c r="B202" s="39"/>
      <c r="C202" s="40"/>
      <c r="D202" s="195" t="s">
        <v>178</v>
      </c>
      <c r="E202" s="40"/>
      <c r="F202" s="196" t="s">
        <v>4258</v>
      </c>
      <c r="G202" s="40"/>
      <c r="H202" s="40"/>
      <c r="I202" s="197"/>
      <c r="J202" s="40"/>
      <c r="K202" s="40"/>
      <c r="L202" s="43"/>
      <c r="M202" s="198"/>
      <c r="N202" s="199"/>
      <c r="O202" s="68"/>
      <c r="P202" s="68"/>
      <c r="Q202" s="68"/>
      <c r="R202" s="68"/>
      <c r="S202" s="68"/>
      <c r="T202" s="69"/>
      <c r="U202" s="38"/>
      <c r="V202" s="38"/>
      <c r="W202" s="38"/>
      <c r="X202" s="38"/>
      <c r="Y202" s="38"/>
      <c r="Z202" s="38"/>
      <c r="AA202" s="38"/>
      <c r="AB202" s="38"/>
      <c r="AC202" s="38"/>
      <c r="AD202" s="38"/>
      <c r="AE202" s="38"/>
      <c r="AT202" s="21" t="s">
        <v>178</v>
      </c>
      <c r="AU202" s="21" t="s">
        <v>81</v>
      </c>
    </row>
    <row r="203" spans="1:65" s="2" customFormat="1" ht="16.5" customHeight="1">
      <c r="A203" s="38"/>
      <c r="B203" s="39"/>
      <c r="C203" s="225" t="s">
        <v>1944</v>
      </c>
      <c r="D203" s="225" t="s">
        <v>234</v>
      </c>
      <c r="E203" s="226" t="s">
        <v>4260</v>
      </c>
      <c r="F203" s="227" t="s">
        <v>4261</v>
      </c>
      <c r="G203" s="228" t="s">
        <v>999</v>
      </c>
      <c r="H203" s="229">
        <v>7</v>
      </c>
      <c r="I203" s="230"/>
      <c r="J203" s="231">
        <f>ROUND(I203*H203,2)</f>
        <v>0</v>
      </c>
      <c r="K203" s="227" t="s">
        <v>1480</v>
      </c>
      <c r="L203" s="232"/>
      <c r="M203" s="233" t="s">
        <v>19</v>
      </c>
      <c r="N203" s="234" t="s">
        <v>43</v>
      </c>
      <c r="O203" s="68"/>
      <c r="P203" s="191">
        <f>O203*H203</f>
        <v>0</v>
      </c>
      <c r="Q203" s="191">
        <v>0</v>
      </c>
      <c r="R203" s="191">
        <f>Q203*H203</f>
        <v>0</v>
      </c>
      <c r="S203" s="191">
        <v>0</v>
      </c>
      <c r="T203" s="192">
        <f>S203*H203</f>
        <v>0</v>
      </c>
      <c r="U203" s="38"/>
      <c r="V203" s="38"/>
      <c r="W203" s="38"/>
      <c r="X203" s="38"/>
      <c r="Y203" s="38"/>
      <c r="Z203" s="38"/>
      <c r="AA203" s="38"/>
      <c r="AB203" s="38"/>
      <c r="AC203" s="38"/>
      <c r="AD203" s="38"/>
      <c r="AE203" s="38"/>
      <c r="AR203" s="193" t="s">
        <v>238</v>
      </c>
      <c r="AT203" s="193" t="s">
        <v>234</v>
      </c>
      <c r="AU203" s="193" t="s">
        <v>81</v>
      </c>
      <c r="AY203" s="21" t="s">
        <v>168</v>
      </c>
      <c r="BE203" s="194">
        <f>IF(N203="základní",J203,0)</f>
        <v>0</v>
      </c>
      <c r="BF203" s="194">
        <f>IF(N203="snížená",J203,0)</f>
        <v>0</v>
      </c>
      <c r="BG203" s="194">
        <f>IF(N203="zákl. přenesená",J203,0)</f>
        <v>0</v>
      </c>
      <c r="BH203" s="194">
        <f>IF(N203="sníž. přenesená",J203,0)</f>
        <v>0</v>
      </c>
      <c r="BI203" s="194">
        <f>IF(N203="nulová",J203,0)</f>
        <v>0</v>
      </c>
      <c r="BJ203" s="21" t="s">
        <v>79</v>
      </c>
      <c r="BK203" s="194">
        <f>ROUND(I203*H203,2)</f>
        <v>0</v>
      </c>
      <c r="BL203" s="21" t="s">
        <v>176</v>
      </c>
      <c r="BM203" s="193" t="s">
        <v>4262</v>
      </c>
    </row>
    <row r="204" spans="1:65" s="2" customFormat="1" ht="11.25">
      <c r="A204" s="38"/>
      <c r="B204" s="39"/>
      <c r="C204" s="40"/>
      <c r="D204" s="195" t="s">
        <v>178</v>
      </c>
      <c r="E204" s="40"/>
      <c r="F204" s="196" t="s">
        <v>4261</v>
      </c>
      <c r="G204" s="40"/>
      <c r="H204" s="40"/>
      <c r="I204" s="197"/>
      <c r="J204" s="40"/>
      <c r="K204" s="40"/>
      <c r="L204" s="43"/>
      <c r="M204" s="198"/>
      <c r="N204" s="199"/>
      <c r="O204" s="68"/>
      <c r="P204" s="68"/>
      <c r="Q204" s="68"/>
      <c r="R204" s="68"/>
      <c r="S204" s="68"/>
      <c r="T204" s="69"/>
      <c r="U204" s="38"/>
      <c r="V204" s="38"/>
      <c r="W204" s="38"/>
      <c r="X204" s="38"/>
      <c r="Y204" s="38"/>
      <c r="Z204" s="38"/>
      <c r="AA204" s="38"/>
      <c r="AB204" s="38"/>
      <c r="AC204" s="38"/>
      <c r="AD204" s="38"/>
      <c r="AE204" s="38"/>
      <c r="AT204" s="21" t="s">
        <v>178</v>
      </c>
      <c r="AU204" s="21" t="s">
        <v>81</v>
      </c>
    </row>
    <row r="205" spans="1:65" s="2" customFormat="1" ht="21.75" customHeight="1">
      <c r="A205" s="38"/>
      <c r="B205" s="39"/>
      <c r="C205" s="225" t="s">
        <v>1946</v>
      </c>
      <c r="D205" s="225" t="s">
        <v>234</v>
      </c>
      <c r="E205" s="226" t="s">
        <v>4263</v>
      </c>
      <c r="F205" s="227" t="s">
        <v>4264</v>
      </c>
      <c r="G205" s="228" t="s">
        <v>999</v>
      </c>
      <c r="H205" s="229">
        <v>5</v>
      </c>
      <c r="I205" s="230"/>
      <c r="J205" s="231">
        <f>ROUND(I205*H205,2)</f>
        <v>0</v>
      </c>
      <c r="K205" s="227" t="s">
        <v>1480</v>
      </c>
      <c r="L205" s="232"/>
      <c r="M205" s="233" t="s">
        <v>19</v>
      </c>
      <c r="N205" s="234" t="s">
        <v>43</v>
      </c>
      <c r="O205" s="68"/>
      <c r="P205" s="191">
        <f>O205*H205</f>
        <v>0</v>
      </c>
      <c r="Q205" s="191">
        <v>0</v>
      </c>
      <c r="R205" s="191">
        <f>Q205*H205</f>
        <v>0</v>
      </c>
      <c r="S205" s="191">
        <v>0</v>
      </c>
      <c r="T205" s="192">
        <f>S205*H205</f>
        <v>0</v>
      </c>
      <c r="U205" s="38"/>
      <c r="V205" s="38"/>
      <c r="W205" s="38"/>
      <c r="X205" s="38"/>
      <c r="Y205" s="38"/>
      <c r="Z205" s="38"/>
      <c r="AA205" s="38"/>
      <c r="AB205" s="38"/>
      <c r="AC205" s="38"/>
      <c r="AD205" s="38"/>
      <c r="AE205" s="38"/>
      <c r="AR205" s="193" t="s">
        <v>238</v>
      </c>
      <c r="AT205" s="193" t="s">
        <v>234</v>
      </c>
      <c r="AU205" s="193" t="s">
        <v>81</v>
      </c>
      <c r="AY205" s="21" t="s">
        <v>168</v>
      </c>
      <c r="BE205" s="194">
        <f>IF(N205="základní",J205,0)</f>
        <v>0</v>
      </c>
      <c r="BF205" s="194">
        <f>IF(N205="snížená",J205,0)</f>
        <v>0</v>
      </c>
      <c r="BG205" s="194">
        <f>IF(N205="zákl. přenesená",J205,0)</f>
        <v>0</v>
      </c>
      <c r="BH205" s="194">
        <f>IF(N205="sníž. přenesená",J205,0)</f>
        <v>0</v>
      </c>
      <c r="BI205" s="194">
        <f>IF(N205="nulová",J205,0)</f>
        <v>0</v>
      </c>
      <c r="BJ205" s="21" t="s">
        <v>79</v>
      </c>
      <c r="BK205" s="194">
        <f>ROUND(I205*H205,2)</f>
        <v>0</v>
      </c>
      <c r="BL205" s="21" t="s">
        <v>176</v>
      </c>
      <c r="BM205" s="193" t="s">
        <v>4265</v>
      </c>
    </row>
    <row r="206" spans="1:65" s="2" customFormat="1" ht="11.25">
      <c r="A206" s="38"/>
      <c r="B206" s="39"/>
      <c r="C206" s="40"/>
      <c r="D206" s="195" t="s">
        <v>178</v>
      </c>
      <c r="E206" s="40"/>
      <c r="F206" s="196" t="s">
        <v>4264</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1" t="s">
        <v>178</v>
      </c>
      <c r="AU206" s="21" t="s">
        <v>81</v>
      </c>
    </row>
    <row r="207" spans="1:65" s="2" customFormat="1" ht="16.5" customHeight="1">
      <c r="A207" s="38"/>
      <c r="B207" s="39"/>
      <c r="C207" s="225" t="s">
        <v>1948</v>
      </c>
      <c r="D207" s="225" t="s">
        <v>234</v>
      </c>
      <c r="E207" s="226" t="s">
        <v>4266</v>
      </c>
      <c r="F207" s="227" t="s">
        <v>4267</v>
      </c>
      <c r="G207" s="228" t="s">
        <v>999</v>
      </c>
      <c r="H207" s="229">
        <v>6</v>
      </c>
      <c r="I207" s="230"/>
      <c r="J207" s="231">
        <f>ROUND(I207*H207,2)</f>
        <v>0</v>
      </c>
      <c r="K207" s="227" t="s">
        <v>1480</v>
      </c>
      <c r="L207" s="232"/>
      <c r="M207" s="233" t="s">
        <v>19</v>
      </c>
      <c r="N207" s="234" t="s">
        <v>43</v>
      </c>
      <c r="O207" s="68"/>
      <c r="P207" s="191">
        <f>O207*H207</f>
        <v>0</v>
      </c>
      <c r="Q207" s="191">
        <v>0</v>
      </c>
      <c r="R207" s="191">
        <f>Q207*H207</f>
        <v>0</v>
      </c>
      <c r="S207" s="191">
        <v>0</v>
      </c>
      <c r="T207" s="192">
        <f>S207*H207</f>
        <v>0</v>
      </c>
      <c r="U207" s="38"/>
      <c r="V207" s="38"/>
      <c r="W207" s="38"/>
      <c r="X207" s="38"/>
      <c r="Y207" s="38"/>
      <c r="Z207" s="38"/>
      <c r="AA207" s="38"/>
      <c r="AB207" s="38"/>
      <c r="AC207" s="38"/>
      <c r="AD207" s="38"/>
      <c r="AE207" s="38"/>
      <c r="AR207" s="193" t="s">
        <v>238</v>
      </c>
      <c r="AT207" s="193" t="s">
        <v>234</v>
      </c>
      <c r="AU207" s="193" t="s">
        <v>81</v>
      </c>
      <c r="AY207" s="21" t="s">
        <v>168</v>
      </c>
      <c r="BE207" s="194">
        <f>IF(N207="základní",J207,0)</f>
        <v>0</v>
      </c>
      <c r="BF207" s="194">
        <f>IF(N207="snížená",J207,0)</f>
        <v>0</v>
      </c>
      <c r="BG207" s="194">
        <f>IF(N207="zákl. přenesená",J207,0)</f>
        <v>0</v>
      </c>
      <c r="BH207" s="194">
        <f>IF(N207="sníž. přenesená",J207,0)</f>
        <v>0</v>
      </c>
      <c r="BI207" s="194">
        <f>IF(N207="nulová",J207,0)</f>
        <v>0</v>
      </c>
      <c r="BJ207" s="21" t="s">
        <v>79</v>
      </c>
      <c r="BK207" s="194">
        <f>ROUND(I207*H207,2)</f>
        <v>0</v>
      </c>
      <c r="BL207" s="21" t="s">
        <v>176</v>
      </c>
      <c r="BM207" s="193" t="s">
        <v>4268</v>
      </c>
    </row>
    <row r="208" spans="1:65" s="2" customFormat="1" ht="11.25">
      <c r="A208" s="38"/>
      <c r="B208" s="39"/>
      <c r="C208" s="40"/>
      <c r="D208" s="195" t="s">
        <v>178</v>
      </c>
      <c r="E208" s="40"/>
      <c r="F208" s="196" t="s">
        <v>4267</v>
      </c>
      <c r="G208" s="40"/>
      <c r="H208" s="40"/>
      <c r="I208" s="197"/>
      <c r="J208" s="40"/>
      <c r="K208" s="40"/>
      <c r="L208" s="43"/>
      <c r="M208" s="198"/>
      <c r="N208" s="199"/>
      <c r="O208" s="68"/>
      <c r="P208" s="68"/>
      <c r="Q208" s="68"/>
      <c r="R208" s="68"/>
      <c r="S208" s="68"/>
      <c r="T208" s="69"/>
      <c r="U208" s="38"/>
      <c r="V208" s="38"/>
      <c r="W208" s="38"/>
      <c r="X208" s="38"/>
      <c r="Y208" s="38"/>
      <c r="Z208" s="38"/>
      <c r="AA208" s="38"/>
      <c r="AB208" s="38"/>
      <c r="AC208" s="38"/>
      <c r="AD208" s="38"/>
      <c r="AE208" s="38"/>
      <c r="AT208" s="21" t="s">
        <v>178</v>
      </c>
      <c r="AU208" s="21" t="s">
        <v>81</v>
      </c>
    </row>
    <row r="209" spans="1:65" s="2" customFormat="1" ht="16.5" customHeight="1">
      <c r="A209" s="38"/>
      <c r="B209" s="39"/>
      <c r="C209" s="225" t="s">
        <v>1328</v>
      </c>
      <c r="D209" s="225" t="s">
        <v>234</v>
      </c>
      <c r="E209" s="226" t="s">
        <v>4269</v>
      </c>
      <c r="F209" s="227" t="s">
        <v>4270</v>
      </c>
      <c r="G209" s="228" t="s">
        <v>999</v>
      </c>
      <c r="H209" s="229">
        <v>7</v>
      </c>
      <c r="I209" s="230"/>
      <c r="J209" s="231">
        <f>ROUND(I209*H209,2)</f>
        <v>0</v>
      </c>
      <c r="K209" s="227" t="s">
        <v>1480</v>
      </c>
      <c r="L209" s="232"/>
      <c r="M209" s="233" t="s">
        <v>19</v>
      </c>
      <c r="N209" s="234" t="s">
        <v>43</v>
      </c>
      <c r="O209" s="68"/>
      <c r="P209" s="191">
        <f>O209*H209</f>
        <v>0</v>
      </c>
      <c r="Q209" s="191">
        <v>0</v>
      </c>
      <c r="R209" s="191">
        <f>Q209*H209</f>
        <v>0</v>
      </c>
      <c r="S209" s="191">
        <v>0</v>
      </c>
      <c r="T209" s="192">
        <f>S209*H209</f>
        <v>0</v>
      </c>
      <c r="U209" s="38"/>
      <c r="V209" s="38"/>
      <c r="W209" s="38"/>
      <c r="X209" s="38"/>
      <c r="Y209" s="38"/>
      <c r="Z209" s="38"/>
      <c r="AA209" s="38"/>
      <c r="AB209" s="38"/>
      <c r="AC209" s="38"/>
      <c r="AD209" s="38"/>
      <c r="AE209" s="38"/>
      <c r="AR209" s="193" t="s">
        <v>238</v>
      </c>
      <c r="AT209" s="193" t="s">
        <v>234</v>
      </c>
      <c r="AU209" s="193" t="s">
        <v>81</v>
      </c>
      <c r="AY209" s="21" t="s">
        <v>168</v>
      </c>
      <c r="BE209" s="194">
        <f>IF(N209="základní",J209,0)</f>
        <v>0</v>
      </c>
      <c r="BF209" s="194">
        <f>IF(N209="snížená",J209,0)</f>
        <v>0</v>
      </c>
      <c r="BG209" s="194">
        <f>IF(N209="zákl. přenesená",J209,0)</f>
        <v>0</v>
      </c>
      <c r="BH209" s="194">
        <f>IF(N209="sníž. přenesená",J209,0)</f>
        <v>0</v>
      </c>
      <c r="BI209" s="194">
        <f>IF(N209="nulová",J209,0)</f>
        <v>0</v>
      </c>
      <c r="BJ209" s="21" t="s">
        <v>79</v>
      </c>
      <c r="BK209" s="194">
        <f>ROUND(I209*H209,2)</f>
        <v>0</v>
      </c>
      <c r="BL209" s="21" t="s">
        <v>176</v>
      </c>
      <c r="BM209" s="193" t="s">
        <v>4271</v>
      </c>
    </row>
    <row r="210" spans="1:65" s="2" customFormat="1" ht="11.25">
      <c r="A210" s="38"/>
      <c r="B210" s="39"/>
      <c r="C210" s="40"/>
      <c r="D210" s="195" t="s">
        <v>178</v>
      </c>
      <c r="E210" s="40"/>
      <c r="F210" s="196" t="s">
        <v>4270</v>
      </c>
      <c r="G210" s="40"/>
      <c r="H210" s="40"/>
      <c r="I210" s="197"/>
      <c r="J210" s="40"/>
      <c r="K210" s="40"/>
      <c r="L210" s="43"/>
      <c r="M210" s="198"/>
      <c r="N210" s="199"/>
      <c r="O210" s="68"/>
      <c r="P210" s="68"/>
      <c r="Q210" s="68"/>
      <c r="R210" s="68"/>
      <c r="S210" s="68"/>
      <c r="T210" s="69"/>
      <c r="U210" s="38"/>
      <c r="V210" s="38"/>
      <c r="W210" s="38"/>
      <c r="X210" s="38"/>
      <c r="Y210" s="38"/>
      <c r="Z210" s="38"/>
      <c r="AA210" s="38"/>
      <c r="AB210" s="38"/>
      <c r="AC210" s="38"/>
      <c r="AD210" s="38"/>
      <c r="AE210" s="38"/>
      <c r="AT210" s="21" t="s">
        <v>178</v>
      </c>
      <c r="AU210" s="21" t="s">
        <v>81</v>
      </c>
    </row>
    <row r="211" spans="1:65" s="2" customFormat="1" ht="16.5" customHeight="1">
      <c r="A211" s="38"/>
      <c r="B211" s="39"/>
      <c r="C211" s="225" t="s">
        <v>1338</v>
      </c>
      <c r="D211" s="225" t="s">
        <v>234</v>
      </c>
      <c r="E211" s="226" t="s">
        <v>4272</v>
      </c>
      <c r="F211" s="227" t="s">
        <v>4273</v>
      </c>
      <c r="G211" s="228" t="s">
        <v>999</v>
      </c>
      <c r="H211" s="229">
        <v>4</v>
      </c>
      <c r="I211" s="230"/>
      <c r="J211" s="231">
        <f>ROUND(I211*H211,2)</f>
        <v>0</v>
      </c>
      <c r="K211" s="227" t="s">
        <v>1480</v>
      </c>
      <c r="L211" s="232"/>
      <c r="M211" s="233" t="s">
        <v>19</v>
      </c>
      <c r="N211" s="234" t="s">
        <v>43</v>
      </c>
      <c r="O211" s="68"/>
      <c r="P211" s="191">
        <f>O211*H211</f>
        <v>0</v>
      </c>
      <c r="Q211" s="191">
        <v>0</v>
      </c>
      <c r="R211" s="191">
        <f>Q211*H211</f>
        <v>0</v>
      </c>
      <c r="S211" s="191">
        <v>0</v>
      </c>
      <c r="T211" s="192">
        <f>S211*H211</f>
        <v>0</v>
      </c>
      <c r="U211" s="38"/>
      <c r="V211" s="38"/>
      <c r="W211" s="38"/>
      <c r="X211" s="38"/>
      <c r="Y211" s="38"/>
      <c r="Z211" s="38"/>
      <c r="AA211" s="38"/>
      <c r="AB211" s="38"/>
      <c r="AC211" s="38"/>
      <c r="AD211" s="38"/>
      <c r="AE211" s="38"/>
      <c r="AR211" s="193" t="s">
        <v>238</v>
      </c>
      <c r="AT211" s="193" t="s">
        <v>234</v>
      </c>
      <c r="AU211" s="193" t="s">
        <v>81</v>
      </c>
      <c r="AY211" s="21" t="s">
        <v>168</v>
      </c>
      <c r="BE211" s="194">
        <f>IF(N211="základní",J211,0)</f>
        <v>0</v>
      </c>
      <c r="BF211" s="194">
        <f>IF(N211="snížená",J211,0)</f>
        <v>0</v>
      </c>
      <c r="BG211" s="194">
        <f>IF(N211="zákl. přenesená",J211,0)</f>
        <v>0</v>
      </c>
      <c r="BH211" s="194">
        <f>IF(N211="sníž. přenesená",J211,0)</f>
        <v>0</v>
      </c>
      <c r="BI211" s="194">
        <f>IF(N211="nulová",J211,0)</f>
        <v>0</v>
      </c>
      <c r="BJ211" s="21" t="s">
        <v>79</v>
      </c>
      <c r="BK211" s="194">
        <f>ROUND(I211*H211,2)</f>
        <v>0</v>
      </c>
      <c r="BL211" s="21" t="s">
        <v>176</v>
      </c>
      <c r="BM211" s="193" t="s">
        <v>4274</v>
      </c>
    </row>
    <row r="212" spans="1:65" s="2" customFormat="1" ht="11.25">
      <c r="A212" s="38"/>
      <c r="B212" s="39"/>
      <c r="C212" s="40"/>
      <c r="D212" s="195" t="s">
        <v>178</v>
      </c>
      <c r="E212" s="40"/>
      <c r="F212" s="196" t="s">
        <v>4273</v>
      </c>
      <c r="G212" s="40"/>
      <c r="H212" s="40"/>
      <c r="I212" s="197"/>
      <c r="J212" s="40"/>
      <c r="K212" s="40"/>
      <c r="L212" s="43"/>
      <c r="M212" s="198"/>
      <c r="N212" s="199"/>
      <c r="O212" s="68"/>
      <c r="P212" s="68"/>
      <c r="Q212" s="68"/>
      <c r="R212" s="68"/>
      <c r="S212" s="68"/>
      <c r="T212" s="69"/>
      <c r="U212" s="38"/>
      <c r="V212" s="38"/>
      <c r="W212" s="38"/>
      <c r="X212" s="38"/>
      <c r="Y212" s="38"/>
      <c r="Z212" s="38"/>
      <c r="AA212" s="38"/>
      <c r="AB212" s="38"/>
      <c r="AC212" s="38"/>
      <c r="AD212" s="38"/>
      <c r="AE212" s="38"/>
      <c r="AT212" s="21" t="s">
        <v>178</v>
      </c>
      <c r="AU212" s="21" t="s">
        <v>81</v>
      </c>
    </row>
    <row r="213" spans="1:65" s="2" customFormat="1" ht="16.5" customHeight="1">
      <c r="A213" s="38"/>
      <c r="B213" s="39"/>
      <c r="C213" s="225" t="s">
        <v>1951</v>
      </c>
      <c r="D213" s="225" t="s">
        <v>234</v>
      </c>
      <c r="E213" s="226" t="s">
        <v>4275</v>
      </c>
      <c r="F213" s="227" t="s">
        <v>4276</v>
      </c>
      <c r="G213" s="228" t="s">
        <v>999</v>
      </c>
      <c r="H213" s="229">
        <v>1</v>
      </c>
      <c r="I213" s="230"/>
      <c r="J213" s="231">
        <f>ROUND(I213*H213,2)</f>
        <v>0</v>
      </c>
      <c r="K213" s="227" t="s">
        <v>1480</v>
      </c>
      <c r="L213" s="232"/>
      <c r="M213" s="233" t="s">
        <v>19</v>
      </c>
      <c r="N213" s="234" t="s">
        <v>43</v>
      </c>
      <c r="O213" s="68"/>
      <c r="P213" s="191">
        <f>O213*H213</f>
        <v>0</v>
      </c>
      <c r="Q213" s="191">
        <v>0</v>
      </c>
      <c r="R213" s="191">
        <f>Q213*H213</f>
        <v>0</v>
      </c>
      <c r="S213" s="191">
        <v>0</v>
      </c>
      <c r="T213" s="192">
        <f>S213*H213</f>
        <v>0</v>
      </c>
      <c r="U213" s="38"/>
      <c r="V213" s="38"/>
      <c r="W213" s="38"/>
      <c r="X213" s="38"/>
      <c r="Y213" s="38"/>
      <c r="Z213" s="38"/>
      <c r="AA213" s="38"/>
      <c r="AB213" s="38"/>
      <c r="AC213" s="38"/>
      <c r="AD213" s="38"/>
      <c r="AE213" s="38"/>
      <c r="AR213" s="193" t="s">
        <v>238</v>
      </c>
      <c r="AT213" s="193" t="s">
        <v>234</v>
      </c>
      <c r="AU213" s="193" t="s">
        <v>81</v>
      </c>
      <c r="AY213" s="21" t="s">
        <v>168</v>
      </c>
      <c r="BE213" s="194">
        <f>IF(N213="základní",J213,0)</f>
        <v>0</v>
      </c>
      <c r="BF213" s="194">
        <f>IF(N213="snížená",J213,0)</f>
        <v>0</v>
      </c>
      <c r="BG213" s="194">
        <f>IF(N213="zákl. přenesená",J213,0)</f>
        <v>0</v>
      </c>
      <c r="BH213" s="194">
        <f>IF(N213="sníž. přenesená",J213,0)</f>
        <v>0</v>
      </c>
      <c r="BI213" s="194">
        <f>IF(N213="nulová",J213,0)</f>
        <v>0</v>
      </c>
      <c r="BJ213" s="21" t="s">
        <v>79</v>
      </c>
      <c r="BK213" s="194">
        <f>ROUND(I213*H213,2)</f>
        <v>0</v>
      </c>
      <c r="BL213" s="21" t="s">
        <v>176</v>
      </c>
      <c r="BM213" s="193" t="s">
        <v>4277</v>
      </c>
    </row>
    <row r="214" spans="1:65" s="2" customFormat="1" ht="11.25">
      <c r="A214" s="38"/>
      <c r="B214" s="39"/>
      <c r="C214" s="40"/>
      <c r="D214" s="195" t="s">
        <v>178</v>
      </c>
      <c r="E214" s="40"/>
      <c r="F214" s="196" t="s">
        <v>4276</v>
      </c>
      <c r="G214" s="40"/>
      <c r="H214" s="40"/>
      <c r="I214" s="197"/>
      <c r="J214" s="40"/>
      <c r="K214" s="40"/>
      <c r="L214" s="43"/>
      <c r="M214" s="198"/>
      <c r="N214" s="199"/>
      <c r="O214" s="68"/>
      <c r="P214" s="68"/>
      <c r="Q214" s="68"/>
      <c r="R214" s="68"/>
      <c r="S214" s="68"/>
      <c r="T214" s="69"/>
      <c r="U214" s="38"/>
      <c r="V214" s="38"/>
      <c r="W214" s="38"/>
      <c r="X214" s="38"/>
      <c r="Y214" s="38"/>
      <c r="Z214" s="38"/>
      <c r="AA214" s="38"/>
      <c r="AB214" s="38"/>
      <c r="AC214" s="38"/>
      <c r="AD214" s="38"/>
      <c r="AE214" s="38"/>
      <c r="AT214" s="21" t="s">
        <v>178</v>
      </c>
      <c r="AU214" s="21" t="s">
        <v>81</v>
      </c>
    </row>
    <row r="215" spans="1:65" s="2" customFormat="1" ht="16.5" customHeight="1">
      <c r="A215" s="38"/>
      <c r="B215" s="39"/>
      <c r="C215" s="225" t="s">
        <v>1346</v>
      </c>
      <c r="D215" s="225" t="s">
        <v>234</v>
      </c>
      <c r="E215" s="226" t="s">
        <v>4278</v>
      </c>
      <c r="F215" s="227" t="s">
        <v>4279</v>
      </c>
      <c r="G215" s="228" t="s">
        <v>999</v>
      </c>
      <c r="H215" s="229">
        <v>1</v>
      </c>
      <c r="I215" s="230"/>
      <c r="J215" s="231">
        <f>ROUND(I215*H215,2)</f>
        <v>0</v>
      </c>
      <c r="K215" s="227" t="s">
        <v>1480</v>
      </c>
      <c r="L215" s="232"/>
      <c r="M215" s="233" t="s">
        <v>19</v>
      </c>
      <c r="N215" s="234" t="s">
        <v>43</v>
      </c>
      <c r="O215" s="68"/>
      <c r="P215" s="191">
        <f>O215*H215</f>
        <v>0</v>
      </c>
      <c r="Q215" s="191">
        <v>0</v>
      </c>
      <c r="R215" s="191">
        <f>Q215*H215</f>
        <v>0</v>
      </c>
      <c r="S215" s="191">
        <v>0</v>
      </c>
      <c r="T215" s="192">
        <f>S215*H215</f>
        <v>0</v>
      </c>
      <c r="U215" s="38"/>
      <c r="V215" s="38"/>
      <c r="W215" s="38"/>
      <c r="X215" s="38"/>
      <c r="Y215" s="38"/>
      <c r="Z215" s="38"/>
      <c r="AA215" s="38"/>
      <c r="AB215" s="38"/>
      <c r="AC215" s="38"/>
      <c r="AD215" s="38"/>
      <c r="AE215" s="38"/>
      <c r="AR215" s="193" t="s">
        <v>238</v>
      </c>
      <c r="AT215" s="193" t="s">
        <v>234</v>
      </c>
      <c r="AU215" s="193" t="s">
        <v>81</v>
      </c>
      <c r="AY215" s="21" t="s">
        <v>168</v>
      </c>
      <c r="BE215" s="194">
        <f>IF(N215="základní",J215,0)</f>
        <v>0</v>
      </c>
      <c r="BF215" s="194">
        <f>IF(N215="snížená",J215,0)</f>
        <v>0</v>
      </c>
      <c r="BG215" s="194">
        <f>IF(N215="zákl. přenesená",J215,0)</f>
        <v>0</v>
      </c>
      <c r="BH215" s="194">
        <f>IF(N215="sníž. přenesená",J215,0)</f>
        <v>0</v>
      </c>
      <c r="BI215" s="194">
        <f>IF(N215="nulová",J215,0)</f>
        <v>0</v>
      </c>
      <c r="BJ215" s="21" t="s">
        <v>79</v>
      </c>
      <c r="BK215" s="194">
        <f>ROUND(I215*H215,2)</f>
        <v>0</v>
      </c>
      <c r="BL215" s="21" t="s">
        <v>176</v>
      </c>
      <c r="BM215" s="193" t="s">
        <v>4280</v>
      </c>
    </row>
    <row r="216" spans="1:65" s="2" customFormat="1" ht="11.25">
      <c r="A216" s="38"/>
      <c r="B216" s="39"/>
      <c r="C216" s="40"/>
      <c r="D216" s="195" t="s">
        <v>178</v>
      </c>
      <c r="E216" s="40"/>
      <c r="F216" s="196" t="s">
        <v>4279</v>
      </c>
      <c r="G216" s="40"/>
      <c r="H216" s="40"/>
      <c r="I216" s="197"/>
      <c r="J216" s="40"/>
      <c r="K216" s="40"/>
      <c r="L216" s="43"/>
      <c r="M216" s="198"/>
      <c r="N216" s="199"/>
      <c r="O216" s="68"/>
      <c r="P216" s="68"/>
      <c r="Q216" s="68"/>
      <c r="R216" s="68"/>
      <c r="S216" s="68"/>
      <c r="T216" s="69"/>
      <c r="U216" s="38"/>
      <c r="V216" s="38"/>
      <c r="W216" s="38"/>
      <c r="X216" s="38"/>
      <c r="Y216" s="38"/>
      <c r="Z216" s="38"/>
      <c r="AA216" s="38"/>
      <c r="AB216" s="38"/>
      <c r="AC216" s="38"/>
      <c r="AD216" s="38"/>
      <c r="AE216" s="38"/>
      <c r="AT216" s="21" t="s">
        <v>178</v>
      </c>
      <c r="AU216" s="21" t="s">
        <v>81</v>
      </c>
    </row>
    <row r="217" spans="1:65" s="2" customFormat="1" ht="16.5" customHeight="1">
      <c r="A217" s="38"/>
      <c r="B217" s="39"/>
      <c r="C217" s="225" t="s">
        <v>1342</v>
      </c>
      <c r="D217" s="225" t="s">
        <v>234</v>
      </c>
      <c r="E217" s="226" t="s">
        <v>4281</v>
      </c>
      <c r="F217" s="227" t="s">
        <v>4282</v>
      </c>
      <c r="G217" s="228" t="s">
        <v>999</v>
      </c>
      <c r="H217" s="229">
        <v>1</v>
      </c>
      <c r="I217" s="230"/>
      <c r="J217" s="231">
        <f>ROUND(I217*H217,2)</f>
        <v>0</v>
      </c>
      <c r="K217" s="227" t="s">
        <v>1480</v>
      </c>
      <c r="L217" s="232"/>
      <c r="M217" s="233" t="s">
        <v>19</v>
      </c>
      <c r="N217" s="234" t="s">
        <v>43</v>
      </c>
      <c r="O217" s="68"/>
      <c r="P217" s="191">
        <f>O217*H217</f>
        <v>0</v>
      </c>
      <c r="Q217" s="191">
        <v>0</v>
      </c>
      <c r="R217" s="191">
        <f>Q217*H217</f>
        <v>0</v>
      </c>
      <c r="S217" s="191">
        <v>0</v>
      </c>
      <c r="T217" s="192">
        <f>S217*H217</f>
        <v>0</v>
      </c>
      <c r="U217" s="38"/>
      <c r="V217" s="38"/>
      <c r="W217" s="38"/>
      <c r="X217" s="38"/>
      <c r="Y217" s="38"/>
      <c r="Z217" s="38"/>
      <c r="AA217" s="38"/>
      <c r="AB217" s="38"/>
      <c r="AC217" s="38"/>
      <c r="AD217" s="38"/>
      <c r="AE217" s="38"/>
      <c r="AR217" s="193" t="s">
        <v>238</v>
      </c>
      <c r="AT217" s="193" t="s">
        <v>234</v>
      </c>
      <c r="AU217" s="193" t="s">
        <v>81</v>
      </c>
      <c r="AY217" s="21" t="s">
        <v>168</v>
      </c>
      <c r="BE217" s="194">
        <f>IF(N217="základní",J217,0)</f>
        <v>0</v>
      </c>
      <c r="BF217" s="194">
        <f>IF(N217="snížená",J217,0)</f>
        <v>0</v>
      </c>
      <c r="BG217" s="194">
        <f>IF(N217="zákl. přenesená",J217,0)</f>
        <v>0</v>
      </c>
      <c r="BH217" s="194">
        <f>IF(N217="sníž. přenesená",J217,0)</f>
        <v>0</v>
      </c>
      <c r="BI217" s="194">
        <f>IF(N217="nulová",J217,0)</f>
        <v>0</v>
      </c>
      <c r="BJ217" s="21" t="s">
        <v>79</v>
      </c>
      <c r="BK217" s="194">
        <f>ROUND(I217*H217,2)</f>
        <v>0</v>
      </c>
      <c r="BL217" s="21" t="s">
        <v>176</v>
      </c>
      <c r="BM217" s="193" t="s">
        <v>4283</v>
      </c>
    </row>
    <row r="218" spans="1:65" s="2" customFormat="1" ht="11.25">
      <c r="A218" s="38"/>
      <c r="B218" s="39"/>
      <c r="C218" s="40"/>
      <c r="D218" s="195" t="s">
        <v>178</v>
      </c>
      <c r="E218" s="40"/>
      <c r="F218" s="196" t="s">
        <v>4282</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1" t="s">
        <v>178</v>
      </c>
      <c r="AU218" s="21" t="s">
        <v>81</v>
      </c>
    </row>
    <row r="219" spans="1:65" s="2" customFormat="1" ht="16.5" customHeight="1">
      <c r="A219" s="38"/>
      <c r="B219" s="39"/>
      <c r="C219" s="225" t="s">
        <v>247</v>
      </c>
      <c r="D219" s="225" t="s">
        <v>234</v>
      </c>
      <c r="E219" s="226" t="s">
        <v>4284</v>
      </c>
      <c r="F219" s="227" t="s">
        <v>4285</v>
      </c>
      <c r="G219" s="228" t="s">
        <v>999</v>
      </c>
      <c r="H219" s="229">
        <v>1</v>
      </c>
      <c r="I219" s="230"/>
      <c r="J219" s="231">
        <f>ROUND(I219*H219,2)</f>
        <v>0</v>
      </c>
      <c r="K219" s="227" t="s">
        <v>1480</v>
      </c>
      <c r="L219" s="232"/>
      <c r="M219" s="233" t="s">
        <v>19</v>
      </c>
      <c r="N219" s="234" t="s">
        <v>43</v>
      </c>
      <c r="O219" s="68"/>
      <c r="P219" s="191">
        <f>O219*H219</f>
        <v>0</v>
      </c>
      <c r="Q219" s="191">
        <v>0</v>
      </c>
      <c r="R219" s="191">
        <f>Q219*H219</f>
        <v>0</v>
      </c>
      <c r="S219" s="191">
        <v>0</v>
      </c>
      <c r="T219" s="192">
        <f>S219*H219</f>
        <v>0</v>
      </c>
      <c r="U219" s="38"/>
      <c r="V219" s="38"/>
      <c r="W219" s="38"/>
      <c r="X219" s="38"/>
      <c r="Y219" s="38"/>
      <c r="Z219" s="38"/>
      <c r="AA219" s="38"/>
      <c r="AB219" s="38"/>
      <c r="AC219" s="38"/>
      <c r="AD219" s="38"/>
      <c r="AE219" s="38"/>
      <c r="AR219" s="193" t="s">
        <v>238</v>
      </c>
      <c r="AT219" s="193" t="s">
        <v>234</v>
      </c>
      <c r="AU219" s="193" t="s">
        <v>81</v>
      </c>
      <c r="AY219" s="21" t="s">
        <v>168</v>
      </c>
      <c r="BE219" s="194">
        <f>IF(N219="základní",J219,0)</f>
        <v>0</v>
      </c>
      <c r="BF219" s="194">
        <f>IF(N219="snížená",J219,0)</f>
        <v>0</v>
      </c>
      <c r="BG219" s="194">
        <f>IF(N219="zákl. přenesená",J219,0)</f>
        <v>0</v>
      </c>
      <c r="BH219" s="194">
        <f>IF(N219="sníž. přenesená",J219,0)</f>
        <v>0</v>
      </c>
      <c r="BI219" s="194">
        <f>IF(N219="nulová",J219,0)</f>
        <v>0</v>
      </c>
      <c r="BJ219" s="21" t="s">
        <v>79</v>
      </c>
      <c r="BK219" s="194">
        <f>ROUND(I219*H219,2)</f>
        <v>0</v>
      </c>
      <c r="BL219" s="21" t="s">
        <v>176</v>
      </c>
      <c r="BM219" s="193" t="s">
        <v>4286</v>
      </c>
    </row>
    <row r="220" spans="1:65" s="2" customFormat="1" ht="11.25">
      <c r="A220" s="38"/>
      <c r="B220" s="39"/>
      <c r="C220" s="40"/>
      <c r="D220" s="195" t="s">
        <v>178</v>
      </c>
      <c r="E220" s="40"/>
      <c r="F220" s="196" t="s">
        <v>4285</v>
      </c>
      <c r="G220" s="40"/>
      <c r="H220" s="40"/>
      <c r="I220" s="197"/>
      <c r="J220" s="40"/>
      <c r="K220" s="40"/>
      <c r="L220" s="43"/>
      <c r="M220" s="198"/>
      <c r="N220" s="199"/>
      <c r="O220" s="68"/>
      <c r="P220" s="68"/>
      <c r="Q220" s="68"/>
      <c r="R220" s="68"/>
      <c r="S220" s="68"/>
      <c r="T220" s="69"/>
      <c r="U220" s="38"/>
      <c r="V220" s="38"/>
      <c r="W220" s="38"/>
      <c r="X220" s="38"/>
      <c r="Y220" s="38"/>
      <c r="Z220" s="38"/>
      <c r="AA220" s="38"/>
      <c r="AB220" s="38"/>
      <c r="AC220" s="38"/>
      <c r="AD220" s="38"/>
      <c r="AE220" s="38"/>
      <c r="AT220" s="21" t="s">
        <v>178</v>
      </c>
      <c r="AU220" s="21" t="s">
        <v>81</v>
      </c>
    </row>
    <row r="221" spans="1:65" s="2" customFormat="1" ht="16.5" customHeight="1">
      <c r="A221" s="38"/>
      <c r="B221" s="39"/>
      <c r="C221" s="225" t="s">
        <v>1313</v>
      </c>
      <c r="D221" s="225" t="s">
        <v>234</v>
      </c>
      <c r="E221" s="226" t="s">
        <v>4287</v>
      </c>
      <c r="F221" s="227" t="s">
        <v>4288</v>
      </c>
      <c r="G221" s="228" t="s">
        <v>999</v>
      </c>
      <c r="H221" s="229">
        <v>1</v>
      </c>
      <c r="I221" s="230"/>
      <c r="J221" s="231">
        <f>ROUND(I221*H221,2)</f>
        <v>0</v>
      </c>
      <c r="K221" s="227" t="s">
        <v>1480</v>
      </c>
      <c r="L221" s="232"/>
      <c r="M221" s="233" t="s">
        <v>19</v>
      </c>
      <c r="N221" s="234" t="s">
        <v>43</v>
      </c>
      <c r="O221" s="68"/>
      <c r="P221" s="191">
        <f>O221*H221</f>
        <v>0</v>
      </c>
      <c r="Q221" s="191">
        <v>0</v>
      </c>
      <c r="R221" s="191">
        <f>Q221*H221</f>
        <v>0</v>
      </c>
      <c r="S221" s="191">
        <v>0</v>
      </c>
      <c r="T221" s="192">
        <f>S221*H221</f>
        <v>0</v>
      </c>
      <c r="U221" s="38"/>
      <c r="V221" s="38"/>
      <c r="W221" s="38"/>
      <c r="X221" s="38"/>
      <c r="Y221" s="38"/>
      <c r="Z221" s="38"/>
      <c r="AA221" s="38"/>
      <c r="AB221" s="38"/>
      <c r="AC221" s="38"/>
      <c r="AD221" s="38"/>
      <c r="AE221" s="38"/>
      <c r="AR221" s="193" t="s">
        <v>238</v>
      </c>
      <c r="AT221" s="193" t="s">
        <v>234</v>
      </c>
      <c r="AU221" s="193" t="s">
        <v>81</v>
      </c>
      <c r="AY221" s="21" t="s">
        <v>168</v>
      </c>
      <c r="BE221" s="194">
        <f>IF(N221="základní",J221,0)</f>
        <v>0</v>
      </c>
      <c r="BF221" s="194">
        <f>IF(N221="snížená",J221,0)</f>
        <v>0</v>
      </c>
      <c r="BG221" s="194">
        <f>IF(N221="zákl. přenesená",J221,0)</f>
        <v>0</v>
      </c>
      <c r="BH221" s="194">
        <f>IF(N221="sníž. přenesená",J221,0)</f>
        <v>0</v>
      </c>
      <c r="BI221" s="194">
        <f>IF(N221="nulová",J221,0)</f>
        <v>0</v>
      </c>
      <c r="BJ221" s="21" t="s">
        <v>79</v>
      </c>
      <c r="BK221" s="194">
        <f>ROUND(I221*H221,2)</f>
        <v>0</v>
      </c>
      <c r="BL221" s="21" t="s">
        <v>176</v>
      </c>
      <c r="BM221" s="193" t="s">
        <v>4289</v>
      </c>
    </row>
    <row r="222" spans="1:65" s="2" customFormat="1" ht="11.25">
      <c r="A222" s="38"/>
      <c r="B222" s="39"/>
      <c r="C222" s="40"/>
      <c r="D222" s="195" t="s">
        <v>178</v>
      </c>
      <c r="E222" s="40"/>
      <c r="F222" s="196" t="s">
        <v>4288</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1" t="s">
        <v>178</v>
      </c>
      <c r="AU222" s="21" t="s">
        <v>81</v>
      </c>
    </row>
    <row r="223" spans="1:65" s="2" customFormat="1" ht="37.9" customHeight="1">
      <c r="A223" s="38"/>
      <c r="B223" s="39"/>
      <c r="C223" s="225" t="s">
        <v>1319</v>
      </c>
      <c r="D223" s="225" t="s">
        <v>234</v>
      </c>
      <c r="E223" s="226" t="s">
        <v>4290</v>
      </c>
      <c r="F223" s="227" t="s">
        <v>4291</v>
      </c>
      <c r="G223" s="228" t="s">
        <v>999</v>
      </c>
      <c r="H223" s="229">
        <v>1</v>
      </c>
      <c r="I223" s="230"/>
      <c r="J223" s="231">
        <f>ROUND(I223*H223,2)</f>
        <v>0</v>
      </c>
      <c r="K223" s="227" t="s">
        <v>1480</v>
      </c>
      <c r="L223" s="232"/>
      <c r="M223" s="233" t="s">
        <v>19</v>
      </c>
      <c r="N223" s="234" t="s">
        <v>43</v>
      </c>
      <c r="O223" s="68"/>
      <c r="P223" s="191">
        <f>O223*H223</f>
        <v>0</v>
      </c>
      <c r="Q223" s="191">
        <v>0</v>
      </c>
      <c r="R223" s="191">
        <f>Q223*H223</f>
        <v>0</v>
      </c>
      <c r="S223" s="191">
        <v>0</v>
      </c>
      <c r="T223" s="192">
        <f>S223*H223</f>
        <v>0</v>
      </c>
      <c r="U223" s="38"/>
      <c r="V223" s="38"/>
      <c r="W223" s="38"/>
      <c r="X223" s="38"/>
      <c r="Y223" s="38"/>
      <c r="Z223" s="38"/>
      <c r="AA223" s="38"/>
      <c r="AB223" s="38"/>
      <c r="AC223" s="38"/>
      <c r="AD223" s="38"/>
      <c r="AE223" s="38"/>
      <c r="AR223" s="193" t="s">
        <v>238</v>
      </c>
      <c r="AT223" s="193" t="s">
        <v>234</v>
      </c>
      <c r="AU223" s="193" t="s">
        <v>81</v>
      </c>
      <c r="AY223" s="21" t="s">
        <v>168</v>
      </c>
      <c r="BE223" s="194">
        <f>IF(N223="základní",J223,0)</f>
        <v>0</v>
      </c>
      <c r="BF223" s="194">
        <f>IF(N223="snížená",J223,0)</f>
        <v>0</v>
      </c>
      <c r="BG223" s="194">
        <f>IF(N223="zákl. přenesená",J223,0)</f>
        <v>0</v>
      </c>
      <c r="BH223" s="194">
        <f>IF(N223="sníž. přenesená",J223,0)</f>
        <v>0</v>
      </c>
      <c r="BI223" s="194">
        <f>IF(N223="nulová",J223,0)</f>
        <v>0</v>
      </c>
      <c r="BJ223" s="21" t="s">
        <v>79</v>
      </c>
      <c r="BK223" s="194">
        <f>ROUND(I223*H223,2)</f>
        <v>0</v>
      </c>
      <c r="BL223" s="21" t="s">
        <v>176</v>
      </c>
      <c r="BM223" s="193" t="s">
        <v>4292</v>
      </c>
    </row>
    <row r="224" spans="1:65" s="2" customFormat="1" ht="19.5">
      <c r="A224" s="38"/>
      <c r="B224" s="39"/>
      <c r="C224" s="40"/>
      <c r="D224" s="195" t="s">
        <v>178</v>
      </c>
      <c r="E224" s="40"/>
      <c r="F224" s="196" t="s">
        <v>4291</v>
      </c>
      <c r="G224" s="40"/>
      <c r="H224" s="40"/>
      <c r="I224" s="197"/>
      <c r="J224" s="40"/>
      <c r="K224" s="40"/>
      <c r="L224" s="43"/>
      <c r="M224" s="198"/>
      <c r="N224" s="199"/>
      <c r="O224" s="68"/>
      <c r="P224" s="68"/>
      <c r="Q224" s="68"/>
      <c r="R224" s="68"/>
      <c r="S224" s="68"/>
      <c r="T224" s="69"/>
      <c r="U224" s="38"/>
      <c r="V224" s="38"/>
      <c r="W224" s="38"/>
      <c r="X224" s="38"/>
      <c r="Y224" s="38"/>
      <c r="Z224" s="38"/>
      <c r="AA224" s="38"/>
      <c r="AB224" s="38"/>
      <c r="AC224" s="38"/>
      <c r="AD224" s="38"/>
      <c r="AE224" s="38"/>
      <c r="AT224" s="21" t="s">
        <v>178</v>
      </c>
      <c r="AU224" s="21" t="s">
        <v>81</v>
      </c>
    </row>
    <row r="225" spans="1:65" s="2" customFormat="1" ht="37.9" customHeight="1">
      <c r="A225" s="38"/>
      <c r="B225" s="39"/>
      <c r="C225" s="225" t="s">
        <v>2492</v>
      </c>
      <c r="D225" s="225" t="s">
        <v>234</v>
      </c>
      <c r="E225" s="226" t="s">
        <v>4293</v>
      </c>
      <c r="F225" s="227" t="s">
        <v>4294</v>
      </c>
      <c r="G225" s="228" t="s">
        <v>1675</v>
      </c>
      <c r="H225" s="229">
        <v>1</v>
      </c>
      <c r="I225" s="230"/>
      <c r="J225" s="231">
        <f>ROUND(I225*H225,2)</f>
        <v>0</v>
      </c>
      <c r="K225" s="227" t="s">
        <v>1480</v>
      </c>
      <c r="L225" s="232"/>
      <c r="M225" s="233" t="s">
        <v>19</v>
      </c>
      <c r="N225" s="234" t="s">
        <v>43</v>
      </c>
      <c r="O225" s="68"/>
      <c r="P225" s="191">
        <f>O225*H225</f>
        <v>0</v>
      </c>
      <c r="Q225" s="191">
        <v>0</v>
      </c>
      <c r="R225" s="191">
        <f>Q225*H225</f>
        <v>0</v>
      </c>
      <c r="S225" s="191">
        <v>0</v>
      </c>
      <c r="T225" s="192">
        <f>S225*H225</f>
        <v>0</v>
      </c>
      <c r="U225" s="38"/>
      <c r="V225" s="38"/>
      <c r="W225" s="38"/>
      <c r="X225" s="38"/>
      <c r="Y225" s="38"/>
      <c r="Z225" s="38"/>
      <c r="AA225" s="38"/>
      <c r="AB225" s="38"/>
      <c r="AC225" s="38"/>
      <c r="AD225" s="38"/>
      <c r="AE225" s="38"/>
      <c r="AR225" s="193" t="s">
        <v>238</v>
      </c>
      <c r="AT225" s="193" t="s">
        <v>234</v>
      </c>
      <c r="AU225" s="193" t="s">
        <v>81</v>
      </c>
      <c r="AY225" s="21" t="s">
        <v>168</v>
      </c>
      <c r="BE225" s="194">
        <f>IF(N225="základní",J225,0)</f>
        <v>0</v>
      </c>
      <c r="BF225" s="194">
        <f>IF(N225="snížená",J225,0)</f>
        <v>0</v>
      </c>
      <c r="BG225" s="194">
        <f>IF(N225="zákl. přenesená",J225,0)</f>
        <v>0</v>
      </c>
      <c r="BH225" s="194">
        <f>IF(N225="sníž. přenesená",J225,0)</f>
        <v>0</v>
      </c>
      <c r="BI225" s="194">
        <f>IF(N225="nulová",J225,0)</f>
        <v>0</v>
      </c>
      <c r="BJ225" s="21" t="s">
        <v>79</v>
      </c>
      <c r="BK225" s="194">
        <f>ROUND(I225*H225,2)</f>
        <v>0</v>
      </c>
      <c r="BL225" s="21" t="s">
        <v>176</v>
      </c>
      <c r="BM225" s="193" t="s">
        <v>4295</v>
      </c>
    </row>
    <row r="226" spans="1:65" s="2" customFormat="1" ht="19.5">
      <c r="A226" s="38"/>
      <c r="B226" s="39"/>
      <c r="C226" s="40"/>
      <c r="D226" s="195" t="s">
        <v>178</v>
      </c>
      <c r="E226" s="40"/>
      <c r="F226" s="196" t="s">
        <v>4294</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1" t="s">
        <v>178</v>
      </c>
      <c r="AU226" s="21" t="s">
        <v>81</v>
      </c>
    </row>
    <row r="227" spans="1:65" s="2" customFormat="1" ht="16.5" customHeight="1">
      <c r="A227" s="38"/>
      <c r="B227" s="39"/>
      <c r="C227" s="225" t="s">
        <v>1984</v>
      </c>
      <c r="D227" s="225" t="s">
        <v>234</v>
      </c>
      <c r="E227" s="226" t="s">
        <v>4296</v>
      </c>
      <c r="F227" s="227" t="s">
        <v>4297</v>
      </c>
      <c r="G227" s="228" t="s">
        <v>999</v>
      </c>
      <c r="H227" s="229">
        <v>82</v>
      </c>
      <c r="I227" s="230"/>
      <c r="J227" s="231">
        <f>ROUND(I227*H227,2)</f>
        <v>0</v>
      </c>
      <c r="K227" s="227" t="s">
        <v>1480</v>
      </c>
      <c r="L227" s="232"/>
      <c r="M227" s="233" t="s">
        <v>19</v>
      </c>
      <c r="N227" s="234" t="s">
        <v>43</v>
      </c>
      <c r="O227" s="68"/>
      <c r="P227" s="191">
        <f>O227*H227</f>
        <v>0</v>
      </c>
      <c r="Q227" s="191">
        <v>0</v>
      </c>
      <c r="R227" s="191">
        <f>Q227*H227</f>
        <v>0</v>
      </c>
      <c r="S227" s="191">
        <v>0</v>
      </c>
      <c r="T227" s="192">
        <f>S227*H227</f>
        <v>0</v>
      </c>
      <c r="U227" s="38"/>
      <c r="V227" s="38"/>
      <c r="W227" s="38"/>
      <c r="X227" s="38"/>
      <c r="Y227" s="38"/>
      <c r="Z227" s="38"/>
      <c r="AA227" s="38"/>
      <c r="AB227" s="38"/>
      <c r="AC227" s="38"/>
      <c r="AD227" s="38"/>
      <c r="AE227" s="38"/>
      <c r="AR227" s="193" t="s">
        <v>238</v>
      </c>
      <c r="AT227" s="193" t="s">
        <v>234</v>
      </c>
      <c r="AU227" s="193" t="s">
        <v>81</v>
      </c>
      <c r="AY227" s="21" t="s">
        <v>168</v>
      </c>
      <c r="BE227" s="194">
        <f>IF(N227="základní",J227,0)</f>
        <v>0</v>
      </c>
      <c r="BF227" s="194">
        <f>IF(N227="snížená",J227,0)</f>
        <v>0</v>
      </c>
      <c r="BG227" s="194">
        <f>IF(N227="zákl. přenesená",J227,0)</f>
        <v>0</v>
      </c>
      <c r="BH227" s="194">
        <f>IF(N227="sníž. přenesená",J227,0)</f>
        <v>0</v>
      </c>
      <c r="BI227" s="194">
        <f>IF(N227="nulová",J227,0)</f>
        <v>0</v>
      </c>
      <c r="BJ227" s="21" t="s">
        <v>79</v>
      </c>
      <c r="BK227" s="194">
        <f>ROUND(I227*H227,2)</f>
        <v>0</v>
      </c>
      <c r="BL227" s="21" t="s">
        <v>176</v>
      </c>
      <c r="BM227" s="193" t="s">
        <v>4298</v>
      </c>
    </row>
    <row r="228" spans="1:65" s="2" customFormat="1" ht="11.25">
      <c r="A228" s="38"/>
      <c r="B228" s="39"/>
      <c r="C228" s="40"/>
      <c r="D228" s="195" t="s">
        <v>178</v>
      </c>
      <c r="E228" s="40"/>
      <c r="F228" s="196" t="s">
        <v>4297</v>
      </c>
      <c r="G228" s="40"/>
      <c r="H228" s="40"/>
      <c r="I228" s="197"/>
      <c r="J228" s="40"/>
      <c r="K228" s="40"/>
      <c r="L228" s="43"/>
      <c r="M228" s="198"/>
      <c r="N228" s="199"/>
      <c r="O228" s="68"/>
      <c r="P228" s="68"/>
      <c r="Q228" s="68"/>
      <c r="R228" s="68"/>
      <c r="S228" s="68"/>
      <c r="T228" s="69"/>
      <c r="U228" s="38"/>
      <c r="V228" s="38"/>
      <c r="W228" s="38"/>
      <c r="X228" s="38"/>
      <c r="Y228" s="38"/>
      <c r="Z228" s="38"/>
      <c r="AA228" s="38"/>
      <c r="AB228" s="38"/>
      <c r="AC228" s="38"/>
      <c r="AD228" s="38"/>
      <c r="AE228" s="38"/>
      <c r="AT228" s="21" t="s">
        <v>178</v>
      </c>
      <c r="AU228" s="21" t="s">
        <v>81</v>
      </c>
    </row>
    <row r="229" spans="1:65" s="2" customFormat="1" ht="16.5" customHeight="1">
      <c r="A229" s="38"/>
      <c r="B229" s="39"/>
      <c r="C229" s="225" t="s">
        <v>2496</v>
      </c>
      <c r="D229" s="225" t="s">
        <v>234</v>
      </c>
      <c r="E229" s="226" t="s">
        <v>4299</v>
      </c>
      <c r="F229" s="227" t="s">
        <v>4300</v>
      </c>
      <c r="G229" s="228" t="s">
        <v>999</v>
      </c>
      <c r="H229" s="229">
        <v>10</v>
      </c>
      <c r="I229" s="230"/>
      <c r="J229" s="231">
        <f>ROUND(I229*H229,2)</f>
        <v>0</v>
      </c>
      <c r="K229" s="227" t="s">
        <v>1480</v>
      </c>
      <c r="L229" s="232"/>
      <c r="M229" s="233" t="s">
        <v>19</v>
      </c>
      <c r="N229" s="234" t="s">
        <v>43</v>
      </c>
      <c r="O229" s="68"/>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238</v>
      </c>
      <c r="AT229" s="193" t="s">
        <v>234</v>
      </c>
      <c r="AU229" s="193" t="s">
        <v>81</v>
      </c>
      <c r="AY229" s="21" t="s">
        <v>168</v>
      </c>
      <c r="BE229" s="194">
        <f>IF(N229="základní",J229,0)</f>
        <v>0</v>
      </c>
      <c r="BF229" s="194">
        <f>IF(N229="snížená",J229,0)</f>
        <v>0</v>
      </c>
      <c r="BG229" s="194">
        <f>IF(N229="zákl. přenesená",J229,0)</f>
        <v>0</v>
      </c>
      <c r="BH229" s="194">
        <f>IF(N229="sníž. přenesená",J229,0)</f>
        <v>0</v>
      </c>
      <c r="BI229" s="194">
        <f>IF(N229="nulová",J229,0)</f>
        <v>0</v>
      </c>
      <c r="BJ229" s="21" t="s">
        <v>79</v>
      </c>
      <c r="BK229" s="194">
        <f>ROUND(I229*H229,2)</f>
        <v>0</v>
      </c>
      <c r="BL229" s="21" t="s">
        <v>176</v>
      </c>
      <c r="BM229" s="193" t="s">
        <v>4301</v>
      </c>
    </row>
    <row r="230" spans="1:65" s="2" customFormat="1" ht="11.25">
      <c r="A230" s="38"/>
      <c r="B230" s="39"/>
      <c r="C230" s="40"/>
      <c r="D230" s="195" t="s">
        <v>178</v>
      </c>
      <c r="E230" s="40"/>
      <c r="F230" s="196" t="s">
        <v>4300</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1" t="s">
        <v>178</v>
      </c>
      <c r="AU230" s="21" t="s">
        <v>81</v>
      </c>
    </row>
    <row r="231" spans="1:65" s="2" customFormat="1" ht="16.5" customHeight="1">
      <c r="A231" s="38"/>
      <c r="B231" s="39"/>
      <c r="C231" s="225" t="s">
        <v>1576</v>
      </c>
      <c r="D231" s="225" t="s">
        <v>234</v>
      </c>
      <c r="E231" s="226" t="s">
        <v>4302</v>
      </c>
      <c r="F231" s="227" t="s">
        <v>4303</v>
      </c>
      <c r="G231" s="228" t="s">
        <v>999</v>
      </c>
      <c r="H231" s="229">
        <v>50</v>
      </c>
      <c r="I231" s="230"/>
      <c r="J231" s="231">
        <f>ROUND(I231*H231,2)</f>
        <v>0</v>
      </c>
      <c r="K231" s="227" t="s">
        <v>1480</v>
      </c>
      <c r="L231" s="232"/>
      <c r="M231" s="233" t="s">
        <v>19</v>
      </c>
      <c r="N231" s="234" t="s">
        <v>43</v>
      </c>
      <c r="O231" s="68"/>
      <c r="P231" s="191">
        <f>O231*H231</f>
        <v>0</v>
      </c>
      <c r="Q231" s="191">
        <v>0</v>
      </c>
      <c r="R231" s="191">
        <f>Q231*H231</f>
        <v>0</v>
      </c>
      <c r="S231" s="191">
        <v>0</v>
      </c>
      <c r="T231" s="192">
        <f>S231*H231</f>
        <v>0</v>
      </c>
      <c r="U231" s="38"/>
      <c r="V231" s="38"/>
      <c r="W231" s="38"/>
      <c r="X231" s="38"/>
      <c r="Y231" s="38"/>
      <c r="Z231" s="38"/>
      <c r="AA231" s="38"/>
      <c r="AB231" s="38"/>
      <c r="AC231" s="38"/>
      <c r="AD231" s="38"/>
      <c r="AE231" s="38"/>
      <c r="AR231" s="193" t="s">
        <v>238</v>
      </c>
      <c r="AT231" s="193" t="s">
        <v>234</v>
      </c>
      <c r="AU231" s="193" t="s">
        <v>81</v>
      </c>
      <c r="AY231" s="21" t="s">
        <v>168</v>
      </c>
      <c r="BE231" s="194">
        <f>IF(N231="základní",J231,0)</f>
        <v>0</v>
      </c>
      <c r="BF231" s="194">
        <f>IF(N231="snížená",J231,0)</f>
        <v>0</v>
      </c>
      <c r="BG231" s="194">
        <f>IF(N231="zákl. přenesená",J231,0)</f>
        <v>0</v>
      </c>
      <c r="BH231" s="194">
        <f>IF(N231="sníž. přenesená",J231,0)</f>
        <v>0</v>
      </c>
      <c r="BI231" s="194">
        <f>IF(N231="nulová",J231,0)</f>
        <v>0</v>
      </c>
      <c r="BJ231" s="21" t="s">
        <v>79</v>
      </c>
      <c r="BK231" s="194">
        <f>ROUND(I231*H231,2)</f>
        <v>0</v>
      </c>
      <c r="BL231" s="21" t="s">
        <v>176</v>
      </c>
      <c r="BM231" s="193" t="s">
        <v>4304</v>
      </c>
    </row>
    <row r="232" spans="1:65" s="2" customFormat="1" ht="11.25">
      <c r="A232" s="38"/>
      <c r="B232" s="39"/>
      <c r="C232" s="40"/>
      <c r="D232" s="195" t="s">
        <v>178</v>
      </c>
      <c r="E232" s="40"/>
      <c r="F232" s="196" t="s">
        <v>4303</v>
      </c>
      <c r="G232" s="40"/>
      <c r="H232" s="40"/>
      <c r="I232" s="197"/>
      <c r="J232" s="40"/>
      <c r="K232" s="40"/>
      <c r="L232" s="43"/>
      <c r="M232" s="198"/>
      <c r="N232" s="199"/>
      <c r="O232" s="68"/>
      <c r="P232" s="68"/>
      <c r="Q232" s="68"/>
      <c r="R232" s="68"/>
      <c r="S232" s="68"/>
      <c r="T232" s="69"/>
      <c r="U232" s="38"/>
      <c r="V232" s="38"/>
      <c r="W232" s="38"/>
      <c r="X232" s="38"/>
      <c r="Y232" s="38"/>
      <c r="Z232" s="38"/>
      <c r="AA232" s="38"/>
      <c r="AB232" s="38"/>
      <c r="AC232" s="38"/>
      <c r="AD232" s="38"/>
      <c r="AE232" s="38"/>
      <c r="AT232" s="21" t="s">
        <v>178</v>
      </c>
      <c r="AU232" s="21" t="s">
        <v>81</v>
      </c>
    </row>
    <row r="233" spans="1:65" s="2" customFormat="1" ht="16.5" customHeight="1">
      <c r="A233" s="38"/>
      <c r="B233" s="39"/>
      <c r="C233" s="225" t="s">
        <v>1585</v>
      </c>
      <c r="D233" s="225" t="s">
        <v>234</v>
      </c>
      <c r="E233" s="226" t="s">
        <v>4305</v>
      </c>
      <c r="F233" s="227" t="s">
        <v>4306</v>
      </c>
      <c r="G233" s="228" t="s">
        <v>999</v>
      </c>
      <c r="H233" s="229">
        <v>55</v>
      </c>
      <c r="I233" s="230"/>
      <c r="J233" s="231">
        <f>ROUND(I233*H233,2)</f>
        <v>0</v>
      </c>
      <c r="K233" s="227" t="s">
        <v>1480</v>
      </c>
      <c r="L233" s="232"/>
      <c r="M233" s="233" t="s">
        <v>19</v>
      </c>
      <c r="N233" s="234" t="s">
        <v>43</v>
      </c>
      <c r="O233" s="68"/>
      <c r="P233" s="191">
        <f>O233*H233</f>
        <v>0</v>
      </c>
      <c r="Q233" s="191">
        <v>0</v>
      </c>
      <c r="R233" s="191">
        <f>Q233*H233</f>
        <v>0</v>
      </c>
      <c r="S233" s="191">
        <v>0</v>
      </c>
      <c r="T233" s="192">
        <f>S233*H233</f>
        <v>0</v>
      </c>
      <c r="U233" s="38"/>
      <c r="V233" s="38"/>
      <c r="W233" s="38"/>
      <c r="X233" s="38"/>
      <c r="Y233" s="38"/>
      <c r="Z233" s="38"/>
      <c r="AA233" s="38"/>
      <c r="AB233" s="38"/>
      <c r="AC233" s="38"/>
      <c r="AD233" s="38"/>
      <c r="AE233" s="38"/>
      <c r="AR233" s="193" t="s">
        <v>238</v>
      </c>
      <c r="AT233" s="193" t="s">
        <v>234</v>
      </c>
      <c r="AU233" s="193" t="s">
        <v>81</v>
      </c>
      <c r="AY233" s="21" t="s">
        <v>168</v>
      </c>
      <c r="BE233" s="194">
        <f>IF(N233="základní",J233,0)</f>
        <v>0</v>
      </c>
      <c r="BF233" s="194">
        <f>IF(N233="snížená",J233,0)</f>
        <v>0</v>
      </c>
      <c r="BG233" s="194">
        <f>IF(N233="zákl. přenesená",J233,0)</f>
        <v>0</v>
      </c>
      <c r="BH233" s="194">
        <f>IF(N233="sníž. přenesená",J233,0)</f>
        <v>0</v>
      </c>
      <c r="BI233" s="194">
        <f>IF(N233="nulová",J233,0)</f>
        <v>0</v>
      </c>
      <c r="BJ233" s="21" t="s">
        <v>79</v>
      </c>
      <c r="BK233" s="194">
        <f>ROUND(I233*H233,2)</f>
        <v>0</v>
      </c>
      <c r="BL233" s="21" t="s">
        <v>176</v>
      </c>
      <c r="BM233" s="193" t="s">
        <v>4307</v>
      </c>
    </row>
    <row r="234" spans="1:65" s="2" customFormat="1" ht="11.25">
      <c r="A234" s="38"/>
      <c r="B234" s="39"/>
      <c r="C234" s="40"/>
      <c r="D234" s="195" t="s">
        <v>178</v>
      </c>
      <c r="E234" s="40"/>
      <c r="F234" s="196" t="s">
        <v>4306</v>
      </c>
      <c r="G234" s="40"/>
      <c r="H234" s="40"/>
      <c r="I234" s="197"/>
      <c r="J234" s="40"/>
      <c r="K234" s="40"/>
      <c r="L234" s="43"/>
      <c r="M234" s="198"/>
      <c r="N234" s="199"/>
      <c r="O234" s="68"/>
      <c r="P234" s="68"/>
      <c r="Q234" s="68"/>
      <c r="R234" s="68"/>
      <c r="S234" s="68"/>
      <c r="T234" s="69"/>
      <c r="U234" s="38"/>
      <c r="V234" s="38"/>
      <c r="W234" s="38"/>
      <c r="X234" s="38"/>
      <c r="Y234" s="38"/>
      <c r="Z234" s="38"/>
      <c r="AA234" s="38"/>
      <c r="AB234" s="38"/>
      <c r="AC234" s="38"/>
      <c r="AD234" s="38"/>
      <c r="AE234" s="38"/>
      <c r="AT234" s="21" t="s">
        <v>178</v>
      </c>
      <c r="AU234" s="21" t="s">
        <v>81</v>
      </c>
    </row>
    <row r="235" spans="1:65" s="2" customFormat="1" ht="16.5" customHeight="1">
      <c r="A235" s="38"/>
      <c r="B235" s="39"/>
      <c r="C235" s="225" t="s">
        <v>1991</v>
      </c>
      <c r="D235" s="225" t="s">
        <v>234</v>
      </c>
      <c r="E235" s="226" t="s">
        <v>4308</v>
      </c>
      <c r="F235" s="227" t="s">
        <v>4309</v>
      </c>
      <c r="G235" s="228" t="s">
        <v>245</v>
      </c>
      <c r="H235" s="229">
        <v>150</v>
      </c>
      <c r="I235" s="230"/>
      <c r="J235" s="231">
        <f>ROUND(I235*H235,2)</f>
        <v>0</v>
      </c>
      <c r="K235" s="227" t="s">
        <v>1480</v>
      </c>
      <c r="L235" s="232"/>
      <c r="M235" s="233" t="s">
        <v>19</v>
      </c>
      <c r="N235" s="234" t="s">
        <v>43</v>
      </c>
      <c r="O235" s="68"/>
      <c r="P235" s="191">
        <f>O235*H235</f>
        <v>0</v>
      </c>
      <c r="Q235" s="191">
        <v>0</v>
      </c>
      <c r="R235" s="191">
        <f>Q235*H235</f>
        <v>0</v>
      </c>
      <c r="S235" s="191">
        <v>0</v>
      </c>
      <c r="T235" s="192">
        <f>S235*H235</f>
        <v>0</v>
      </c>
      <c r="U235" s="38"/>
      <c r="V235" s="38"/>
      <c r="W235" s="38"/>
      <c r="X235" s="38"/>
      <c r="Y235" s="38"/>
      <c r="Z235" s="38"/>
      <c r="AA235" s="38"/>
      <c r="AB235" s="38"/>
      <c r="AC235" s="38"/>
      <c r="AD235" s="38"/>
      <c r="AE235" s="38"/>
      <c r="AR235" s="193" t="s">
        <v>238</v>
      </c>
      <c r="AT235" s="193" t="s">
        <v>234</v>
      </c>
      <c r="AU235" s="193" t="s">
        <v>81</v>
      </c>
      <c r="AY235" s="21" t="s">
        <v>168</v>
      </c>
      <c r="BE235" s="194">
        <f>IF(N235="základní",J235,0)</f>
        <v>0</v>
      </c>
      <c r="BF235" s="194">
        <f>IF(N235="snížená",J235,0)</f>
        <v>0</v>
      </c>
      <c r="BG235" s="194">
        <f>IF(N235="zákl. přenesená",J235,0)</f>
        <v>0</v>
      </c>
      <c r="BH235" s="194">
        <f>IF(N235="sníž. přenesená",J235,0)</f>
        <v>0</v>
      </c>
      <c r="BI235" s="194">
        <f>IF(N235="nulová",J235,0)</f>
        <v>0</v>
      </c>
      <c r="BJ235" s="21" t="s">
        <v>79</v>
      </c>
      <c r="BK235" s="194">
        <f>ROUND(I235*H235,2)</f>
        <v>0</v>
      </c>
      <c r="BL235" s="21" t="s">
        <v>176</v>
      </c>
      <c r="BM235" s="193" t="s">
        <v>4310</v>
      </c>
    </row>
    <row r="236" spans="1:65" s="2" customFormat="1" ht="11.25">
      <c r="A236" s="38"/>
      <c r="B236" s="39"/>
      <c r="C236" s="40"/>
      <c r="D236" s="195" t="s">
        <v>178</v>
      </c>
      <c r="E236" s="40"/>
      <c r="F236" s="196" t="s">
        <v>4309</v>
      </c>
      <c r="G236" s="40"/>
      <c r="H236" s="40"/>
      <c r="I236" s="197"/>
      <c r="J236" s="40"/>
      <c r="K236" s="40"/>
      <c r="L236" s="43"/>
      <c r="M236" s="198"/>
      <c r="N236" s="199"/>
      <c r="O236" s="68"/>
      <c r="P236" s="68"/>
      <c r="Q236" s="68"/>
      <c r="R236" s="68"/>
      <c r="S236" s="68"/>
      <c r="T236" s="69"/>
      <c r="U236" s="38"/>
      <c r="V236" s="38"/>
      <c r="W236" s="38"/>
      <c r="X236" s="38"/>
      <c r="Y236" s="38"/>
      <c r="Z236" s="38"/>
      <c r="AA236" s="38"/>
      <c r="AB236" s="38"/>
      <c r="AC236" s="38"/>
      <c r="AD236" s="38"/>
      <c r="AE236" s="38"/>
      <c r="AT236" s="21" t="s">
        <v>178</v>
      </c>
      <c r="AU236" s="21" t="s">
        <v>81</v>
      </c>
    </row>
    <row r="237" spans="1:65" s="2" customFormat="1" ht="16.5" customHeight="1">
      <c r="A237" s="38"/>
      <c r="B237" s="39"/>
      <c r="C237" s="225" t="s">
        <v>2528</v>
      </c>
      <c r="D237" s="225" t="s">
        <v>234</v>
      </c>
      <c r="E237" s="226" t="s">
        <v>4311</v>
      </c>
      <c r="F237" s="227" t="s">
        <v>4312</v>
      </c>
      <c r="G237" s="228" t="s">
        <v>1675</v>
      </c>
      <c r="H237" s="229">
        <v>1</v>
      </c>
      <c r="I237" s="230"/>
      <c r="J237" s="231">
        <f>ROUND(I237*H237,2)</f>
        <v>0</v>
      </c>
      <c r="K237" s="227" t="s">
        <v>1480</v>
      </c>
      <c r="L237" s="232"/>
      <c r="M237" s="233" t="s">
        <v>19</v>
      </c>
      <c r="N237" s="234" t="s">
        <v>43</v>
      </c>
      <c r="O237" s="68"/>
      <c r="P237" s="191">
        <f>O237*H237</f>
        <v>0</v>
      </c>
      <c r="Q237" s="191">
        <v>0</v>
      </c>
      <c r="R237" s="191">
        <f>Q237*H237</f>
        <v>0</v>
      </c>
      <c r="S237" s="191">
        <v>0</v>
      </c>
      <c r="T237" s="192">
        <f>S237*H237</f>
        <v>0</v>
      </c>
      <c r="U237" s="38"/>
      <c r="V237" s="38"/>
      <c r="W237" s="38"/>
      <c r="X237" s="38"/>
      <c r="Y237" s="38"/>
      <c r="Z237" s="38"/>
      <c r="AA237" s="38"/>
      <c r="AB237" s="38"/>
      <c r="AC237" s="38"/>
      <c r="AD237" s="38"/>
      <c r="AE237" s="38"/>
      <c r="AR237" s="193" t="s">
        <v>238</v>
      </c>
      <c r="AT237" s="193" t="s">
        <v>234</v>
      </c>
      <c r="AU237" s="193" t="s">
        <v>81</v>
      </c>
      <c r="AY237" s="21" t="s">
        <v>168</v>
      </c>
      <c r="BE237" s="194">
        <f>IF(N237="základní",J237,0)</f>
        <v>0</v>
      </c>
      <c r="BF237" s="194">
        <f>IF(N237="snížená",J237,0)</f>
        <v>0</v>
      </c>
      <c r="BG237" s="194">
        <f>IF(N237="zákl. přenesená",J237,0)</f>
        <v>0</v>
      </c>
      <c r="BH237" s="194">
        <f>IF(N237="sníž. přenesená",J237,0)</f>
        <v>0</v>
      </c>
      <c r="BI237" s="194">
        <f>IF(N237="nulová",J237,0)</f>
        <v>0</v>
      </c>
      <c r="BJ237" s="21" t="s">
        <v>79</v>
      </c>
      <c r="BK237" s="194">
        <f>ROUND(I237*H237,2)</f>
        <v>0</v>
      </c>
      <c r="BL237" s="21" t="s">
        <v>176</v>
      </c>
      <c r="BM237" s="193" t="s">
        <v>4313</v>
      </c>
    </row>
    <row r="238" spans="1:65" s="2" customFormat="1" ht="11.25">
      <c r="A238" s="38"/>
      <c r="B238" s="39"/>
      <c r="C238" s="40"/>
      <c r="D238" s="195" t="s">
        <v>178</v>
      </c>
      <c r="E238" s="40"/>
      <c r="F238" s="196" t="s">
        <v>4312</v>
      </c>
      <c r="G238" s="40"/>
      <c r="H238" s="40"/>
      <c r="I238" s="197"/>
      <c r="J238" s="40"/>
      <c r="K238" s="40"/>
      <c r="L238" s="43"/>
      <c r="M238" s="198"/>
      <c r="N238" s="199"/>
      <c r="O238" s="68"/>
      <c r="P238" s="68"/>
      <c r="Q238" s="68"/>
      <c r="R238" s="68"/>
      <c r="S238" s="68"/>
      <c r="T238" s="69"/>
      <c r="U238" s="38"/>
      <c r="V238" s="38"/>
      <c r="W238" s="38"/>
      <c r="X238" s="38"/>
      <c r="Y238" s="38"/>
      <c r="Z238" s="38"/>
      <c r="AA238" s="38"/>
      <c r="AB238" s="38"/>
      <c r="AC238" s="38"/>
      <c r="AD238" s="38"/>
      <c r="AE238" s="38"/>
      <c r="AT238" s="21" t="s">
        <v>178</v>
      </c>
      <c r="AU238" s="21" t="s">
        <v>81</v>
      </c>
    </row>
    <row r="239" spans="1:65" s="2" customFormat="1" ht="21.75" customHeight="1">
      <c r="A239" s="38"/>
      <c r="B239" s="39"/>
      <c r="C239" s="225" t="s">
        <v>1993</v>
      </c>
      <c r="D239" s="225" t="s">
        <v>234</v>
      </c>
      <c r="E239" s="226" t="s">
        <v>4314</v>
      </c>
      <c r="F239" s="227" t="s">
        <v>4315</v>
      </c>
      <c r="G239" s="228" t="s">
        <v>245</v>
      </c>
      <c r="H239" s="229">
        <v>60</v>
      </c>
      <c r="I239" s="230"/>
      <c r="J239" s="231">
        <f>ROUND(I239*H239,2)</f>
        <v>0</v>
      </c>
      <c r="K239" s="227" t="s">
        <v>1480</v>
      </c>
      <c r="L239" s="232"/>
      <c r="M239" s="233" t="s">
        <v>19</v>
      </c>
      <c r="N239" s="234" t="s">
        <v>43</v>
      </c>
      <c r="O239" s="68"/>
      <c r="P239" s="191">
        <f>O239*H239</f>
        <v>0</v>
      </c>
      <c r="Q239" s="191">
        <v>0</v>
      </c>
      <c r="R239" s="191">
        <f>Q239*H239</f>
        <v>0</v>
      </c>
      <c r="S239" s="191">
        <v>0</v>
      </c>
      <c r="T239" s="192">
        <f>S239*H239</f>
        <v>0</v>
      </c>
      <c r="U239" s="38"/>
      <c r="V239" s="38"/>
      <c r="W239" s="38"/>
      <c r="X239" s="38"/>
      <c r="Y239" s="38"/>
      <c r="Z239" s="38"/>
      <c r="AA239" s="38"/>
      <c r="AB239" s="38"/>
      <c r="AC239" s="38"/>
      <c r="AD239" s="38"/>
      <c r="AE239" s="38"/>
      <c r="AR239" s="193" t="s">
        <v>238</v>
      </c>
      <c r="AT239" s="193" t="s">
        <v>234</v>
      </c>
      <c r="AU239" s="193" t="s">
        <v>81</v>
      </c>
      <c r="AY239" s="21" t="s">
        <v>168</v>
      </c>
      <c r="BE239" s="194">
        <f>IF(N239="základní",J239,0)</f>
        <v>0</v>
      </c>
      <c r="BF239" s="194">
        <f>IF(N239="snížená",J239,0)</f>
        <v>0</v>
      </c>
      <c r="BG239" s="194">
        <f>IF(N239="zákl. přenesená",J239,0)</f>
        <v>0</v>
      </c>
      <c r="BH239" s="194">
        <f>IF(N239="sníž. přenesená",J239,0)</f>
        <v>0</v>
      </c>
      <c r="BI239" s="194">
        <f>IF(N239="nulová",J239,0)</f>
        <v>0</v>
      </c>
      <c r="BJ239" s="21" t="s">
        <v>79</v>
      </c>
      <c r="BK239" s="194">
        <f>ROUND(I239*H239,2)</f>
        <v>0</v>
      </c>
      <c r="BL239" s="21" t="s">
        <v>176</v>
      </c>
      <c r="BM239" s="193" t="s">
        <v>4316</v>
      </c>
    </row>
    <row r="240" spans="1:65" s="2" customFormat="1" ht="11.25">
      <c r="A240" s="38"/>
      <c r="B240" s="39"/>
      <c r="C240" s="40"/>
      <c r="D240" s="195" t="s">
        <v>178</v>
      </c>
      <c r="E240" s="40"/>
      <c r="F240" s="196" t="s">
        <v>4315</v>
      </c>
      <c r="G240" s="40"/>
      <c r="H240" s="40"/>
      <c r="I240" s="197"/>
      <c r="J240" s="40"/>
      <c r="K240" s="40"/>
      <c r="L240" s="43"/>
      <c r="M240" s="198"/>
      <c r="N240" s="199"/>
      <c r="O240" s="68"/>
      <c r="P240" s="68"/>
      <c r="Q240" s="68"/>
      <c r="R240" s="68"/>
      <c r="S240" s="68"/>
      <c r="T240" s="69"/>
      <c r="U240" s="38"/>
      <c r="V240" s="38"/>
      <c r="W240" s="38"/>
      <c r="X240" s="38"/>
      <c r="Y240" s="38"/>
      <c r="Z240" s="38"/>
      <c r="AA240" s="38"/>
      <c r="AB240" s="38"/>
      <c r="AC240" s="38"/>
      <c r="AD240" s="38"/>
      <c r="AE240" s="38"/>
      <c r="AT240" s="21" t="s">
        <v>178</v>
      </c>
      <c r="AU240" s="21" t="s">
        <v>81</v>
      </c>
    </row>
    <row r="241" spans="1:65" s="2" customFormat="1" ht="16.5" customHeight="1">
      <c r="A241" s="38"/>
      <c r="B241" s="39"/>
      <c r="C241" s="225" t="s">
        <v>576</v>
      </c>
      <c r="D241" s="225" t="s">
        <v>234</v>
      </c>
      <c r="E241" s="226" t="s">
        <v>4317</v>
      </c>
      <c r="F241" s="227" t="s">
        <v>4318</v>
      </c>
      <c r="G241" s="228" t="s">
        <v>999</v>
      </c>
      <c r="H241" s="229">
        <v>3</v>
      </c>
      <c r="I241" s="230"/>
      <c r="J241" s="231">
        <f>ROUND(I241*H241,2)</f>
        <v>0</v>
      </c>
      <c r="K241" s="227" t="s">
        <v>1480</v>
      </c>
      <c r="L241" s="232"/>
      <c r="M241" s="233" t="s">
        <v>19</v>
      </c>
      <c r="N241" s="234" t="s">
        <v>43</v>
      </c>
      <c r="O241" s="68"/>
      <c r="P241" s="191">
        <f>O241*H241</f>
        <v>0</v>
      </c>
      <c r="Q241" s="191">
        <v>0</v>
      </c>
      <c r="R241" s="191">
        <f>Q241*H241</f>
        <v>0</v>
      </c>
      <c r="S241" s="191">
        <v>0</v>
      </c>
      <c r="T241" s="192">
        <f>S241*H241</f>
        <v>0</v>
      </c>
      <c r="U241" s="38"/>
      <c r="V241" s="38"/>
      <c r="W241" s="38"/>
      <c r="X241" s="38"/>
      <c r="Y241" s="38"/>
      <c r="Z241" s="38"/>
      <c r="AA241" s="38"/>
      <c r="AB241" s="38"/>
      <c r="AC241" s="38"/>
      <c r="AD241" s="38"/>
      <c r="AE241" s="38"/>
      <c r="AR241" s="193" t="s">
        <v>238</v>
      </c>
      <c r="AT241" s="193" t="s">
        <v>234</v>
      </c>
      <c r="AU241" s="193" t="s">
        <v>81</v>
      </c>
      <c r="AY241" s="21" t="s">
        <v>168</v>
      </c>
      <c r="BE241" s="194">
        <f>IF(N241="základní",J241,0)</f>
        <v>0</v>
      </c>
      <c r="BF241" s="194">
        <f>IF(N241="snížená",J241,0)</f>
        <v>0</v>
      </c>
      <c r="BG241" s="194">
        <f>IF(N241="zákl. přenesená",J241,0)</f>
        <v>0</v>
      </c>
      <c r="BH241" s="194">
        <f>IF(N241="sníž. přenesená",J241,0)</f>
        <v>0</v>
      </c>
      <c r="BI241" s="194">
        <f>IF(N241="nulová",J241,0)</f>
        <v>0</v>
      </c>
      <c r="BJ241" s="21" t="s">
        <v>79</v>
      </c>
      <c r="BK241" s="194">
        <f>ROUND(I241*H241,2)</f>
        <v>0</v>
      </c>
      <c r="BL241" s="21" t="s">
        <v>176</v>
      </c>
      <c r="BM241" s="193" t="s">
        <v>4319</v>
      </c>
    </row>
    <row r="242" spans="1:65" s="2" customFormat="1" ht="11.25">
      <c r="A242" s="38"/>
      <c r="B242" s="39"/>
      <c r="C242" s="40"/>
      <c r="D242" s="195" t="s">
        <v>178</v>
      </c>
      <c r="E242" s="40"/>
      <c r="F242" s="196" t="s">
        <v>4318</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1" t="s">
        <v>178</v>
      </c>
      <c r="AU242" s="21" t="s">
        <v>81</v>
      </c>
    </row>
    <row r="243" spans="1:65" s="2" customFormat="1" ht="16.5" customHeight="1">
      <c r="A243" s="38"/>
      <c r="B243" s="39"/>
      <c r="C243" s="225" t="s">
        <v>556</v>
      </c>
      <c r="D243" s="225" t="s">
        <v>234</v>
      </c>
      <c r="E243" s="226" t="s">
        <v>4320</v>
      </c>
      <c r="F243" s="227" t="s">
        <v>4321</v>
      </c>
      <c r="G243" s="228" t="s">
        <v>999</v>
      </c>
      <c r="H243" s="229">
        <v>1</v>
      </c>
      <c r="I243" s="230"/>
      <c r="J243" s="231">
        <f>ROUND(I243*H243,2)</f>
        <v>0</v>
      </c>
      <c r="K243" s="227" t="s">
        <v>1480</v>
      </c>
      <c r="L243" s="232"/>
      <c r="M243" s="233" t="s">
        <v>19</v>
      </c>
      <c r="N243" s="234" t="s">
        <v>43</v>
      </c>
      <c r="O243" s="68"/>
      <c r="P243" s="191">
        <f>O243*H243</f>
        <v>0</v>
      </c>
      <c r="Q243" s="191">
        <v>0</v>
      </c>
      <c r="R243" s="191">
        <f>Q243*H243</f>
        <v>0</v>
      </c>
      <c r="S243" s="191">
        <v>0</v>
      </c>
      <c r="T243" s="192">
        <f>S243*H243</f>
        <v>0</v>
      </c>
      <c r="U243" s="38"/>
      <c r="V243" s="38"/>
      <c r="W243" s="38"/>
      <c r="X243" s="38"/>
      <c r="Y243" s="38"/>
      <c r="Z243" s="38"/>
      <c r="AA243" s="38"/>
      <c r="AB243" s="38"/>
      <c r="AC243" s="38"/>
      <c r="AD243" s="38"/>
      <c r="AE243" s="38"/>
      <c r="AR243" s="193" t="s">
        <v>238</v>
      </c>
      <c r="AT243" s="193" t="s">
        <v>234</v>
      </c>
      <c r="AU243" s="193" t="s">
        <v>81</v>
      </c>
      <c r="AY243" s="21" t="s">
        <v>168</v>
      </c>
      <c r="BE243" s="194">
        <f>IF(N243="základní",J243,0)</f>
        <v>0</v>
      </c>
      <c r="BF243" s="194">
        <f>IF(N243="snížená",J243,0)</f>
        <v>0</v>
      </c>
      <c r="BG243" s="194">
        <f>IF(N243="zákl. přenesená",J243,0)</f>
        <v>0</v>
      </c>
      <c r="BH243" s="194">
        <f>IF(N243="sníž. přenesená",J243,0)</f>
        <v>0</v>
      </c>
      <c r="BI243" s="194">
        <f>IF(N243="nulová",J243,0)</f>
        <v>0</v>
      </c>
      <c r="BJ243" s="21" t="s">
        <v>79</v>
      </c>
      <c r="BK243" s="194">
        <f>ROUND(I243*H243,2)</f>
        <v>0</v>
      </c>
      <c r="BL243" s="21" t="s">
        <v>176</v>
      </c>
      <c r="BM243" s="193" t="s">
        <v>4322</v>
      </c>
    </row>
    <row r="244" spans="1:65" s="2" customFormat="1" ht="11.25">
      <c r="A244" s="38"/>
      <c r="B244" s="39"/>
      <c r="C244" s="40"/>
      <c r="D244" s="195" t="s">
        <v>178</v>
      </c>
      <c r="E244" s="40"/>
      <c r="F244" s="196" t="s">
        <v>4321</v>
      </c>
      <c r="G244" s="40"/>
      <c r="H244" s="40"/>
      <c r="I244" s="197"/>
      <c r="J244" s="40"/>
      <c r="K244" s="40"/>
      <c r="L244" s="43"/>
      <c r="M244" s="198"/>
      <c r="N244" s="199"/>
      <c r="O244" s="68"/>
      <c r="P244" s="68"/>
      <c r="Q244" s="68"/>
      <c r="R244" s="68"/>
      <c r="S244" s="68"/>
      <c r="T244" s="69"/>
      <c r="U244" s="38"/>
      <c r="V244" s="38"/>
      <c r="W244" s="38"/>
      <c r="X244" s="38"/>
      <c r="Y244" s="38"/>
      <c r="Z244" s="38"/>
      <c r="AA244" s="38"/>
      <c r="AB244" s="38"/>
      <c r="AC244" s="38"/>
      <c r="AD244" s="38"/>
      <c r="AE244" s="38"/>
      <c r="AT244" s="21" t="s">
        <v>178</v>
      </c>
      <c r="AU244" s="21" t="s">
        <v>81</v>
      </c>
    </row>
    <row r="245" spans="1:65" s="12" customFormat="1" ht="22.9" customHeight="1">
      <c r="B245" s="166"/>
      <c r="C245" s="167"/>
      <c r="D245" s="168" t="s">
        <v>71</v>
      </c>
      <c r="E245" s="180" t="s">
        <v>4323</v>
      </c>
      <c r="F245" s="180" t="s">
        <v>4324</v>
      </c>
      <c r="G245" s="167"/>
      <c r="H245" s="167"/>
      <c r="I245" s="170"/>
      <c r="J245" s="181">
        <f>BK245</f>
        <v>0</v>
      </c>
      <c r="K245" s="167"/>
      <c r="L245" s="172"/>
      <c r="M245" s="173"/>
      <c r="N245" s="174"/>
      <c r="O245" s="174"/>
      <c r="P245" s="175">
        <f>SUM(P246:P267)</f>
        <v>0</v>
      </c>
      <c r="Q245" s="174"/>
      <c r="R245" s="175">
        <f>SUM(R246:R267)</f>
        <v>0</v>
      </c>
      <c r="S245" s="174"/>
      <c r="T245" s="176">
        <f>SUM(T246:T267)</f>
        <v>0</v>
      </c>
      <c r="AR245" s="177" t="s">
        <v>268</v>
      </c>
      <c r="AT245" s="178" t="s">
        <v>71</v>
      </c>
      <c r="AU245" s="178" t="s">
        <v>79</v>
      </c>
      <c r="AY245" s="177" t="s">
        <v>168</v>
      </c>
      <c r="BK245" s="179">
        <f>SUM(BK246:BK267)</f>
        <v>0</v>
      </c>
    </row>
    <row r="246" spans="1:65" s="2" customFormat="1" ht="16.5" customHeight="1">
      <c r="A246" s="38"/>
      <c r="B246" s="39"/>
      <c r="C246" s="225" t="s">
        <v>563</v>
      </c>
      <c r="D246" s="225" t="s">
        <v>234</v>
      </c>
      <c r="E246" s="226" t="s">
        <v>4325</v>
      </c>
      <c r="F246" s="227" t="s">
        <v>4326</v>
      </c>
      <c r="G246" s="228" t="s">
        <v>245</v>
      </c>
      <c r="H246" s="229">
        <v>130</v>
      </c>
      <c r="I246" s="230"/>
      <c r="J246" s="231">
        <f>ROUND(I246*H246,2)</f>
        <v>0</v>
      </c>
      <c r="K246" s="227" t="s">
        <v>1480</v>
      </c>
      <c r="L246" s="232"/>
      <c r="M246" s="233" t="s">
        <v>19</v>
      </c>
      <c r="N246" s="234" t="s">
        <v>43</v>
      </c>
      <c r="O246" s="68"/>
      <c r="P246" s="191">
        <f>O246*H246</f>
        <v>0</v>
      </c>
      <c r="Q246" s="191">
        <v>0</v>
      </c>
      <c r="R246" s="191">
        <f>Q246*H246</f>
        <v>0</v>
      </c>
      <c r="S246" s="191">
        <v>0</v>
      </c>
      <c r="T246" s="192">
        <f>S246*H246</f>
        <v>0</v>
      </c>
      <c r="U246" s="38"/>
      <c r="V246" s="38"/>
      <c r="W246" s="38"/>
      <c r="X246" s="38"/>
      <c r="Y246" s="38"/>
      <c r="Z246" s="38"/>
      <c r="AA246" s="38"/>
      <c r="AB246" s="38"/>
      <c r="AC246" s="38"/>
      <c r="AD246" s="38"/>
      <c r="AE246" s="38"/>
      <c r="AR246" s="193" t="s">
        <v>238</v>
      </c>
      <c r="AT246" s="193" t="s">
        <v>234</v>
      </c>
      <c r="AU246" s="193" t="s">
        <v>81</v>
      </c>
      <c r="AY246" s="21" t="s">
        <v>168</v>
      </c>
      <c r="BE246" s="194">
        <f>IF(N246="základní",J246,0)</f>
        <v>0</v>
      </c>
      <c r="BF246" s="194">
        <f>IF(N246="snížená",J246,0)</f>
        <v>0</v>
      </c>
      <c r="BG246" s="194">
        <f>IF(N246="zákl. přenesená",J246,0)</f>
        <v>0</v>
      </c>
      <c r="BH246" s="194">
        <f>IF(N246="sníž. přenesená",J246,0)</f>
        <v>0</v>
      </c>
      <c r="BI246" s="194">
        <f>IF(N246="nulová",J246,0)</f>
        <v>0</v>
      </c>
      <c r="BJ246" s="21" t="s">
        <v>79</v>
      </c>
      <c r="BK246" s="194">
        <f>ROUND(I246*H246,2)</f>
        <v>0</v>
      </c>
      <c r="BL246" s="21" t="s">
        <v>176</v>
      </c>
      <c r="BM246" s="193" t="s">
        <v>4327</v>
      </c>
    </row>
    <row r="247" spans="1:65" s="2" customFormat="1" ht="11.25">
      <c r="A247" s="38"/>
      <c r="B247" s="39"/>
      <c r="C247" s="40"/>
      <c r="D247" s="195" t="s">
        <v>178</v>
      </c>
      <c r="E247" s="40"/>
      <c r="F247" s="196" t="s">
        <v>4326</v>
      </c>
      <c r="G247" s="40"/>
      <c r="H247" s="40"/>
      <c r="I247" s="197"/>
      <c r="J247" s="40"/>
      <c r="K247" s="40"/>
      <c r="L247" s="43"/>
      <c r="M247" s="198"/>
      <c r="N247" s="199"/>
      <c r="O247" s="68"/>
      <c r="P247" s="68"/>
      <c r="Q247" s="68"/>
      <c r="R247" s="68"/>
      <c r="S247" s="68"/>
      <c r="T247" s="69"/>
      <c r="U247" s="38"/>
      <c r="V247" s="38"/>
      <c r="W247" s="38"/>
      <c r="X247" s="38"/>
      <c r="Y247" s="38"/>
      <c r="Z247" s="38"/>
      <c r="AA247" s="38"/>
      <c r="AB247" s="38"/>
      <c r="AC247" s="38"/>
      <c r="AD247" s="38"/>
      <c r="AE247" s="38"/>
      <c r="AT247" s="21" t="s">
        <v>178</v>
      </c>
      <c r="AU247" s="21" t="s">
        <v>81</v>
      </c>
    </row>
    <row r="248" spans="1:65" s="2" customFormat="1" ht="16.5" customHeight="1">
      <c r="A248" s="38"/>
      <c r="B248" s="39"/>
      <c r="C248" s="225" t="s">
        <v>570</v>
      </c>
      <c r="D248" s="225" t="s">
        <v>234</v>
      </c>
      <c r="E248" s="226" t="s">
        <v>4328</v>
      </c>
      <c r="F248" s="227" t="s">
        <v>4329</v>
      </c>
      <c r="G248" s="228" t="s">
        <v>245</v>
      </c>
      <c r="H248" s="229">
        <v>50</v>
      </c>
      <c r="I248" s="230"/>
      <c r="J248" s="231">
        <f>ROUND(I248*H248,2)</f>
        <v>0</v>
      </c>
      <c r="K248" s="227" t="s">
        <v>1480</v>
      </c>
      <c r="L248" s="232"/>
      <c r="M248" s="233" t="s">
        <v>19</v>
      </c>
      <c r="N248" s="234" t="s">
        <v>43</v>
      </c>
      <c r="O248" s="68"/>
      <c r="P248" s="191">
        <f>O248*H248</f>
        <v>0</v>
      </c>
      <c r="Q248" s="191">
        <v>0</v>
      </c>
      <c r="R248" s="191">
        <f>Q248*H248</f>
        <v>0</v>
      </c>
      <c r="S248" s="191">
        <v>0</v>
      </c>
      <c r="T248" s="192">
        <f>S248*H248</f>
        <v>0</v>
      </c>
      <c r="U248" s="38"/>
      <c r="V248" s="38"/>
      <c r="W248" s="38"/>
      <c r="X248" s="38"/>
      <c r="Y248" s="38"/>
      <c r="Z248" s="38"/>
      <c r="AA248" s="38"/>
      <c r="AB248" s="38"/>
      <c r="AC248" s="38"/>
      <c r="AD248" s="38"/>
      <c r="AE248" s="38"/>
      <c r="AR248" s="193" t="s">
        <v>238</v>
      </c>
      <c r="AT248" s="193" t="s">
        <v>234</v>
      </c>
      <c r="AU248" s="193" t="s">
        <v>81</v>
      </c>
      <c r="AY248" s="21" t="s">
        <v>168</v>
      </c>
      <c r="BE248" s="194">
        <f>IF(N248="základní",J248,0)</f>
        <v>0</v>
      </c>
      <c r="BF248" s="194">
        <f>IF(N248="snížená",J248,0)</f>
        <v>0</v>
      </c>
      <c r="BG248" s="194">
        <f>IF(N248="zákl. přenesená",J248,0)</f>
        <v>0</v>
      </c>
      <c r="BH248" s="194">
        <f>IF(N248="sníž. přenesená",J248,0)</f>
        <v>0</v>
      </c>
      <c r="BI248" s="194">
        <f>IF(N248="nulová",J248,0)</f>
        <v>0</v>
      </c>
      <c r="BJ248" s="21" t="s">
        <v>79</v>
      </c>
      <c r="BK248" s="194">
        <f>ROUND(I248*H248,2)</f>
        <v>0</v>
      </c>
      <c r="BL248" s="21" t="s">
        <v>176</v>
      </c>
      <c r="BM248" s="193" t="s">
        <v>4330</v>
      </c>
    </row>
    <row r="249" spans="1:65" s="2" customFormat="1" ht="11.25">
      <c r="A249" s="38"/>
      <c r="B249" s="39"/>
      <c r="C249" s="40"/>
      <c r="D249" s="195" t="s">
        <v>178</v>
      </c>
      <c r="E249" s="40"/>
      <c r="F249" s="196" t="s">
        <v>4329</v>
      </c>
      <c r="G249" s="40"/>
      <c r="H249" s="40"/>
      <c r="I249" s="197"/>
      <c r="J249" s="40"/>
      <c r="K249" s="40"/>
      <c r="L249" s="43"/>
      <c r="M249" s="198"/>
      <c r="N249" s="199"/>
      <c r="O249" s="68"/>
      <c r="P249" s="68"/>
      <c r="Q249" s="68"/>
      <c r="R249" s="68"/>
      <c r="S249" s="68"/>
      <c r="T249" s="69"/>
      <c r="U249" s="38"/>
      <c r="V249" s="38"/>
      <c r="W249" s="38"/>
      <c r="X249" s="38"/>
      <c r="Y249" s="38"/>
      <c r="Z249" s="38"/>
      <c r="AA249" s="38"/>
      <c r="AB249" s="38"/>
      <c r="AC249" s="38"/>
      <c r="AD249" s="38"/>
      <c r="AE249" s="38"/>
      <c r="AT249" s="21" t="s">
        <v>178</v>
      </c>
      <c r="AU249" s="21" t="s">
        <v>81</v>
      </c>
    </row>
    <row r="250" spans="1:65" s="2" customFormat="1" ht="16.5" customHeight="1">
      <c r="A250" s="38"/>
      <c r="B250" s="39"/>
      <c r="C250" s="225" t="s">
        <v>1999</v>
      </c>
      <c r="D250" s="225" t="s">
        <v>234</v>
      </c>
      <c r="E250" s="226" t="s">
        <v>4331</v>
      </c>
      <c r="F250" s="227" t="s">
        <v>4332</v>
      </c>
      <c r="G250" s="228" t="s">
        <v>245</v>
      </c>
      <c r="H250" s="229">
        <v>130</v>
      </c>
      <c r="I250" s="230"/>
      <c r="J250" s="231">
        <f>ROUND(I250*H250,2)</f>
        <v>0</v>
      </c>
      <c r="K250" s="227" t="s">
        <v>1480</v>
      </c>
      <c r="L250" s="232"/>
      <c r="M250" s="233" t="s">
        <v>19</v>
      </c>
      <c r="N250" s="234" t="s">
        <v>43</v>
      </c>
      <c r="O250" s="68"/>
      <c r="P250" s="191">
        <f>O250*H250</f>
        <v>0</v>
      </c>
      <c r="Q250" s="191">
        <v>0</v>
      </c>
      <c r="R250" s="191">
        <f>Q250*H250</f>
        <v>0</v>
      </c>
      <c r="S250" s="191">
        <v>0</v>
      </c>
      <c r="T250" s="192">
        <f>S250*H250</f>
        <v>0</v>
      </c>
      <c r="U250" s="38"/>
      <c r="V250" s="38"/>
      <c r="W250" s="38"/>
      <c r="X250" s="38"/>
      <c r="Y250" s="38"/>
      <c r="Z250" s="38"/>
      <c r="AA250" s="38"/>
      <c r="AB250" s="38"/>
      <c r="AC250" s="38"/>
      <c r="AD250" s="38"/>
      <c r="AE250" s="38"/>
      <c r="AR250" s="193" t="s">
        <v>238</v>
      </c>
      <c r="AT250" s="193" t="s">
        <v>234</v>
      </c>
      <c r="AU250" s="193" t="s">
        <v>81</v>
      </c>
      <c r="AY250" s="21" t="s">
        <v>168</v>
      </c>
      <c r="BE250" s="194">
        <f>IF(N250="základní",J250,0)</f>
        <v>0</v>
      </c>
      <c r="BF250" s="194">
        <f>IF(N250="snížená",J250,0)</f>
        <v>0</v>
      </c>
      <c r="BG250" s="194">
        <f>IF(N250="zákl. přenesená",J250,0)</f>
        <v>0</v>
      </c>
      <c r="BH250" s="194">
        <f>IF(N250="sníž. přenesená",J250,0)</f>
        <v>0</v>
      </c>
      <c r="BI250" s="194">
        <f>IF(N250="nulová",J250,0)</f>
        <v>0</v>
      </c>
      <c r="BJ250" s="21" t="s">
        <v>79</v>
      </c>
      <c r="BK250" s="194">
        <f>ROUND(I250*H250,2)</f>
        <v>0</v>
      </c>
      <c r="BL250" s="21" t="s">
        <v>176</v>
      </c>
      <c r="BM250" s="193" t="s">
        <v>4333</v>
      </c>
    </row>
    <row r="251" spans="1:65" s="2" customFormat="1" ht="11.25">
      <c r="A251" s="38"/>
      <c r="B251" s="39"/>
      <c r="C251" s="40"/>
      <c r="D251" s="195" t="s">
        <v>178</v>
      </c>
      <c r="E251" s="40"/>
      <c r="F251" s="196" t="s">
        <v>4332</v>
      </c>
      <c r="G251" s="40"/>
      <c r="H251" s="40"/>
      <c r="I251" s="197"/>
      <c r="J251" s="40"/>
      <c r="K251" s="40"/>
      <c r="L251" s="43"/>
      <c r="M251" s="198"/>
      <c r="N251" s="199"/>
      <c r="O251" s="68"/>
      <c r="P251" s="68"/>
      <c r="Q251" s="68"/>
      <c r="R251" s="68"/>
      <c r="S251" s="68"/>
      <c r="T251" s="69"/>
      <c r="U251" s="38"/>
      <c r="V251" s="38"/>
      <c r="W251" s="38"/>
      <c r="X251" s="38"/>
      <c r="Y251" s="38"/>
      <c r="Z251" s="38"/>
      <c r="AA251" s="38"/>
      <c r="AB251" s="38"/>
      <c r="AC251" s="38"/>
      <c r="AD251" s="38"/>
      <c r="AE251" s="38"/>
      <c r="AT251" s="21" t="s">
        <v>178</v>
      </c>
      <c r="AU251" s="21" t="s">
        <v>81</v>
      </c>
    </row>
    <row r="252" spans="1:65" s="2" customFormat="1" ht="16.5" customHeight="1">
      <c r="A252" s="38"/>
      <c r="B252" s="39"/>
      <c r="C252" s="225" t="s">
        <v>2002</v>
      </c>
      <c r="D252" s="225" t="s">
        <v>234</v>
      </c>
      <c r="E252" s="226" t="s">
        <v>4334</v>
      </c>
      <c r="F252" s="227" t="s">
        <v>4335</v>
      </c>
      <c r="G252" s="228" t="s">
        <v>245</v>
      </c>
      <c r="H252" s="229">
        <v>1185</v>
      </c>
      <c r="I252" s="230"/>
      <c r="J252" s="231">
        <f>ROUND(I252*H252,2)</f>
        <v>0</v>
      </c>
      <c r="K252" s="227" t="s">
        <v>1480</v>
      </c>
      <c r="L252" s="232"/>
      <c r="M252" s="233" t="s">
        <v>19</v>
      </c>
      <c r="N252" s="234" t="s">
        <v>43</v>
      </c>
      <c r="O252" s="68"/>
      <c r="P252" s="191">
        <f>O252*H252</f>
        <v>0</v>
      </c>
      <c r="Q252" s="191">
        <v>0</v>
      </c>
      <c r="R252" s="191">
        <f>Q252*H252</f>
        <v>0</v>
      </c>
      <c r="S252" s="191">
        <v>0</v>
      </c>
      <c r="T252" s="192">
        <f>S252*H252</f>
        <v>0</v>
      </c>
      <c r="U252" s="38"/>
      <c r="V252" s="38"/>
      <c r="W252" s="38"/>
      <c r="X252" s="38"/>
      <c r="Y252" s="38"/>
      <c r="Z252" s="38"/>
      <c r="AA252" s="38"/>
      <c r="AB252" s="38"/>
      <c r="AC252" s="38"/>
      <c r="AD252" s="38"/>
      <c r="AE252" s="38"/>
      <c r="AR252" s="193" t="s">
        <v>238</v>
      </c>
      <c r="AT252" s="193" t="s">
        <v>234</v>
      </c>
      <c r="AU252" s="193" t="s">
        <v>81</v>
      </c>
      <c r="AY252" s="21" t="s">
        <v>168</v>
      </c>
      <c r="BE252" s="194">
        <f>IF(N252="základní",J252,0)</f>
        <v>0</v>
      </c>
      <c r="BF252" s="194">
        <f>IF(N252="snížená",J252,0)</f>
        <v>0</v>
      </c>
      <c r="BG252" s="194">
        <f>IF(N252="zákl. přenesená",J252,0)</f>
        <v>0</v>
      </c>
      <c r="BH252" s="194">
        <f>IF(N252="sníž. přenesená",J252,0)</f>
        <v>0</v>
      </c>
      <c r="BI252" s="194">
        <f>IF(N252="nulová",J252,0)</f>
        <v>0</v>
      </c>
      <c r="BJ252" s="21" t="s">
        <v>79</v>
      </c>
      <c r="BK252" s="194">
        <f>ROUND(I252*H252,2)</f>
        <v>0</v>
      </c>
      <c r="BL252" s="21" t="s">
        <v>176</v>
      </c>
      <c r="BM252" s="193" t="s">
        <v>4336</v>
      </c>
    </row>
    <row r="253" spans="1:65" s="2" customFormat="1" ht="11.25">
      <c r="A253" s="38"/>
      <c r="B253" s="39"/>
      <c r="C253" s="40"/>
      <c r="D253" s="195" t="s">
        <v>178</v>
      </c>
      <c r="E253" s="40"/>
      <c r="F253" s="196" t="s">
        <v>4335</v>
      </c>
      <c r="G253" s="40"/>
      <c r="H253" s="40"/>
      <c r="I253" s="197"/>
      <c r="J253" s="40"/>
      <c r="K253" s="40"/>
      <c r="L253" s="43"/>
      <c r="M253" s="198"/>
      <c r="N253" s="199"/>
      <c r="O253" s="68"/>
      <c r="P253" s="68"/>
      <c r="Q253" s="68"/>
      <c r="R253" s="68"/>
      <c r="S253" s="68"/>
      <c r="T253" s="69"/>
      <c r="U253" s="38"/>
      <c r="V253" s="38"/>
      <c r="W253" s="38"/>
      <c r="X253" s="38"/>
      <c r="Y253" s="38"/>
      <c r="Z253" s="38"/>
      <c r="AA253" s="38"/>
      <c r="AB253" s="38"/>
      <c r="AC253" s="38"/>
      <c r="AD253" s="38"/>
      <c r="AE253" s="38"/>
      <c r="AT253" s="21" t="s">
        <v>178</v>
      </c>
      <c r="AU253" s="21" t="s">
        <v>81</v>
      </c>
    </row>
    <row r="254" spans="1:65" s="2" customFormat="1" ht="16.5" customHeight="1">
      <c r="A254" s="38"/>
      <c r="B254" s="39"/>
      <c r="C254" s="225" t="s">
        <v>2004</v>
      </c>
      <c r="D254" s="225" t="s">
        <v>234</v>
      </c>
      <c r="E254" s="226" t="s">
        <v>4337</v>
      </c>
      <c r="F254" s="227" t="s">
        <v>4338</v>
      </c>
      <c r="G254" s="228" t="s">
        <v>245</v>
      </c>
      <c r="H254" s="229">
        <v>1120</v>
      </c>
      <c r="I254" s="230"/>
      <c r="J254" s="231">
        <f>ROUND(I254*H254,2)</f>
        <v>0</v>
      </c>
      <c r="K254" s="227" t="s">
        <v>1480</v>
      </c>
      <c r="L254" s="232"/>
      <c r="M254" s="233" t="s">
        <v>19</v>
      </c>
      <c r="N254" s="234" t="s">
        <v>43</v>
      </c>
      <c r="O254" s="68"/>
      <c r="P254" s="191">
        <f>O254*H254</f>
        <v>0</v>
      </c>
      <c r="Q254" s="191">
        <v>0</v>
      </c>
      <c r="R254" s="191">
        <f>Q254*H254</f>
        <v>0</v>
      </c>
      <c r="S254" s="191">
        <v>0</v>
      </c>
      <c r="T254" s="192">
        <f>S254*H254</f>
        <v>0</v>
      </c>
      <c r="U254" s="38"/>
      <c r="V254" s="38"/>
      <c r="W254" s="38"/>
      <c r="X254" s="38"/>
      <c r="Y254" s="38"/>
      <c r="Z254" s="38"/>
      <c r="AA254" s="38"/>
      <c r="AB254" s="38"/>
      <c r="AC254" s="38"/>
      <c r="AD254" s="38"/>
      <c r="AE254" s="38"/>
      <c r="AR254" s="193" t="s">
        <v>238</v>
      </c>
      <c r="AT254" s="193" t="s">
        <v>234</v>
      </c>
      <c r="AU254" s="193" t="s">
        <v>81</v>
      </c>
      <c r="AY254" s="21" t="s">
        <v>168</v>
      </c>
      <c r="BE254" s="194">
        <f>IF(N254="základní",J254,0)</f>
        <v>0</v>
      </c>
      <c r="BF254" s="194">
        <f>IF(N254="snížená",J254,0)</f>
        <v>0</v>
      </c>
      <c r="BG254" s="194">
        <f>IF(N254="zákl. přenesená",J254,0)</f>
        <v>0</v>
      </c>
      <c r="BH254" s="194">
        <f>IF(N254="sníž. přenesená",J254,0)</f>
        <v>0</v>
      </c>
      <c r="BI254" s="194">
        <f>IF(N254="nulová",J254,0)</f>
        <v>0</v>
      </c>
      <c r="BJ254" s="21" t="s">
        <v>79</v>
      </c>
      <c r="BK254" s="194">
        <f>ROUND(I254*H254,2)</f>
        <v>0</v>
      </c>
      <c r="BL254" s="21" t="s">
        <v>176</v>
      </c>
      <c r="BM254" s="193" t="s">
        <v>4339</v>
      </c>
    </row>
    <row r="255" spans="1:65" s="2" customFormat="1" ht="11.25">
      <c r="A255" s="38"/>
      <c r="B255" s="39"/>
      <c r="C255" s="40"/>
      <c r="D255" s="195" t="s">
        <v>178</v>
      </c>
      <c r="E255" s="40"/>
      <c r="F255" s="196" t="s">
        <v>4338</v>
      </c>
      <c r="G255" s="40"/>
      <c r="H255" s="40"/>
      <c r="I255" s="197"/>
      <c r="J255" s="40"/>
      <c r="K255" s="40"/>
      <c r="L255" s="43"/>
      <c r="M255" s="198"/>
      <c r="N255" s="199"/>
      <c r="O255" s="68"/>
      <c r="P255" s="68"/>
      <c r="Q255" s="68"/>
      <c r="R255" s="68"/>
      <c r="S255" s="68"/>
      <c r="T255" s="69"/>
      <c r="U255" s="38"/>
      <c r="V255" s="38"/>
      <c r="W255" s="38"/>
      <c r="X255" s="38"/>
      <c r="Y255" s="38"/>
      <c r="Z255" s="38"/>
      <c r="AA255" s="38"/>
      <c r="AB255" s="38"/>
      <c r="AC255" s="38"/>
      <c r="AD255" s="38"/>
      <c r="AE255" s="38"/>
      <c r="AT255" s="21" t="s">
        <v>178</v>
      </c>
      <c r="AU255" s="21" t="s">
        <v>81</v>
      </c>
    </row>
    <row r="256" spans="1:65" s="2" customFormat="1" ht="16.5" customHeight="1">
      <c r="A256" s="38"/>
      <c r="B256" s="39"/>
      <c r="C256" s="225" t="s">
        <v>2006</v>
      </c>
      <c r="D256" s="225" t="s">
        <v>234</v>
      </c>
      <c r="E256" s="226" t="s">
        <v>4340</v>
      </c>
      <c r="F256" s="227" t="s">
        <v>4341</v>
      </c>
      <c r="G256" s="228" t="s">
        <v>245</v>
      </c>
      <c r="H256" s="229">
        <v>150</v>
      </c>
      <c r="I256" s="230"/>
      <c r="J256" s="231">
        <f>ROUND(I256*H256,2)</f>
        <v>0</v>
      </c>
      <c r="K256" s="227" t="s">
        <v>1480</v>
      </c>
      <c r="L256" s="232"/>
      <c r="M256" s="233" t="s">
        <v>19</v>
      </c>
      <c r="N256" s="234" t="s">
        <v>43</v>
      </c>
      <c r="O256" s="68"/>
      <c r="P256" s="191">
        <f>O256*H256</f>
        <v>0</v>
      </c>
      <c r="Q256" s="191">
        <v>0</v>
      </c>
      <c r="R256" s="191">
        <f>Q256*H256</f>
        <v>0</v>
      </c>
      <c r="S256" s="191">
        <v>0</v>
      </c>
      <c r="T256" s="192">
        <f>S256*H256</f>
        <v>0</v>
      </c>
      <c r="U256" s="38"/>
      <c r="V256" s="38"/>
      <c r="W256" s="38"/>
      <c r="X256" s="38"/>
      <c r="Y256" s="38"/>
      <c r="Z256" s="38"/>
      <c r="AA256" s="38"/>
      <c r="AB256" s="38"/>
      <c r="AC256" s="38"/>
      <c r="AD256" s="38"/>
      <c r="AE256" s="38"/>
      <c r="AR256" s="193" t="s">
        <v>238</v>
      </c>
      <c r="AT256" s="193" t="s">
        <v>234</v>
      </c>
      <c r="AU256" s="193" t="s">
        <v>81</v>
      </c>
      <c r="AY256" s="21" t="s">
        <v>168</v>
      </c>
      <c r="BE256" s="194">
        <f>IF(N256="základní",J256,0)</f>
        <v>0</v>
      </c>
      <c r="BF256" s="194">
        <f>IF(N256="snížená",J256,0)</f>
        <v>0</v>
      </c>
      <c r="BG256" s="194">
        <f>IF(N256="zákl. přenesená",J256,0)</f>
        <v>0</v>
      </c>
      <c r="BH256" s="194">
        <f>IF(N256="sníž. přenesená",J256,0)</f>
        <v>0</v>
      </c>
      <c r="BI256" s="194">
        <f>IF(N256="nulová",J256,0)</f>
        <v>0</v>
      </c>
      <c r="BJ256" s="21" t="s">
        <v>79</v>
      </c>
      <c r="BK256" s="194">
        <f>ROUND(I256*H256,2)</f>
        <v>0</v>
      </c>
      <c r="BL256" s="21" t="s">
        <v>176</v>
      </c>
      <c r="BM256" s="193" t="s">
        <v>4342</v>
      </c>
    </row>
    <row r="257" spans="1:65" s="2" customFormat="1" ht="11.25">
      <c r="A257" s="38"/>
      <c r="B257" s="39"/>
      <c r="C257" s="40"/>
      <c r="D257" s="195" t="s">
        <v>178</v>
      </c>
      <c r="E257" s="40"/>
      <c r="F257" s="196" t="s">
        <v>4341</v>
      </c>
      <c r="G257" s="40"/>
      <c r="H257" s="40"/>
      <c r="I257" s="197"/>
      <c r="J257" s="40"/>
      <c r="K257" s="40"/>
      <c r="L257" s="43"/>
      <c r="M257" s="198"/>
      <c r="N257" s="199"/>
      <c r="O257" s="68"/>
      <c r="P257" s="68"/>
      <c r="Q257" s="68"/>
      <c r="R257" s="68"/>
      <c r="S257" s="68"/>
      <c r="T257" s="69"/>
      <c r="U257" s="38"/>
      <c r="V257" s="38"/>
      <c r="W257" s="38"/>
      <c r="X257" s="38"/>
      <c r="Y257" s="38"/>
      <c r="Z257" s="38"/>
      <c r="AA257" s="38"/>
      <c r="AB257" s="38"/>
      <c r="AC257" s="38"/>
      <c r="AD257" s="38"/>
      <c r="AE257" s="38"/>
      <c r="AT257" s="21" t="s">
        <v>178</v>
      </c>
      <c r="AU257" s="21" t="s">
        <v>81</v>
      </c>
    </row>
    <row r="258" spans="1:65" s="2" customFormat="1" ht="16.5" customHeight="1">
      <c r="A258" s="38"/>
      <c r="B258" s="39"/>
      <c r="C258" s="225" t="s">
        <v>2009</v>
      </c>
      <c r="D258" s="225" t="s">
        <v>234</v>
      </c>
      <c r="E258" s="226" t="s">
        <v>4343</v>
      </c>
      <c r="F258" s="227" t="s">
        <v>4344</v>
      </c>
      <c r="G258" s="228" t="s">
        <v>245</v>
      </c>
      <c r="H258" s="229">
        <v>30</v>
      </c>
      <c r="I258" s="230"/>
      <c r="J258" s="231">
        <f>ROUND(I258*H258,2)</f>
        <v>0</v>
      </c>
      <c r="K258" s="227" t="s">
        <v>1480</v>
      </c>
      <c r="L258" s="232"/>
      <c r="M258" s="233" t="s">
        <v>19</v>
      </c>
      <c r="N258" s="234" t="s">
        <v>43</v>
      </c>
      <c r="O258" s="68"/>
      <c r="P258" s="191">
        <f>O258*H258</f>
        <v>0</v>
      </c>
      <c r="Q258" s="191">
        <v>0</v>
      </c>
      <c r="R258" s="191">
        <f>Q258*H258</f>
        <v>0</v>
      </c>
      <c r="S258" s="191">
        <v>0</v>
      </c>
      <c r="T258" s="192">
        <f>S258*H258</f>
        <v>0</v>
      </c>
      <c r="U258" s="38"/>
      <c r="V258" s="38"/>
      <c r="W258" s="38"/>
      <c r="X258" s="38"/>
      <c r="Y258" s="38"/>
      <c r="Z258" s="38"/>
      <c r="AA258" s="38"/>
      <c r="AB258" s="38"/>
      <c r="AC258" s="38"/>
      <c r="AD258" s="38"/>
      <c r="AE258" s="38"/>
      <c r="AR258" s="193" t="s">
        <v>238</v>
      </c>
      <c r="AT258" s="193" t="s">
        <v>234</v>
      </c>
      <c r="AU258" s="193" t="s">
        <v>81</v>
      </c>
      <c r="AY258" s="21" t="s">
        <v>168</v>
      </c>
      <c r="BE258" s="194">
        <f>IF(N258="základní",J258,0)</f>
        <v>0</v>
      </c>
      <c r="BF258" s="194">
        <f>IF(N258="snížená",J258,0)</f>
        <v>0</v>
      </c>
      <c r="BG258" s="194">
        <f>IF(N258="zákl. přenesená",J258,0)</f>
        <v>0</v>
      </c>
      <c r="BH258" s="194">
        <f>IF(N258="sníž. přenesená",J258,0)</f>
        <v>0</v>
      </c>
      <c r="BI258" s="194">
        <f>IF(N258="nulová",J258,0)</f>
        <v>0</v>
      </c>
      <c r="BJ258" s="21" t="s">
        <v>79</v>
      </c>
      <c r="BK258" s="194">
        <f>ROUND(I258*H258,2)</f>
        <v>0</v>
      </c>
      <c r="BL258" s="21" t="s">
        <v>176</v>
      </c>
      <c r="BM258" s="193" t="s">
        <v>4345</v>
      </c>
    </row>
    <row r="259" spans="1:65" s="2" customFormat="1" ht="11.25">
      <c r="A259" s="38"/>
      <c r="B259" s="39"/>
      <c r="C259" s="40"/>
      <c r="D259" s="195" t="s">
        <v>178</v>
      </c>
      <c r="E259" s="40"/>
      <c r="F259" s="196" t="s">
        <v>4344</v>
      </c>
      <c r="G259" s="40"/>
      <c r="H259" s="40"/>
      <c r="I259" s="197"/>
      <c r="J259" s="40"/>
      <c r="K259" s="40"/>
      <c r="L259" s="43"/>
      <c r="M259" s="198"/>
      <c r="N259" s="199"/>
      <c r="O259" s="68"/>
      <c r="P259" s="68"/>
      <c r="Q259" s="68"/>
      <c r="R259" s="68"/>
      <c r="S259" s="68"/>
      <c r="T259" s="69"/>
      <c r="U259" s="38"/>
      <c r="V259" s="38"/>
      <c r="W259" s="38"/>
      <c r="X259" s="38"/>
      <c r="Y259" s="38"/>
      <c r="Z259" s="38"/>
      <c r="AA259" s="38"/>
      <c r="AB259" s="38"/>
      <c r="AC259" s="38"/>
      <c r="AD259" s="38"/>
      <c r="AE259" s="38"/>
      <c r="AT259" s="21" t="s">
        <v>178</v>
      </c>
      <c r="AU259" s="21" t="s">
        <v>81</v>
      </c>
    </row>
    <row r="260" spans="1:65" s="2" customFormat="1" ht="16.5" customHeight="1">
      <c r="A260" s="38"/>
      <c r="B260" s="39"/>
      <c r="C260" s="225" t="s">
        <v>2011</v>
      </c>
      <c r="D260" s="225" t="s">
        <v>234</v>
      </c>
      <c r="E260" s="226" t="s">
        <v>4346</v>
      </c>
      <c r="F260" s="227" t="s">
        <v>4347</v>
      </c>
      <c r="G260" s="228" t="s">
        <v>245</v>
      </c>
      <c r="H260" s="229">
        <v>30</v>
      </c>
      <c r="I260" s="230"/>
      <c r="J260" s="231">
        <f>ROUND(I260*H260,2)</f>
        <v>0</v>
      </c>
      <c r="K260" s="227" t="s">
        <v>1480</v>
      </c>
      <c r="L260" s="232"/>
      <c r="M260" s="233" t="s">
        <v>19</v>
      </c>
      <c r="N260" s="234" t="s">
        <v>43</v>
      </c>
      <c r="O260" s="68"/>
      <c r="P260" s="191">
        <f>O260*H260</f>
        <v>0</v>
      </c>
      <c r="Q260" s="191">
        <v>0</v>
      </c>
      <c r="R260" s="191">
        <f>Q260*H260</f>
        <v>0</v>
      </c>
      <c r="S260" s="191">
        <v>0</v>
      </c>
      <c r="T260" s="192">
        <f>S260*H260</f>
        <v>0</v>
      </c>
      <c r="U260" s="38"/>
      <c r="V260" s="38"/>
      <c r="W260" s="38"/>
      <c r="X260" s="38"/>
      <c r="Y260" s="38"/>
      <c r="Z260" s="38"/>
      <c r="AA260" s="38"/>
      <c r="AB260" s="38"/>
      <c r="AC260" s="38"/>
      <c r="AD260" s="38"/>
      <c r="AE260" s="38"/>
      <c r="AR260" s="193" t="s">
        <v>238</v>
      </c>
      <c r="AT260" s="193" t="s">
        <v>234</v>
      </c>
      <c r="AU260" s="193" t="s">
        <v>81</v>
      </c>
      <c r="AY260" s="21" t="s">
        <v>168</v>
      </c>
      <c r="BE260" s="194">
        <f>IF(N260="základní",J260,0)</f>
        <v>0</v>
      </c>
      <c r="BF260" s="194">
        <f>IF(N260="snížená",J260,0)</f>
        <v>0</v>
      </c>
      <c r="BG260" s="194">
        <f>IF(N260="zákl. přenesená",J260,0)</f>
        <v>0</v>
      </c>
      <c r="BH260" s="194">
        <f>IF(N260="sníž. přenesená",J260,0)</f>
        <v>0</v>
      </c>
      <c r="BI260" s="194">
        <f>IF(N260="nulová",J260,0)</f>
        <v>0</v>
      </c>
      <c r="BJ260" s="21" t="s">
        <v>79</v>
      </c>
      <c r="BK260" s="194">
        <f>ROUND(I260*H260,2)</f>
        <v>0</v>
      </c>
      <c r="BL260" s="21" t="s">
        <v>176</v>
      </c>
      <c r="BM260" s="193" t="s">
        <v>4348</v>
      </c>
    </row>
    <row r="261" spans="1:65" s="2" customFormat="1" ht="11.25">
      <c r="A261" s="38"/>
      <c r="B261" s="39"/>
      <c r="C261" s="40"/>
      <c r="D261" s="195" t="s">
        <v>178</v>
      </c>
      <c r="E261" s="40"/>
      <c r="F261" s="196" t="s">
        <v>4347</v>
      </c>
      <c r="G261" s="40"/>
      <c r="H261" s="40"/>
      <c r="I261" s="197"/>
      <c r="J261" s="40"/>
      <c r="K261" s="40"/>
      <c r="L261" s="43"/>
      <c r="M261" s="198"/>
      <c r="N261" s="199"/>
      <c r="O261" s="68"/>
      <c r="P261" s="68"/>
      <c r="Q261" s="68"/>
      <c r="R261" s="68"/>
      <c r="S261" s="68"/>
      <c r="T261" s="69"/>
      <c r="U261" s="38"/>
      <c r="V261" s="38"/>
      <c r="W261" s="38"/>
      <c r="X261" s="38"/>
      <c r="Y261" s="38"/>
      <c r="Z261" s="38"/>
      <c r="AA261" s="38"/>
      <c r="AB261" s="38"/>
      <c r="AC261" s="38"/>
      <c r="AD261" s="38"/>
      <c r="AE261" s="38"/>
      <c r="AT261" s="21" t="s">
        <v>178</v>
      </c>
      <c r="AU261" s="21" t="s">
        <v>81</v>
      </c>
    </row>
    <row r="262" spans="1:65" s="2" customFormat="1" ht="16.5" customHeight="1">
      <c r="A262" s="38"/>
      <c r="B262" s="39"/>
      <c r="C262" s="225" t="s">
        <v>2013</v>
      </c>
      <c r="D262" s="225" t="s">
        <v>234</v>
      </c>
      <c r="E262" s="226" t="s">
        <v>4349</v>
      </c>
      <c r="F262" s="227" t="s">
        <v>4350</v>
      </c>
      <c r="G262" s="228" t="s">
        <v>245</v>
      </c>
      <c r="H262" s="229">
        <v>200</v>
      </c>
      <c r="I262" s="230"/>
      <c r="J262" s="231">
        <f>ROUND(I262*H262,2)</f>
        <v>0</v>
      </c>
      <c r="K262" s="227" t="s">
        <v>1480</v>
      </c>
      <c r="L262" s="232"/>
      <c r="M262" s="233" t="s">
        <v>19</v>
      </c>
      <c r="N262" s="234" t="s">
        <v>43</v>
      </c>
      <c r="O262" s="68"/>
      <c r="P262" s="191">
        <f>O262*H262</f>
        <v>0</v>
      </c>
      <c r="Q262" s="191">
        <v>0</v>
      </c>
      <c r="R262" s="191">
        <f>Q262*H262</f>
        <v>0</v>
      </c>
      <c r="S262" s="191">
        <v>0</v>
      </c>
      <c r="T262" s="192">
        <f>S262*H262</f>
        <v>0</v>
      </c>
      <c r="U262" s="38"/>
      <c r="V262" s="38"/>
      <c r="W262" s="38"/>
      <c r="X262" s="38"/>
      <c r="Y262" s="38"/>
      <c r="Z262" s="38"/>
      <c r="AA262" s="38"/>
      <c r="AB262" s="38"/>
      <c r="AC262" s="38"/>
      <c r="AD262" s="38"/>
      <c r="AE262" s="38"/>
      <c r="AR262" s="193" t="s">
        <v>238</v>
      </c>
      <c r="AT262" s="193" t="s">
        <v>234</v>
      </c>
      <c r="AU262" s="193" t="s">
        <v>81</v>
      </c>
      <c r="AY262" s="21" t="s">
        <v>168</v>
      </c>
      <c r="BE262" s="194">
        <f>IF(N262="základní",J262,0)</f>
        <v>0</v>
      </c>
      <c r="BF262" s="194">
        <f>IF(N262="snížená",J262,0)</f>
        <v>0</v>
      </c>
      <c r="BG262" s="194">
        <f>IF(N262="zákl. přenesená",J262,0)</f>
        <v>0</v>
      </c>
      <c r="BH262" s="194">
        <f>IF(N262="sníž. přenesená",J262,0)</f>
        <v>0</v>
      </c>
      <c r="BI262" s="194">
        <f>IF(N262="nulová",J262,0)</f>
        <v>0</v>
      </c>
      <c r="BJ262" s="21" t="s">
        <v>79</v>
      </c>
      <c r="BK262" s="194">
        <f>ROUND(I262*H262,2)</f>
        <v>0</v>
      </c>
      <c r="BL262" s="21" t="s">
        <v>176</v>
      </c>
      <c r="BM262" s="193" t="s">
        <v>4351</v>
      </c>
    </row>
    <row r="263" spans="1:65" s="2" customFormat="1" ht="11.25">
      <c r="A263" s="38"/>
      <c r="B263" s="39"/>
      <c r="C263" s="40"/>
      <c r="D263" s="195" t="s">
        <v>178</v>
      </c>
      <c r="E263" s="40"/>
      <c r="F263" s="196" t="s">
        <v>4350</v>
      </c>
      <c r="G263" s="40"/>
      <c r="H263" s="40"/>
      <c r="I263" s="197"/>
      <c r="J263" s="40"/>
      <c r="K263" s="40"/>
      <c r="L263" s="43"/>
      <c r="M263" s="198"/>
      <c r="N263" s="199"/>
      <c r="O263" s="68"/>
      <c r="P263" s="68"/>
      <c r="Q263" s="68"/>
      <c r="R263" s="68"/>
      <c r="S263" s="68"/>
      <c r="T263" s="69"/>
      <c r="U263" s="38"/>
      <c r="V263" s="38"/>
      <c r="W263" s="38"/>
      <c r="X263" s="38"/>
      <c r="Y263" s="38"/>
      <c r="Z263" s="38"/>
      <c r="AA263" s="38"/>
      <c r="AB263" s="38"/>
      <c r="AC263" s="38"/>
      <c r="AD263" s="38"/>
      <c r="AE263" s="38"/>
      <c r="AT263" s="21" t="s">
        <v>178</v>
      </c>
      <c r="AU263" s="21" t="s">
        <v>81</v>
      </c>
    </row>
    <row r="264" spans="1:65" s="2" customFormat="1" ht="16.5" customHeight="1">
      <c r="A264" s="38"/>
      <c r="B264" s="39"/>
      <c r="C264" s="225" t="s">
        <v>770</v>
      </c>
      <c r="D264" s="225" t="s">
        <v>234</v>
      </c>
      <c r="E264" s="226" t="s">
        <v>4352</v>
      </c>
      <c r="F264" s="227" t="s">
        <v>4353</v>
      </c>
      <c r="G264" s="228" t="s">
        <v>245</v>
      </c>
      <c r="H264" s="229">
        <v>10</v>
      </c>
      <c r="I264" s="230"/>
      <c r="J264" s="231">
        <f>ROUND(I264*H264,2)</f>
        <v>0</v>
      </c>
      <c r="K264" s="227" t="s">
        <v>1480</v>
      </c>
      <c r="L264" s="232"/>
      <c r="M264" s="233" t="s">
        <v>19</v>
      </c>
      <c r="N264" s="234" t="s">
        <v>43</v>
      </c>
      <c r="O264" s="68"/>
      <c r="P264" s="191">
        <f>O264*H264</f>
        <v>0</v>
      </c>
      <c r="Q264" s="191">
        <v>0</v>
      </c>
      <c r="R264" s="191">
        <f>Q264*H264</f>
        <v>0</v>
      </c>
      <c r="S264" s="191">
        <v>0</v>
      </c>
      <c r="T264" s="192">
        <f>S264*H264</f>
        <v>0</v>
      </c>
      <c r="U264" s="38"/>
      <c r="V264" s="38"/>
      <c r="W264" s="38"/>
      <c r="X264" s="38"/>
      <c r="Y264" s="38"/>
      <c r="Z264" s="38"/>
      <c r="AA264" s="38"/>
      <c r="AB264" s="38"/>
      <c r="AC264" s="38"/>
      <c r="AD264" s="38"/>
      <c r="AE264" s="38"/>
      <c r="AR264" s="193" t="s">
        <v>238</v>
      </c>
      <c r="AT264" s="193" t="s">
        <v>234</v>
      </c>
      <c r="AU264" s="193" t="s">
        <v>81</v>
      </c>
      <c r="AY264" s="21" t="s">
        <v>168</v>
      </c>
      <c r="BE264" s="194">
        <f>IF(N264="základní",J264,0)</f>
        <v>0</v>
      </c>
      <c r="BF264" s="194">
        <f>IF(N264="snížená",J264,0)</f>
        <v>0</v>
      </c>
      <c r="BG264" s="194">
        <f>IF(N264="zákl. přenesená",J264,0)</f>
        <v>0</v>
      </c>
      <c r="BH264" s="194">
        <f>IF(N264="sníž. přenesená",J264,0)</f>
        <v>0</v>
      </c>
      <c r="BI264" s="194">
        <f>IF(N264="nulová",J264,0)</f>
        <v>0</v>
      </c>
      <c r="BJ264" s="21" t="s">
        <v>79</v>
      </c>
      <c r="BK264" s="194">
        <f>ROUND(I264*H264,2)</f>
        <v>0</v>
      </c>
      <c r="BL264" s="21" t="s">
        <v>176</v>
      </c>
      <c r="BM264" s="193" t="s">
        <v>4354</v>
      </c>
    </row>
    <row r="265" spans="1:65" s="2" customFormat="1" ht="11.25">
      <c r="A265" s="38"/>
      <c r="B265" s="39"/>
      <c r="C265" s="40"/>
      <c r="D265" s="195" t="s">
        <v>178</v>
      </c>
      <c r="E265" s="40"/>
      <c r="F265" s="196" t="s">
        <v>4353</v>
      </c>
      <c r="G265" s="40"/>
      <c r="H265" s="40"/>
      <c r="I265" s="197"/>
      <c r="J265" s="40"/>
      <c r="K265" s="40"/>
      <c r="L265" s="43"/>
      <c r="M265" s="198"/>
      <c r="N265" s="199"/>
      <c r="O265" s="68"/>
      <c r="P265" s="68"/>
      <c r="Q265" s="68"/>
      <c r="R265" s="68"/>
      <c r="S265" s="68"/>
      <c r="T265" s="69"/>
      <c r="U265" s="38"/>
      <c r="V265" s="38"/>
      <c r="W265" s="38"/>
      <c r="X265" s="38"/>
      <c r="Y265" s="38"/>
      <c r="Z265" s="38"/>
      <c r="AA265" s="38"/>
      <c r="AB265" s="38"/>
      <c r="AC265" s="38"/>
      <c r="AD265" s="38"/>
      <c r="AE265" s="38"/>
      <c r="AT265" s="21" t="s">
        <v>178</v>
      </c>
      <c r="AU265" s="21" t="s">
        <v>81</v>
      </c>
    </row>
    <row r="266" spans="1:65" s="2" customFormat="1" ht="16.5" customHeight="1">
      <c r="A266" s="38"/>
      <c r="B266" s="39"/>
      <c r="C266" s="225" t="s">
        <v>2022</v>
      </c>
      <c r="D266" s="225" t="s">
        <v>234</v>
      </c>
      <c r="E266" s="226" t="s">
        <v>4355</v>
      </c>
      <c r="F266" s="227" t="s">
        <v>4356</v>
      </c>
      <c r="G266" s="228" t="s">
        <v>245</v>
      </c>
      <c r="H266" s="229">
        <v>20</v>
      </c>
      <c r="I266" s="230"/>
      <c r="J266" s="231">
        <f>ROUND(I266*H266,2)</f>
        <v>0</v>
      </c>
      <c r="K266" s="227" t="s">
        <v>1480</v>
      </c>
      <c r="L266" s="232"/>
      <c r="M266" s="233" t="s">
        <v>19</v>
      </c>
      <c r="N266" s="234" t="s">
        <v>43</v>
      </c>
      <c r="O266" s="68"/>
      <c r="P266" s="191">
        <f>O266*H266</f>
        <v>0</v>
      </c>
      <c r="Q266" s="191">
        <v>0</v>
      </c>
      <c r="R266" s="191">
        <f>Q266*H266</f>
        <v>0</v>
      </c>
      <c r="S266" s="191">
        <v>0</v>
      </c>
      <c r="T266" s="192">
        <f>S266*H266</f>
        <v>0</v>
      </c>
      <c r="U266" s="38"/>
      <c r="V266" s="38"/>
      <c r="W266" s="38"/>
      <c r="X266" s="38"/>
      <c r="Y266" s="38"/>
      <c r="Z266" s="38"/>
      <c r="AA266" s="38"/>
      <c r="AB266" s="38"/>
      <c r="AC266" s="38"/>
      <c r="AD266" s="38"/>
      <c r="AE266" s="38"/>
      <c r="AR266" s="193" t="s">
        <v>238</v>
      </c>
      <c r="AT266" s="193" t="s">
        <v>234</v>
      </c>
      <c r="AU266" s="193" t="s">
        <v>81</v>
      </c>
      <c r="AY266" s="21" t="s">
        <v>168</v>
      </c>
      <c r="BE266" s="194">
        <f>IF(N266="základní",J266,0)</f>
        <v>0</v>
      </c>
      <c r="BF266" s="194">
        <f>IF(N266="snížená",J266,0)</f>
        <v>0</v>
      </c>
      <c r="BG266" s="194">
        <f>IF(N266="zákl. přenesená",J266,0)</f>
        <v>0</v>
      </c>
      <c r="BH266" s="194">
        <f>IF(N266="sníž. přenesená",J266,0)</f>
        <v>0</v>
      </c>
      <c r="BI266" s="194">
        <f>IF(N266="nulová",J266,0)</f>
        <v>0</v>
      </c>
      <c r="BJ266" s="21" t="s">
        <v>79</v>
      </c>
      <c r="BK266" s="194">
        <f>ROUND(I266*H266,2)</f>
        <v>0</v>
      </c>
      <c r="BL266" s="21" t="s">
        <v>176</v>
      </c>
      <c r="BM266" s="193" t="s">
        <v>4357</v>
      </c>
    </row>
    <row r="267" spans="1:65" s="2" customFormat="1" ht="11.25">
      <c r="A267" s="38"/>
      <c r="B267" s="39"/>
      <c r="C267" s="40"/>
      <c r="D267" s="195" t="s">
        <v>178</v>
      </c>
      <c r="E267" s="40"/>
      <c r="F267" s="196" t="s">
        <v>4356</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1" t="s">
        <v>178</v>
      </c>
      <c r="AU267" s="21" t="s">
        <v>81</v>
      </c>
    </row>
    <row r="268" spans="1:65" s="12" customFormat="1" ht="22.9" customHeight="1">
      <c r="B268" s="166"/>
      <c r="C268" s="167"/>
      <c r="D268" s="168" t="s">
        <v>71</v>
      </c>
      <c r="E268" s="180" t="s">
        <v>4358</v>
      </c>
      <c r="F268" s="180" t="s">
        <v>4359</v>
      </c>
      <c r="G268" s="167"/>
      <c r="H268" s="167"/>
      <c r="I268" s="170"/>
      <c r="J268" s="181">
        <f>BK268</f>
        <v>0</v>
      </c>
      <c r="K268" s="167"/>
      <c r="L268" s="172"/>
      <c r="M268" s="173"/>
      <c r="N268" s="174"/>
      <c r="O268" s="174"/>
      <c r="P268" s="175">
        <f>SUM(P269:P286)</f>
        <v>0</v>
      </c>
      <c r="Q268" s="174"/>
      <c r="R268" s="175">
        <f>SUM(R269:R286)</f>
        <v>0</v>
      </c>
      <c r="S268" s="174"/>
      <c r="T268" s="176">
        <f>SUM(T269:T286)</f>
        <v>0</v>
      </c>
      <c r="AR268" s="177" t="s">
        <v>268</v>
      </c>
      <c r="AT268" s="178" t="s">
        <v>71</v>
      </c>
      <c r="AU268" s="178" t="s">
        <v>79</v>
      </c>
      <c r="AY268" s="177" t="s">
        <v>168</v>
      </c>
      <c r="BK268" s="179">
        <f>SUM(BK269:BK286)</f>
        <v>0</v>
      </c>
    </row>
    <row r="269" spans="1:65" s="2" customFormat="1" ht="16.5" customHeight="1">
      <c r="A269" s="38"/>
      <c r="B269" s="39"/>
      <c r="C269" s="225" t="s">
        <v>791</v>
      </c>
      <c r="D269" s="225" t="s">
        <v>234</v>
      </c>
      <c r="E269" s="226" t="s">
        <v>4360</v>
      </c>
      <c r="F269" s="227" t="s">
        <v>4361</v>
      </c>
      <c r="G269" s="228" t="s">
        <v>245</v>
      </c>
      <c r="H269" s="229">
        <v>160</v>
      </c>
      <c r="I269" s="230"/>
      <c r="J269" s="231">
        <f>ROUND(I269*H269,2)</f>
        <v>0</v>
      </c>
      <c r="K269" s="227" t="s">
        <v>1480</v>
      </c>
      <c r="L269" s="232"/>
      <c r="M269" s="233" t="s">
        <v>19</v>
      </c>
      <c r="N269" s="234" t="s">
        <v>43</v>
      </c>
      <c r="O269" s="68"/>
      <c r="P269" s="191">
        <f>O269*H269</f>
        <v>0</v>
      </c>
      <c r="Q269" s="191">
        <v>0</v>
      </c>
      <c r="R269" s="191">
        <f>Q269*H269</f>
        <v>0</v>
      </c>
      <c r="S269" s="191">
        <v>0</v>
      </c>
      <c r="T269" s="192">
        <f>S269*H269</f>
        <v>0</v>
      </c>
      <c r="U269" s="38"/>
      <c r="V269" s="38"/>
      <c r="W269" s="38"/>
      <c r="X269" s="38"/>
      <c r="Y269" s="38"/>
      <c r="Z269" s="38"/>
      <c r="AA269" s="38"/>
      <c r="AB269" s="38"/>
      <c r="AC269" s="38"/>
      <c r="AD269" s="38"/>
      <c r="AE269" s="38"/>
      <c r="AR269" s="193" t="s">
        <v>238</v>
      </c>
      <c r="AT269" s="193" t="s">
        <v>234</v>
      </c>
      <c r="AU269" s="193" t="s">
        <v>81</v>
      </c>
      <c r="AY269" s="21" t="s">
        <v>168</v>
      </c>
      <c r="BE269" s="194">
        <f>IF(N269="základní",J269,0)</f>
        <v>0</v>
      </c>
      <c r="BF269" s="194">
        <f>IF(N269="snížená",J269,0)</f>
        <v>0</v>
      </c>
      <c r="BG269" s="194">
        <f>IF(N269="zákl. přenesená",J269,0)</f>
        <v>0</v>
      </c>
      <c r="BH269" s="194">
        <f>IF(N269="sníž. přenesená",J269,0)</f>
        <v>0</v>
      </c>
      <c r="BI269" s="194">
        <f>IF(N269="nulová",J269,0)</f>
        <v>0</v>
      </c>
      <c r="BJ269" s="21" t="s">
        <v>79</v>
      </c>
      <c r="BK269" s="194">
        <f>ROUND(I269*H269,2)</f>
        <v>0</v>
      </c>
      <c r="BL269" s="21" t="s">
        <v>176</v>
      </c>
      <c r="BM269" s="193" t="s">
        <v>4362</v>
      </c>
    </row>
    <row r="270" spans="1:65" s="2" customFormat="1" ht="11.25">
      <c r="A270" s="38"/>
      <c r="B270" s="39"/>
      <c r="C270" s="40"/>
      <c r="D270" s="195" t="s">
        <v>178</v>
      </c>
      <c r="E270" s="40"/>
      <c r="F270" s="196" t="s">
        <v>4361</v>
      </c>
      <c r="G270" s="40"/>
      <c r="H270" s="40"/>
      <c r="I270" s="197"/>
      <c r="J270" s="40"/>
      <c r="K270" s="40"/>
      <c r="L270" s="43"/>
      <c r="M270" s="198"/>
      <c r="N270" s="199"/>
      <c r="O270" s="68"/>
      <c r="P270" s="68"/>
      <c r="Q270" s="68"/>
      <c r="R270" s="68"/>
      <c r="S270" s="68"/>
      <c r="T270" s="69"/>
      <c r="U270" s="38"/>
      <c r="V270" s="38"/>
      <c r="W270" s="38"/>
      <c r="X270" s="38"/>
      <c r="Y270" s="38"/>
      <c r="Z270" s="38"/>
      <c r="AA270" s="38"/>
      <c r="AB270" s="38"/>
      <c r="AC270" s="38"/>
      <c r="AD270" s="38"/>
      <c r="AE270" s="38"/>
      <c r="AT270" s="21" t="s">
        <v>178</v>
      </c>
      <c r="AU270" s="21" t="s">
        <v>81</v>
      </c>
    </row>
    <row r="271" spans="1:65" s="2" customFormat="1" ht="16.5" customHeight="1">
      <c r="A271" s="38"/>
      <c r="B271" s="39"/>
      <c r="C271" s="225" t="s">
        <v>804</v>
      </c>
      <c r="D271" s="225" t="s">
        <v>234</v>
      </c>
      <c r="E271" s="226" t="s">
        <v>4363</v>
      </c>
      <c r="F271" s="227" t="s">
        <v>4364</v>
      </c>
      <c r="G271" s="228" t="s">
        <v>999</v>
      </c>
      <c r="H271" s="229">
        <v>200</v>
      </c>
      <c r="I271" s="230"/>
      <c r="J271" s="231">
        <f>ROUND(I271*H271,2)</f>
        <v>0</v>
      </c>
      <c r="K271" s="227" t="s">
        <v>1480</v>
      </c>
      <c r="L271" s="232"/>
      <c r="M271" s="233" t="s">
        <v>19</v>
      </c>
      <c r="N271" s="234" t="s">
        <v>43</v>
      </c>
      <c r="O271" s="68"/>
      <c r="P271" s="191">
        <f>O271*H271</f>
        <v>0</v>
      </c>
      <c r="Q271" s="191">
        <v>0</v>
      </c>
      <c r="R271" s="191">
        <f>Q271*H271</f>
        <v>0</v>
      </c>
      <c r="S271" s="191">
        <v>0</v>
      </c>
      <c r="T271" s="192">
        <f>S271*H271</f>
        <v>0</v>
      </c>
      <c r="U271" s="38"/>
      <c r="V271" s="38"/>
      <c r="W271" s="38"/>
      <c r="X271" s="38"/>
      <c r="Y271" s="38"/>
      <c r="Z271" s="38"/>
      <c r="AA271" s="38"/>
      <c r="AB271" s="38"/>
      <c r="AC271" s="38"/>
      <c r="AD271" s="38"/>
      <c r="AE271" s="38"/>
      <c r="AR271" s="193" t="s">
        <v>238</v>
      </c>
      <c r="AT271" s="193" t="s">
        <v>234</v>
      </c>
      <c r="AU271" s="193" t="s">
        <v>81</v>
      </c>
      <c r="AY271" s="21" t="s">
        <v>168</v>
      </c>
      <c r="BE271" s="194">
        <f>IF(N271="základní",J271,0)</f>
        <v>0</v>
      </c>
      <c r="BF271" s="194">
        <f>IF(N271="snížená",J271,0)</f>
        <v>0</v>
      </c>
      <c r="BG271" s="194">
        <f>IF(N271="zákl. přenesená",J271,0)</f>
        <v>0</v>
      </c>
      <c r="BH271" s="194">
        <f>IF(N271="sníž. přenesená",J271,0)</f>
        <v>0</v>
      </c>
      <c r="BI271" s="194">
        <f>IF(N271="nulová",J271,0)</f>
        <v>0</v>
      </c>
      <c r="BJ271" s="21" t="s">
        <v>79</v>
      </c>
      <c r="BK271" s="194">
        <f>ROUND(I271*H271,2)</f>
        <v>0</v>
      </c>
      <c r="BL271" s="21" t="s">
        <v>176</v>
      </c>
      <c r="BM271" s="193" t="s">
        <v>4365</v>
      </c>
    </row>
    <row r="272" spans="1:65" s="2" customFormat="1" ht="11.25">
      <c r="A272" s="38"/>
      <c r="B272" s="39"/>
      <c r="C272" s="40"/>
      <c r="D272" s="195" t="s">
        <v>178</v>
      </c>
      <c r="E272" s="40"/>
      <c r="F272" s="196" t="s">
        <v>4364</v>
      </c>
      <c r="G272" s="40"/>
      <c r="H272" s="40"/>
      <c r="I272" s="197"/>
      <c r="J272" s="40"/>
      <c r="K272" s="40"/>
      <c r="L272" s="43"/>
      <c r="M272" s="198"/>
      <c r="N272" s="199"/>
      <c r="O272" s="68"/>
      <c r="P272" s="68"/>
      <c r="Q272" s="68"/>
      <c r="R272" s="68"/>
      <c r="S272" s="68"/>
      <c r="T272" s="69"/>
      <c r="U272" s="38"/>
      <c r="V272" s="38"/>
      <c r="W272" s="38"/>
      <c r="X272" s="38"/>
      <c r="Y272" s="38"/>
      <c r="Z272" s="38"/>
      <c r="AA272" s="38"/>
      <c r="AB272" s="38"/>
      <c r="AC272" s="38"/>
      <c r="AD272" s="38"/>
      <c r="AE272" s="38"/>
      <c r="AT272" s="21" t="s">
        <v>178</v>
      </c>
      <c r="AU272" s="21" t="s">
        <v>81</v>
      </c>
    </row>
    <row r="273" spans="1:65" s="2" customFormat="1" ht="16.5" customHeight="1">
      <c r="A273" s="38"/>
      <c r="B273" s="39"/>
      <c r="C273" s="225" t="s">
        <v>2030</v>
      </c>
      <c r="D273" s="225" t="s">
        <v>234</v>
      </c>
      <c r="E273" s="226" t="s">
        <v>4366</v>
      </c>
      <c r="F273" s="227" t="s">
        <v>4367</v>
      </c>
      <c r="G273" s="228" t="s">
        <v>999</v>
      </c>
      <c r="H273" s="229">
        <v>30</v>
      </c>
      <c r="I273" s="230"/>
      <c r="J273" s="231">
        <f>ROUND(I273*H273,2)</f>
        <v>0</v>
      </c>
      <c r="K273" s="227" t="s">
        <v>1480</v>
      </c>
      <c r="L273" s="232"/>
      <c r="M273" s="233" t="s">
        <v>19</v>
      </c>
      <c r="N273" s="234" t="s">
        <v>43</v>
      </c>
      <c r="O273" s="68"/>
      <c r="P273" s="191">
        <f>O273*H273</f>
        <v>0</v>
      </c>
      <c r="Q273" s="191">
        <v>0</v>
      </c>
      <c r="R273" s="191">
        <f>Q273*H273</f>
        <v>0</v>
      </c>
      <c r="S273" s="191">
        <v>0</v>
      </c>
      <c r="T273" s="192">
        <f>S273*H273</f>
        <v>0</v>
      </c>
      <c r="U273" s="38"/>
      <c r="V273" s="38"/>
      <c r="W273" s="38"/>
      <c r="X273" s="38"/>
      <c r="Y273" s="38"/>
      <c r="Z273" s="38"/>
      <c r="AA273" s="38"/>
      <c r="AB273" s="38"/>
      <c r="AC273" s="38"/>
      <c r="AD273" s="38"/>
      <c r="AE273" s="38"/>
      <c r="AR273" s="193" t="s">
        <v>238</v>
      </c>
      <c r="AT273" s="193" t="s">
        <v>234</v>
      </c>
      <c r="AU273" s="193" t="s">
        <v>81</v>
      </c>
      <c r="AY273" s="21" t="s">
        <v>168</v>
      </c>
      <c r="BE273" s="194">
        <f>IF(N273="základní",J273,0)</f>
        <v>0</v>
      </c>
      <c r="BF273" s="194">
        <f>IF(N273="snížená",J273,0)</f>
        <v>0</v>
      </c>
      <c r="BG273" s="194">
        <f>IF(N273="zákl. přenesená",J273,0)</f>
        <v>0</v>
      </c>
      <c r="BH273" s="194">
        <f>IF(N273="sníž. přenesená",J273,0)</f>
        <v>0</v>
      </c>
      <c r="BI273" s="194">
        <f>IF(N273="nulová",J273,0)</f>
        <v>0</v>
      </c>
      <c r="BJ273" s="21" t="s">
        <v>79</v>
      </c>
      <c r="BK273" s="194">
        <f>ROUND(I273*H273,2)</f>
        <v>0</v>
      </c>
      <c r="BL273" s="21" t="s">
        <v>176</v>
      </c>
      <c r="BM273" s="193" t="s">
        <v>4368</v>
      </c>
    </row>
    <row r="274" spans="1:65" s="2" customFormat="1" ht="11.25">
      <c r="A274" s="38"/>
      <c r="B274" s="39"/>
      <c r="C274" s="40"/>
      <c r="D274" s="195" t="s">
        <v>178</v>
      </c>
      <c r="E274" s="40"/>
      <c r="F274" s="196" t="s">
        <v>4367</v>
      </c>
      <c r="G274" s="40"/>
      <c r="H274" s="40"/>
      <c r="I274" s="197"/>
      <c r="J274" s="40"/>
      <c r="K274" s="40"/>
      <c r="L274" s="43"/>
      <c r="M274" s="198"/>
      <c r="N274" s="199"/>
      <c r="O274" s="68"/>
      <c r="P274" s="68"/>
      <c r="Q274" s="68"/>
      <c r="R274" s="68"/>
      <c r="S274" s="68"/>
      <c r="T274" s="69"/>
      <c r="U274" s="38"/>
      <c r="V274" s="38"/>
      <c r="W274" s="38"/>
      <c r="X274" s="38"/>
      <c r="Y274" s="38"/>
      <c r="Z274" s="38"/>
      <c r="AA274" s="38"/>
      <c r="AB274" s="38"/>
      <c r="AC274" s="38"/>
      <c r="AD274" s="38"/>
      <c r="AE274" s="38"/>
      <c r="AT274" s="21" t="s">
        <v>178</v>
      </c>
      <c r="AU274" s="21" t="s">
        <v>81</v>
      </c>
    </row>
    <row r="275" spans="1:65" s="2" customFormat="1" ht="16.5" customHeight="1">
      <c r="A275" s="38"/>
      <c r="B275" s="39"/>
      <c r="C275" s="225" t="s">
        <v>889</v>
      </c>
      <c r="D275" s="225" t="s">
        <v>234</v>
      </c>
      <c r="E275" s="226" t="s">
        <v>4369</v>
      </c>
      <c r="F275" s="227" t="s">
        <v>4370</v>
      </c>
      <c r="G275" s="228" t="s">
        <v>999</v>
      </c>
      <c r="H275" s="229">
        <v>6</v>
      </c>
      <c r="I275" s="230"/>
      <c r="J275" s="231">
        <f>ROUND(I275*H275,2)</f>
        <v>0</v>
      </c>
      <c r="K275" s="227" t="s">
        <v>1480</v>
      </c>
      <c r="L275" s="232"/>
      <c r="M275" s="233" t="s">
        <v>19</v>
      </c>
      <c r="N275" s="234" t="s">
        <v>43</v>
      </c>
      <c r="O275" s="68"/>
      <c r="P275" s="191">
        <f>O275*H275</f>
        <v>0</v>
      </c>
      <c r="Q275" s="191">
        <v>0</v>
      </c>
      <c r="R275" s="191">
        <f>Q275*H275</f>
        <v>0</v>
      </c>
      <c r="S275" s="191">
        <v>0</v>
      </c>
      <c r="T275" s="192">
        <f>S275*H275</f>
        <v>0</v>
      </c>
      <c r="U275" s="38"/>
      <c r="V275" s="38"/>
      <c r="W275" s="38"/>
      <c r="X275" s="38"/>
      <c r="Y275" s="38"/>
      <c r="Z275" s="38"/>
      <c r="AA275" s="38"/>
      <c r="AB275" s="38"/>
      <c r="AC275" s="38"/>
      <c r="AD275" s="38"/>
      <c r="AE275" s="38"/>
      <c r="AR275" s="193" t="s">
        <v>238</v>
      </c>
      <c r="AT275" s="193" t="s">
        <v>234</v>
      </c>
      <c r="AU275" s="193" t="s">
        <v>81</v>
      </c>
      <c r="AY275" s="21" t="s">
        <v>168</v>
      </c>
      <c r="BE275" s="194">
        <f>IF(N275="základní",J275,0)</f>
        <v>0</v>
      </c>
      <c r="BF275" s="194">
        <f>IF(N275="snížená",J275,0)</f>
        <v>0</v>
      </c>
      <c r="BG275" s="194">
        <f>IF(N275="zákl. přenesená",J275,0)</f>
        <v>0</v>
      </c>
      <c r="BH275" s="194">
        <f>IF(N275="sníž. přenesená",J275,0)</f>
        <v>0</v>
      </c>
      <c r="BI275" s="194">
        <f>IF(N275="nulová",J275,0)</f>
        <v>0</v>
      </c>
      <c r="BJ275" s="21" t="s">
        <v>79</v>
      </c>
      <c r="BK275" s="194">
        <f>ROUND(I275*H275,2)</f>
        <v>0</v>
      </c>
      <c r="BL275" s="21" t="s">
        <v>176</v>
      </c>
      <c r="BM275" s="193" t="s">
        <v>4371</v>
      </c>
    </row>
    <row r="276" spans="1:65" s="2" customFormat="1" ht="11.25">
      <c r="A276" s="38"/>
      <c r="B276" s="39"/>
      <c r="C276" s="40"/>
      <c r="D276" s="195" t="s">
        <v>178</v>
      </c>
      <c r="E276" s="40"/>
      <c r="F276" s="196" t="s">
        <v>4370</v>
      </c>
      <c r="G276" s="40"/>
      <c r="H276" s="40"/>
      <c r="I276" s="197"/>
      <c r="J276" s="40"/>
      <c r="K276" s="40"/>
      <c r="L276" s="43"/>
      <c r="M276" s="198"/>
      <c r="N276" s="199"/>
      <c r="O276" s="68"/>
      <c r="P276" s="68"/>
      <c r="Q276" s="68"/>
      <c r="R276" s="68"/>
      <c r="S276" s="68"/>
      <c r="T276" s="69"/>
      <c r="U276" s="38"/>
      <c r="V276" s="38"/>
      <c r="W276" s="38"/>
      <c r="X276" s="38"/>
      <c r="Y276" s="38"/>
      <c r="Z276" s="38"/>
      <c r="AA276" s="38"/>
      <c r="AB276" s="38"/>
      <c r="AC276" s="38"/>
      <c r="AD276" s="38"/>
      <c r="AE276" s="38"/>
      <c r="AT276" s="21" t="s">
        <v>178</v>
      </c>
      <c r="AU276" s="21" t="s">
        <v>81</v>
      </c>
    </row>
    <row r="277" spans="1:65" s="2" customFormat="1" ht="16.5" customHeight="1">
      <c r="A277" s="38"/>
      <c r="B277" s="39"/>
      <c r="C277" s="225" t="s">
        <v>895</v>
      </c>
      <c r="D277" s="225" t="s">
        <v>234</v>
      </c>
      <c r="E277" s="226" t="s">
        <v>4372</v>
      </c>
      <c r="F277" s="227" t="s">
        <v>4373</v>
      </c>
      <c r="G277" s="228" t="s">
        <v>999</v>
      </c>
      <c r="H277" s="229">
        <v>20</v>
      </c>
      <c r="I277" s="230"/>
      <c r="J277" s="231">
        <f>ROUND(I277*H277,2)</f>
        <v>0</v>
      </c>
      <c r="K277" s="227" t="s">
        <v>1480</v>
      </c>
      <c r="L277" s="232"/>
      <c r="M277" s="233" t="s">
        <v>19</v>
      </c>
      <c r="N277" s="234" t="s">
        <v>43</v>
      </c>
      <c r="O277" s="68"/>
      <c r="P277" s="191">
        <f>O277*H277</f>
        <v>0</v>
      </c>
      <c r="Q277" s="191">
        <v>0</v>
      </c>
      <c r="R277" s="191">
        <f>Q277*H277</f>
        <v>0</v>
      </c>
      <c r="S277" s="191">
        <v>0</v>
      </c>
      <c r="T277" s="192">
        <f>S277*H277</f>
        <v>0</v>
      </c>
      <c r="U277" s="38"/>
      <c r="V277" s="38"/>
      <c r="W277" s="38"/>
      <c r="X277" s="38"/>
      <c r="Y277" s="38"/>
      <c r="Z277" s="38"/>
      <c r="AA277" s="38"/>
      <c r="AB277" s="38"/>
      <c r="AC277" s="38"/>
      <c r="AD277" s="38"/>
      <c r="AE277" s="38"/>
      <c r="AR277" s="193" t="s">
        <v>238</v>
      </c>
      <c r="AT277" s="193" t="s">
        <v>234</v>
      </c>
      <c r="AU277" s="193" t="s">
        <v>81</v>
      </c>
      <c r="AY277" s="21" t="s">
        <v>168</v>
      </c>
      <c r="BE277" s="194">
        <f>IF(N277="základní",J277,0)</f>
        <v>0</v>
      </c>
      <c r="BF277" s="194">
        <f>IF(N277="snížená",J277,0)</f>
        <v>0</v>
      </c>
      <c r="BG277" s="194">
        <f>IF(N277="zákl. přenesená",J277,0)</f>
        <v>0</v>
      </c>
      <c r="BH277" s="194">
        <f>IF(N277="sníž. přenesená",J277,0)</f>
        <v>0</v>
      </c>
      <c r="BI277" s="194">
        <f>IF(N277="nulová",J277,0)</f>
        <v>0</v>
      </c>
      <c r="BJ277" s="21" t="s">
        <v>79</v>
      </c>
      <c r="BK277" s="194">
        <f>ROUND(I277*H277,2)</f>
        <v>0</v>
      </c>
      <c r="BL277" s="21" t="s">
        <v>176</v>
      </c>
      <c r="BM277" s="193" t="s">
        <v>4374</v>
      </c>
    </row>
    <row r="278" spans="1:65" s="2" customFormat="1" ht="11.25">
      <c r="A278" s="38"/>
      <c r="B278" s="39"/>
      <c r="C278" s="40"/>
      <c r="D278" s="195" t="s">
        <v>178</v>
      </c>
      <c r="E278" s="40"/>
      <c r="F278" s="196" t="s">
        <v>4373</v>
      </c>
      <c r="G278" s="40"/>
      <c r="H278" s="40"/>
      <c r="I278" s="197"/>
      <c r="J278" s="40"/>
      <c r="K278" s="40"/>
      <c r="L278" s="43"/>
      <c r="M278" s="198"/>
      <c r="N278" s="199"/>
      <c r="O278" s="68"/>
      <c r="P278" s="68"/>
      <c r="Q278" s="68"/>
      <c r="R278" s="68"/>
      <c r="S278" s="68"/>
      <c r="T278" s="69"/>
      <c r="U278" s="38"/>
      <c r="V278" s="38"/>
      <c r="W278" s="38"/>
      <c r="X278" s="38"/>
      <c r="Y278" s="38"/>
      <c r="Z278" s="38"/>
      <c r="AA278" s="38"/>
      <c r="AB278" s="38"/>
      <c r="AC278" s="38"/>
      <c r="AD278" s="38"/>
      <c r="AE278" s="38"/>
      <c r="AT278" s="21" t="s">
        <v>178</v>
      </c>
      <c r="AU278" s="21" t="s">
        <v>81</v>
      </c>
    </row>
    <row r="279" spans="1:65" s="2" customFormat="1" ht="16.5" customHeight="1">
      <c r="A279" s="38"/>
      <c r="B279" s="39"/>
      <c r="C279" s="225" t="s">
        <v>900</v>
      </c>
      <c r="D279" s="225" t="s">
        <v>234</v>
      </c>
      <c r="E279" s="226" t="s">
        <v>4375</v>
      </c>
      <c r="F279" s="227" t="s">
        <v>4376</v>
      </c>
      <c r="G279" s="228" t="s">
        <v>999</v>
      </c>
      <c r="H279" s="229">
        <v>5</v>
      </c>
      <c r="I279" s="230"/>
      <c r="J279" s="231">
        <f>ROUND(I279*H279,2)</f>
        <v>0</v>
      </c>
      <c r="K279" s="227" t="s">
        <v>1480</v>
      </c>
      <c r="L279" s="232"/>
      <c r="M279" s="233" t="s">
        <v>19</v>
      </c>
      <c r="N279" s="234" t="s">
        <v>43</v>
      </c>
      <c r="O279" s="68"/>
      <c r="P279" s="191">
        <f>O279*H279</f>
        <v>0</v>
      </c>
      <c r="Q279" s="191">
        <v>0</v>
      </c>
      <c r="R279" s="191">
        <f>Q279*H279</f>
        <v>0</v>
      </c>
      <c r="S279" s="191">
        <v>0</v>
      </c>
      <c r="T279" s="192">
        <f>S279*H279</f>
        <v>0</v>
      </c>
      <c r="U279" s="38"/>
      <c r="V279" s="38"/>
      <c r="W279" s="38"/>
      <c r="X279" s="38"/>
      <c r="Y279" s="38"/>
      <c r="Z279" s="38"/>
      <c r="AA279" s="38"/>
      <c r="AB279" s="38"/>
      <c r="AC279" s="38"/>
      <c r="AD279" s="38"/>
      <c r="AE279" s="38"/>
      <c r="AR279" s="193" t="s">
        <v>238</v>
      </c>
      <c r="AT279" s="193" t="s">
        <v>234</v>
      </c>
      <c r="AU279" s="193" t="s">
        <v>81</v>
      </c>
      <c r="AY279" s="21" t="s">
        <v>168</v>
      </c>
      <c r="BE279" s="194">
        <f>IF(N279="základní",J279,0)</f>
        <v>0</v>
      </c>
      <c r="BF279" s="194">
        <f>IF(N279="snížená",J279,0)</f>
        <v>0</v>
      </c>
      <c r="BG279" s="194">
        <f>IF(N279="zákl. přenesená",J279,0)</f>
        <v>0</v>
      </c>
      <c r="BH279" s="194">
        <f>IF(N279="sníž. přenesená",J279,0)</f>
        <v>0</v>
      </c>
      <c r="BI279" s="194">
        <f>IF(N279="nulová",J279,0)</f>
        <v>0</v>
      </c>
      <c r="BJ279" s="21" t="s">
        <v>79</v>
      </c>
      <c r="BK279" s="194">
        <f>ROUND(I279*H279,2)</f>
        <v>0</v>
      </c>
      <c r="BL279" s="21" t="s">
        <v>176</v>
      </c>
      <c r="BM279" s="193" t="s">
        <v>4377</v>
      </c>
    </row>
    <row r="280" spans="1:65" s="2" customFormat="1" ht="11.25">
      <c r="A280" s="38"/>
      <c r="B280" s="39"/>
      <c r="C280" s="40"/>
      <c r="D280" s="195" t="s">
        <v>178</v>
      </c>
      <c r="E280" s="40"/>
      <c r="F280" s="196" t="s">
        <v>4376</v>
      </c>
      <c r="G280" s="40"/>
      <c r="H280" s="40"/>
      <c r="I280" s="197"/>
      <c r="J280" s="40"/>
      <c r="K280" s="40"/>
      <c r="L280" s="43"/>
      <c r="M280" s="198"/>
      <c r="N280" s="199"/>
      <c r="O280" s="68"/>
      <c r="P280" s="68"/>
      <c r="Q280" s="68"/>
      <c r="R280" s="68"/>
      <c r="S280" s="68"/>
      <c r="T280" s="69"/>
      <c r="U280" s="38"/>
      <c r="V280" s="38"/>
      <c r="W280" s="38"/>
      <c r="X280" s="38"/>
      <c r="Y280" s="38"/>
      <c r="Z280" s="38"/>
      <c r="AA280" s="38"/>
      <c r="AB280" s="38"/>
      <c r="AC280" s="38"/>
      <c r="AD280" s="38"/>
      <c r="AE280" s="38"/>
      <c r="AT280" s="21" t="s">
        <v>178</v>
      </c>
      <c r="AU280" s="21" t="s">
        <v>81</v>
      </c>
    </row>
    <row r="281" spans="1:65" s="2" customFormat="1" ht="16.5" customHeight="1">
      <c r="A281" s="38"/>
      <c r="B281" s="39"/>
      <c r="C281" s="225" t="s">
        <v>906</v>
      </c>
      <c r="D281" s="225" t="s">
        <v>234</v>
      </c>
      <c r="E281" s="226" t="s">
        <v>4378</v>
      </c>
      <c r="F281" s="227" t="s">
        <v>4379</v>
      </c>
      <c r="G281" s="228" t="s">
        <v>999</v>
      </c>
      <c r="H281" s="229">
        <v>10</v>
      </c>
      <c r="I281" s="230"/>
      <c r="J281" s="231">
        <f>ROUND(I281*H281,2)</f>
        <v>0</v>
      </c>
      <c r="K281" s="227" t="s">
        <v>1480</v>
      </c>
      <c r="L281" s="232"/>
      <c r="M281" s="233" t="s">
        <v>19</v>
      </c>
      <c r="N281" s="234" t="s">
        <v>43</v>
      </c>
      <c r="O281" s="68"/>
      <c r="P281" s="191">
        <f>O281*H281</f>
        <v>0</v>
      </c>
      <c r="Q281" s="191">
        <v>0</v>
      </c>
      <c r="R281" s="191">
        <f>Q281*H281</f>
        <v>0</v>
      </c>
      <c r="S281" s="191">
        <v>0</v>
      </c>
      <c r="T281" s="192">
        <f>S281*H281</f>
        <v>0</v>
      </c>
      <c r="U281" s="38"/>
      <c r="V281" s="38"/>
      <c r="W281" s="38"/>
      <c r="X281" s="38"/>
      <c r="Y281" s="38"/>
      <c r="Z281" s="38"/>
      <c r="AA281" s="38"/>
      <c r="AB281" s="38"/>
      <c r="AC281" s="38"/>
      <c r="AD281" s="38"/>
      <c r="AE281" s="38"/>
      <c r="AR281" s="193" t="s">
        <v>238</v>
      </c>
      <c r="AT281" s="193" t="s">
        <v>234</v>
      </c>
      <c r="AU281" s="193" t="s">
        <v>81</v>
      </c>
      <c r="AY281" s="21" t="s">
        <v>168</v>
      </c>
      <c r="BE281" s="194">
        <f>IF(N281="základní",J281,0)</f>
        <v>0</v>
      </c>
      <c r="BF281" s="194">
        <f>IF(N281="snížená",J281,0)</f>
        <v>0</v>
      </c>
      <c r="BG281" s="194">
        <f>IF(N281="zákl. přenesená",J281,0)</f>
        <v>0</v>
      </c>
      <c r="BH281" s="194">
        <f>IF(N281="sníž. přenesená",J281,0)</f>
        <v>0</v>
      </c>
      <c r="BI281" s="194">
        <f>IF(N281="nulová",J281,0)</f>
        <v>0</v>
      </c>
      <c r="BJ281" s="21" t="s">
        <v>79</v>
      </c>
      <c r="BK281" s="194">
        <f>ROUND(I281*H281,2)</f>
        <v>0</v>
      </c>
      <c r="BL281" s="21" t="s">
        <v>176</v>
      </c>
      <c r="BM281" s="193" t="s">
        <v>4380</v>
      </c>
    </row>
    <row r="282" spans="1:65" s="2" customFormat="1" ht="11.25">
      <c r="A282" s="38"/>
      <c r="B282" s="39"/>
      <c r="C282" s="40"/>
      <c r="D282" s="195" t="s">
        <v>178</v>
      </c>
      <c r="E282" s="40"/>
      <c r="F282" s="196" t="s">
        <v>4379</v>
      </c>
      <c r="G282" s="40"/>
      <c r="H282" s="40"/>
      <c r="I282" s="197"/>
      <c r="J282" s="40"/>
      <c r="K282" s="40"/>
      <c r="L282" s="43"/>
      <c r="M282" s="198"/>
      <c r="N282" s="199"/>
      <c r="O282" s="68"/>
      <c r="P282" s="68"/>
      <c r="Q282" s="68"/>
      <c r="R282" s="68"/>
      <c r="S282" s="68"/>
      <c r="T282" s="69"/>
      <c r="U282" s="38"/>
      <c r="V282" s="38"/>
      <c r="W282" s="38"/>
      <c r="X282" s="38"/>
      <c r="Y282" s="38"/>
      <c r="Z282" s="38"/>
      <c r="AA282" s="38"/>
      <c r="AB282" s="38"/>
      <c r="AC282" s="38"/>
      <c r="AD282" s="38"/>
      <c r="AE282" s="38"/>
      <c r="AT282" s="21" t="s">
        <v>178</v>
      </c>
      <c r="AU282" s="21" t="s">
        <v>81</v>
      </c>
    </row>
    <row r="283" spans="1:65" s="2" customFormat="1" ht="16.5" customHeight="1">
      <c r="A283" s="38"/>
      <c r="B283" s="39"/>
      <c r="C283" s="225" t="s">
        <v>3227</v>
      </c>
      <c r="D283" s="225" t="s">
        <v>234</v>
      </c>
      <c r="E283" s="226" t="s">
        <v>4381</v>
      </c>
      <c r="F283" s="227" t="s">
        <v>4382</v>
      </c>
      <c r="G283" s="228" t="s">
        <v>999</v>
      </c>
      <c r="H283" s="229">
        <v>9</v>
      </c>
      <c r="I283" s="230"/>
      <c r="J283" s="231">
        <f>ROUND(I283*H283,2)</f>
        <v>0</v>
      </c>
      <c r="K283" s="227" t="s">
        <v>1480</v>
      </c>
      <c r="L283" s="232"/>
      <c r="M283" s="233" t="s">
        <v>19</v>
      </c>
      <c r="N283" s="234" t="s">
        <v>43</v>
      </c>
      <c r="O283" s="68"/>
      <c r="P283" s="191">
        <f>O283*H283</f>
        <v>0</v>
      </c>
      <c r="Q283" s="191">
        <v>0</v>
      </c>
      <c r="R283" s="191">
        <f>Q283*H283</f>
        <v>0</v>
      </c>
      <c r="S283" s="191">
        <v>0</v>
      </c>
      <c r="T283" s="192">
        <f>S283*H283</f>
        <v>0</v>
      </c>
      <c r="U283" s="38"/>
      <c r="V283" s="38"/>
      <c r="W283" s="38"/>
      <c r="X283" s="38"/>
      <c r="Y283" s="38"/>
      <c r="Z283" s="38"/>
      <c r="AA283" s="38"/>
      <c r="AB283" s="38"/>
      <c r="AC283" s="38"/>
      <c r="AD283" s="38"/>
      <c r="AE283" s="38"/>
      <c r="AR283" s="193" t="s">
        <v>238</v>
      </c>
      <c r="AT283" s="193" t="s">
        <v>234</v>
      </c>
      <c r="AU283" s="193" t="s">
        <v>81</v>
      </c>
      <c r="AY283" s="21" t="s">
        <v>168</v>
      </c>
      <c r="BE283" s="194">
        <f>IF(N283="základní",J283,0)</f>
        <v>0</v>
      </c>
      <c r="BF283" s="194">
        <f>IF(N283="snížená",J283,0)</f>
        <v>0</v>
      </c>
      <c r="BG283" s="194">
        <f>IF(N283="zákl. přenesená",J283,0)</f>
        <v>0</v>
      </c>
      <c r="BH283" s="194">
        <f>IF(N283="sníž. přenesená",J283,0)</f>
        <v>0</v>
      </c>
      <c r="BI283" s="194">
        <f>IF(N283="nulová",J283,0)</f>
        <v>0</v>
      </c>
      <c r="BJ283" s="21" t="s">
        <v>79</v>
      </c>
      <c r="BK283" s="194">
        <f>ROUND(I283*H283,2)</f>
        <v>0</v>
      </c>
      <c r="BL283" s="21" t="s">
        <v>176</v>
      </c>
      <c r="BM283" s="193" t="s">
        <v>4383</v>
      </c>
    </row>
    <row r="284" spans="1:65" s="2" customFormat="1" ht="11.25">
      <c r="A284" s="38"/>
      <c r="B284" s="39"/>
      <c r="C284" s="40"/>
      <c r="D284" s="195" t="s">
        <v>178</v>
      </c>
      <c r="E284" s="40"/>
      <c r="F284" s="196" t="s">
        <v>4382</v>
      </c>
      <c r="G284" s="40"/>
      <c r="H284" s="40"/>
      <c r="I284" s="197"/>
      <c r="J284" s="40"/>
      <c r="K284" s="40"/>
      <c r="L284" s="43"/>
      <c r="M284" s="198"/>
      <c r="N284" s="199"/>
      <c r="O284" s="68"/>
      <c r="P284" s="68"/>
      <c r="Q284" s="68"/>
      <c r="R284" s="68"/>
      <c r="S284" s="68"/>
      <c r="T284" s="69"/>
      <c r="U284" s="38"/>
      <c r="V284" s="38"/>
      <c r="W284" s="38"/>
      <c r="X284" s="38"/>
      <c r="Y284" s="38"/>
      <c r="Z284" s="38"/>
      <c r="AA284" s="38"/>
      <c r="AB284" s="38"/>
      <c r="AC284" s="38"/>
      <c r="AD284" s="38"/>
      <c r="AE284" s="38"/>
      <c r="AT284" s="21" t="s">
        <v>178</v>
      </c>
      <c r="AU284" s="21" t="s">
        <v>81</v>
      </c>
    </row>
    <row r="285" spans="1:65" s="2" customFormat="1" ht="16.5" customHeight="1">
      <c r="A285" s="38"/>
      <c r="B285" s="39"/>
      <c r="C285" s="225" t="s">
        <v>1591</v>
      </c>
      <c r="D285" s="225" t="s">
        <v>234</v>
      </c>
      <c r="E285" s="226" t="s">
        <v>4384</v>
      </c>
      <c r="F285" s="227" t="s">
        <v>4385</v>
      </c>
      <c r="G285" s="228" t="s">
        <v>999</v>
      </c>
      <c r="H285" s="229">
        <v>3</v>
      </c>
      <c r="I285" s="230"/>
      <c r="J285" s="231">
        <f>ROUND(I285*H285,2)</f>
        <v>0</v>
      </c>
      <c r="K285" s="227" t="s">
        <v>1480</v>
      </c>
      <c r="L285" s="232"/>
      <c r="M285" s="233" t="s">
        <v>19</v>
      </c>
      <c r="N285" s="234" t="s">
        <v>43</v>
      </c>
      <c r="O285" s="68"/>
      <c r="P285" s="191">
        <f>O285*H285</f>
        <v>0</v>
      </c>
      <c r="Q285" s="191">
        <v>0</v>
      </c>
      <c r="R285" s="191">
        <f>Q285*H285</f>
        <v>0</v>
      </c>
      <c r="S285" s="191">
        <v>0</v>
      </c>
      <c r="T285" s="192">
        <f>S285*H285</f>
        <v>0</v>
      </c>
      <c r="U285" s="38"/>
      <c r="V285" s="38"/>
      <c r="W285" s="38"/>
      <c r="X285" s="38"/>
      <c r="Y285" s="38"/>
      <c r="Z285" s="38"/>
      <c r="AA285" s="38"/>
      <c r="AB285" s="38"/>
      <c r="AC285" s="38"/>
      <c r="AD285" s="38"/>
      <c r="AE285" s="38"/>
      <c r="AR285" s="193" t="s">
        <v>238</v>
      </c>
      <c r="AT285" s="193" t="s">
        <v>234</v>
      </c>
      <c r="AU285" s="193" t="s">
        <v>81</v>
      </c>
      <c r="AY285" s="21" t="s">
        <v>168</v>
      </c>
      <c r="BE285" s="194">
        <f>IF(N285="základní",J285,0)</f>
        <v>0</v>
      </c>
      <c r="BF285" s="194">
        <f>IF(N285="snížená",J285,0)</f>
        <v>0</v>
      </c>
      <c r="BG285" s="194">
        <f>IF(N285="zákl. přenesená",J285,0)</f>
        <v>0</v>
      </c>
      <c r="BH285" s="194">
        <f>IF(N285="sníž. přenesená",J285,0)</f>
        <v>0</v>
      </c>
      <c r="BI285" s="194">
        <f>IF(N285="nulová",J285,0)</f>
        <v>0</v>
      </c>
      <c r="BJ285" s="21" t="s">
        <v>79</v>
      </c>
      <c r="BK285" s="194">
        <f>ROUND(I285*H285,2)</f>
        <v>0</v>
      </c>
      <c r="BL285" s="21" t="s">
        <v>176</v>
      </c>
      <c r="BM285" s="193" t="s">
        <v>4386</v>
      </c>
    </row>
    <row r="286" spans="1:65" s="2" customFormat="1" ht="11.25">
      <c r="A286" s="38"/>
      <c r="B286" s="39"/>
      <c r="C286" s="40"/>
      <c r="D286" s="195" t="s">
        <v>178</v>
      </c>
      <c r="E286" s="40"/>
      <c r="F286" s="196" t="s">
        <v>4385</v>
      </c>
      <c r="G286" s="40"/>
      <c r="H286" s="40"/>
      <c r="I286" s="197"/>
      <c r="J286" s="40"/>
      <c r="K286" s="40"/>
      <c r="L286" s="43"/>
      <c r="M286" s="198"/>
      <c r="N286" s="199"/>
      <c r="O286" s="68"/>
      <c r="P286" s="68"/>
      <c r="Q286" s="68"/>
      <c r="R286" s="68"/>
      <c r="S286" s="68"/>
      <c r="T286" s="69"/>
      <c r="U286" s="38"/>
      <c r="V286" s="38"/>
      <c r="W286" s="38"/>
      <c r="X286" s="38"/>
      <c r="Y286" s="38"/>
      <c r="Z286" s="38"/>
      <c r="AA286" s="38"/>
      <c r="AB286" s="38"/>
      <c r="AC286" s="38"/>
      <c r="AD286" s="38"/>
      <c r="AE286" s="38"/>
      <c r="AT286" s="21" t="s">
        <v>178</v>
      </c>
      <c r="AU286" s="21" t="s">
        <v>81</v>
      </c>
    </row>
    <row r="287" spans="1:65" s="12" customFormat="1" ht="22.9" customHeight="1">
      <c r="B287" s="166"/>
      <c r="C287" s="167"/>
      <c r="D287" s="168" t="s">
        <v>71</v>
      </c>
      <c r="E287" s="180" t="s">
        <v>4387</v>
      </c>
      <c r="F287" s="180" t="s">
        <v>4388</v>
      </c>
      <c r="G287" s="167"/>
      <c r="H287" s="167"/>
      <c r="I287" s="170"/>
      <c r="J287" s="181">
        <f>BK287</f>
        <v>0</v>
      </c>
      <c r="K287" s="167"/>
      <c r="L287" s="172"/>
      <c r="M287" s="173"/>
      <c r="N287" s="174"/>
      <c r="O287" s="174"/>
      <c r="P287" s="175">
        <f>SUM(P288:P302)</f>
        <v>0</v>
      </c>
      <c r="Q287" s="174"/>
      <c r="R287" s="175">
        <f>SUM(R288:R302)</f>
        <v>0</v>
      </c>
      <c r="S287" s="174"/>
      <c r="T287" s="176">
        <f>SUM(T288:T302)</f>
        <v>0</v>
      </c>
      <c r="AR287" s="177" t="s">
        <v>268</v>
      </c>
      <c r="AT287" s="178" t="s">
        <v>71</v>
      </c>
      <c r="AU287" s="178" t="s">
        <v>79</v>
      </c>
      <c r="AY287" s="177" t="s">
        <v>168</v>
      </c>
      <c r="BK287" s="179">
        <f>SUM(BK288:BK302)</f>
        <v>0</v>
      </c>
    </row>
    <row r="288" spans="1:65" s="2" customFormat="1" ht="16.5" customHeight="1">
      <c r="A288" s="38"/>
      <c r="B288" s="39"/>
      <c r="C288" s="225" t="s">
        <v>1597</v>
      </c>
      <c r="D288" s="225" t="s">
        <v>234</v>
      </c>
      <c r="E288" s="226" t="s">
        <v>4389</v>
      </c>
      <c r="F288" s="227" t="s">
        <v>4390</v>
      </c>
      <c r="G288" s="228" t="s">
        <v>245</v>
      </c>
      <c r="H288" s="229">
        <v>100</v>
      </c>
      <c r="I288" s="230"/>
      <c r="J288" s="231">
        <f>ROUND(I288*H288,2)</f>
        <v>0</v>
      </c>
      <c r="K288" s="227" t="s">
        <v>1480</v>
      </c>
      <c r="L288" s="232"/>
      <c r="M288" s="233" t="s">
        <v>19</v>
      </c>
      <c r="N288" s="234" t="s">
        <v>43</v>
      </c>
      <c r="O288" s="68"/>
      <c r="P288" s="191">
        <f>O288*H288</f>
        <v>0</v>
      </c>
      <c r="Q288" s="191">
        <v>0</v>
      </c>
      <c r="R288" s="191">
        <f>Q288*H288</f>
        <v>0</v>
      </c>
      <c r="S288" s="191">
        <v>0</v>
      </c>
      <c r="T288" s="192">
        <f>S288*H288</f>
        <v>0</v>
      </c>
      <c r="U288" s="38"/>
      <c r="V288" s="38"/>
      <c r="W288" s="38"/>
      <c r="X288" s="38"/>
      <c r="Y288" s="38"/>
      <c r="Z288" s="38"/>
      <c r="AA288" s="38"/>
      <c r="AB288" s="38"/>
      <c r="AC288" s="38"/>
      <c r="AD288" s="38"/>
      <c r="AE288" s="38"/>
      <c r="AR288" s="193" t="s">
        <v>238</v>
      </c>
      <c r="AT288" s="193" t="s">
        <v>234</v>
      </c>
      <c r="AU288" s="193" t="s">
        <v>81</v>
      </c>
      <c r="AY288" s="21" t="s">
        <v>168</v>
      </c>
      <c r="BE288" s="194">
        <f>IF(N288="základní",J288,0)</f>
        <v>0</v>
      </c>
      <c r="BF288" s="194">
        <f>IF(N288="snížená",J288,0)</f>
        <v>0</v>
      </c>
      <c r="BG288" s="194">
        <f>IF(N288="zákl. přenesená",J288,0)</f>
        <v>0</v>
      </c>
      <c r="BH288" s="194">
        <f>IF(N288="sníž. přenesená",J288,0)</f>
        <v>0</v>
      </c>
      <c r="BI288" s="194">
        <f>IF(N288="nulová",J288,0)</f>
        <v>0</v>
      </c>
      <c r="BJ288" s="21" t="s">
        <v>79</v>
      </c>
      <c r="BK288" s="194">
        <f>ROUND(I288*H288,2)</f>
        <v>0</v>
      </c>
      <c r="BL288" s="21" t="s">
        <v>176</v>
      </c>
      <c r="BM288" s="193" t="s">
        <v>4391</v>
      </c>
    </row>
    <row r="289" spans="1:65" s="2" customFormat="1" ht="11.25">
      <c r="A289" s="38"/>
      <c r="B289" s="39"/>
      <c r="C289" s="40"/>
      <c r="D289" s="195" t="s">
        <v>178</v>
      </c>
      <c r="E289" s="40"/>
      <c r="F289" s="196" t="s">
        <v>4390</v>
      </c>
      <c r="G289" s="40"/>
      <c r="H289" s="40"/>
      <c r="I289" s="197"/>
      <c r="J289" s="40"/>
      <c r="K289" s="40"/>
      <c r="L289" s="43"/>
      <c r="M289" s="198"/>
      <c r="N289" s="199"/>
      <c r="O289" s="68"/>
      <c r="P289" s="68"/>
      <c r="Q289" s="68"/>
      <c r="R289" s="68"/>
      <c r="S289" s="68"/>
      <c r="T289" s="69"/>
      <c r="U289" s="38"/>
      <c r="V289" s="38"/>
      <c r="W289" s="38"/>
      <c r="X289" s="38"/>
      <c r="Y289" s="38"/>
      <c r="Z289" s="38"/>
      <c r="AA289" s="38"/>
      <c r="AB289" s="38"/>
      <c r="AC289" s="38"/>
      <c r="AD289" s="38"/>
      <c r="AE289" s="38"/>
      <c r="AT289" s="21" t="s">
        <v>178</v>
      </c>
      <c r="AU289" s="21" t="s">
        <v>81</v>
      </c>
    </row>
    <row r="290" spans="1:65" s="2" customFormat="1" ht="16.5" customHeight="1">
      <c r="A290" s="38"/>
      <c r="B290" s="39"/>
      <c r="C290" s="225" t="s">
        <v>1603</v>
      </c>
      <c r="D290" s="225" t="s">
        <v>234</v>
      </c>
      <c r="E290" s="226" t="s">
        <v>4392</v>
      </c>
      <c r="F290" s="227" t="s">
        <v>4393</v>
      </c>
      <c r="G290" s="228" t="s">
        <v>245</v>
      </c>
      <c r="H290" s="229">
        <v>50</v>
      </c>
      <c r="I290" s="230"/>
      <c r="J290" s="231">
        <f>ROUND(I290*H290,2)</f>
        <v>0</v>
      </c>
      <c r="K290" s="227" t="s">
        <v>1480</v>
      </c>
      <c r="L290" s="232"/>
      <c r="M290" s="233" t="s">
        <v>19</v>
      </c>
      <c r="N290" s="234" t="s">
        <v>43</v>
      </c>
      <c r="O290" s="68"/>
      <c r="P290" s="191">
        <f>O290*H290</f>
        <v>0</v>
      </c>
      <c r="Q290" s="191">
        <v>0</v>
      </c>
      <c r="R290" s="191">
        <f>Q290*H290</f>
        <v>0</v>
      </c>
      <c r="S290" s="191">
        <v>0</v>
      </c>
      <c r="T290" s="192">
        <f>S290*H290</f>
        <v>0</v>
      </c>
      <c r="U290" s="38"/>
      <c r="V290" s="38"/>
      <c r="W290" s="38"/>
      <c r="X290" s="38"/>
      <c r="Y290" s="38"/>
      <c r="Z290" s="38"/>
      <c r="AA290" s="38"/>
      <c r="AB290" s="38"/>
      <c r="AC290" s="38"/>
      <c r="AD290" s="38"/>
      <c r="AE290" s="38"/>
      <c r="AR290" s="193" t="s">
        <v>238</v>
      </c>
      <c r="AT290" s="193" t="s">
        <v>234</v>
      </c>
      <c r="AU290" s="193" t="s">
        <v>81</v>
      </c>
      <c r="AY290" s="21" t="s">
        <v>168</v>
      </c>
      <c r="BE290" s="194">
        <f>IF(N290="základní",J290,0)</f>
        <v>0</v>
      </c>
      <c r="BF290" s="194">
        <f>IF(N290="snížená",J290,0)</f>
        <v>0</v>
      </c>
      <c r="BG290" s="194">
        <f>IF(N290="zákl. přenesená",J290,0)</f>
        <v>0</v>
      </c>
      <c r="BH290" s="194">
        <f>IF(N290="sníž. přenesená",J290,0)</f>
        <v>0</v>
      </c>
      <c r="BI290" s="194">
        <f>IF(N290="nulová",J290,0)</f>
        <v>0</v>
      </c>
      <c r="BJ290" s="21" t="s">
        <v>79</v>
      </c>
      <c r="BK290" s="194">
        <f>ROUND(I290*H290,2)</f>
        <v>0</v>
      </c>
      <c r="BL290" s="21" t="s">
        <v>176</v>
      </c>
      <c r="BM290" s="193" t="s">
        <v>4394</v>
      </c>
    </row>
    <row r="291" spans="1:65" s="2" customFormat="1" ht="11.25">
      <c r="A291" s="38"/>
      <c r="B291" s="39"/>
      <c r="C291" s="40"/>
      <c r="D291" s="195" t="s">
        <v>178</v>
      </c>
      <c r="E291" s="40"/>
      <c r="F291" s="196" t="s">
        <v>4393</v>
      </c>
      <c r="G291" s="40"/>
      <c r="H291" s="40"/>
      <c r="I291" s="197"/>
      <c r="J291" s="40"/>
      <c r="K291" s="40"/>
      <c r="L291" s="43"/>
      <c r="M291" s="198"/>
      <c r="N291" s="199"/>
      <c r="O291" s="68"/>
      <c r="P291" s="68"/>
      <c r="Q291" s="68"/>
      <c r="R291" s="68"/>
      <c r="S291" s="68"/>
      <c r="T291" s="69"/>
      <c r="U291" s="38"/>
      <c r="V291" s="38"/>
      <c r="W291" s="38"/>
      <c r="X291" s="38"/>
      <c r="Y291" s="38"/>
      <c r="Z291" s="38"/>
      <c r="AA291" s="38"/>
      <c r="AB291" s="38"/>
      <c r="AC291" s="38"/>
      <c r="AD291" s="38"/>
      <c r="AE291" s="38"/>
      <c r="AT291" s="21" t="s">
        <v>178</v>
      </c>
      <c r="AU291" s="21" t="s">
        <v>81</v>
      </c>
    </row>
    <row r="292" spans="1:65" s="2" customFormat="1" ht="16.5" customHeight="1">
      <c r="A292" s="38"/>
      <c r="B292" s="39"/>
      <c r="C292" s="225" t="s">
        <v>1609</v>
      </c>
      <c r="D292" s="225" t="s">
        <v>234</v>
      </c>
      <c r="E292" s="226" t="s">
        <v>4395</v>
      </c>
      <c r="F292" s="227" t="s">
        <v>4396</v>
      </c>
      <c r="G292" s="228" t="s">
        <v>999</v>
      </c>
      <c r="H292" s="229">
        <v>6</v>
      </c>
      <c r="I292" s="230"/>
      <c r="J292" s="231">
        <f>ROUND(I292*H292,2)</f>
        <v>0</v>
      </c>
      <c r="K292" s="227" t="s">
        <v>1480</v>
      </c>
      <c r="L292" s="232"/>
      <c r="M292" s="233" t="s">
        <v>19</v>
      </c>
      <c r="N292" s="234" t="s">
        <v>43</v>
      </c>
      <c r="O292" s="68"/>
      <c r="P292" s="191">
        <f>O292*H292</f>
        <v>0</v>
      </c>
      <c r="Q292" s="191">
        <v>0</v>
      </c>
      <c r="R292" s="191">
        <f>Q292*H292</f>
        <v>0</v>
      </c>
      <c r="S292" s="191">
        <v>0</v>
      </c>
      <c r="T292" s="192">
        <f>S292*H292</f>
        <v>0</v>
      </c>
      <c r="U292" s="38"/>
      <c r="V292" s="38"/>
      <c r="W292" s="38"/>
      <c r="X292" s="38"/>
      <c r="Y292" s="38"/>
      <c r="Z292" s="38"/>
      <c r="AA292" s="38"/>
      <c r="AB292" s="38"/>
      <c r="AC292" s="38"/>
      <c r="AD292" s="38"/>
      <c r="AE292" s="38"/>
      <c r="AR292" s="193" t="s">
        <v>238</v>
      </c>
      <c r="AT292" s="193" t="s">
        <v>234</v>
      </c>
      <c r="AU292" s="193" t="s">
        <v>81</v>
      </c>
      <c r="AY292" s="21" t="s">
        <v>168</v>
      </c>
      <c r="BE292" s="194">
        <f>IF(N292="základní",J292,0)</f>
        <v>0</v>
      </c>
      <c r="BF292" s="194">
        <f>IF(N292="snížená",J292,0)</f>
        <v>0</v>
      </c>
      <c r="BG292" s="194">
        <f>IF(N292="zákl. přenesená",J292,0)</f>
        <v>0</v>
      </c>
      <c r="BH292" s="194">
        <f>IF(N292="sníž. přenesená",J292,0)</f>
        <v>0</v>
      </c>
      <c r="BI292" s="194">
        <f>IF(N292="nulová",J292,0)</f>
        <v>0</v>
      </c>
      <c r="BJ292" s="21" t="s">
        <v>79</v>
      </c>
      <c r="BK292" s="194">
        <f>ROUND(I292*H292,2)</f>
        <v>0</v>
      </c>
      <c r="BL292" s="21" t="s">
        <v>176</v>
      </c>
      <c r="BM292" s="193" t="s">
        <v>4397</v>
      </c>
    </row>
    <row r="293" spans="1:65" s="2" customFormat="1" ht="11.25">
      <c r="A293" s="38"/>
      <c r="B293" s="39"/>
      <c r="C293" s="40"/>
      <c r="D293" s="195" t="s">
        <v>178</v>
      </c>
      <c r="E293" s="40"/>
      <c r="F293" s="196" t="s">
        <v>4396</v>
      </c>
      <c r="G293" s="40"/>
      <c r="H293" s="40"/>
      <c r="I293" s="197"/>
      <c r="J293" s="40"/>
      <c r="K293" s="40"/>
      <c r="L293" s="43"/>
      <c r="M293" s="198"/>
      <c r="N293" s="199"/>
      <c r="O293" s="68"/>
      <c r="P293" s="68"/>
      <c r="Q293" s="68"/>
      <c r="R293" s="68"/>
      <c r="S293" s="68"/>
      <c r="T293" s="69"/>
      <c r="U293" s="38"/>
      <c r="V293" s="38"/>
      <c r="W293" s="38"/>
      <c r="X293" s="38"/>
      <c r="Y293" s="38"/>
      <c r="Z293" s="38"/>
      <c r="AA293" s="38"/>
      <c r="AB293" s="38"/>
      <c r="AC293" s="38"/>
      <c r="AD293" s="38"/>
      <c r="AE293" s="38"/>
      <c r="AT293" s="21" t="s">
        <v>178</v>
      </c>
      <c r="AU293" s="21" t="s">
        <v>81</v>
      </c>
    </row>
    <row r="294" spans="1:65" s="2" customFormat="1" ht="16.5" customHeight="1">
      <c r="A294" s="38"/>
      <c r="B294" s="39"/>
      <c r="C294" s="225" t="s">
        <v>1074</v>
      </c>
      <c r="D294" s="225" t="s">
        <v>234</v>
      </c>
      <c r="E294" s="226" t="s">
        <v>4398</v>
      </c>
      <c r="F294" s="227" t="s">
        <v>4399</v>
      </c>
      <c r="G294" s="228" t="s">
        <v>999</v>
      </c>
      <c r="H294" s="229">
        <v>12</v>
      </c>
      <c r="I294" s="230"/>
      <c r="J294" s="231">
        <f>ROUND(I294*H294,2)</f>
        <v>0</v>
      </c>
      <c r="K294" s="227" t="s">
        <v>1480</v>
      </c>
      <c r="L294" s="232"/>
      <c r="M294" s="233" t="s">
        <v>19</v>
      </c>
      <c r="N294" s="234" t="s">
        <v>43</v>
      </c>
      <c r="O294" s="68"/>
      <c r="P294" s="191">
        <f>O294*H294</f>
        <v>0</v>
      </c>
      <c r="Q294" s="191">
        <v>0</v>
      </c>
      <c r="R294" s="191">
        <f>Q294*H294</f>
        <v>0</v>
      </c>
      <c r="S294" s="191">
        <v>0</v>
      </c>
      <c r="T294" s="192">
        <f>S294*H294</f>
        <v>0</v>
      </c>
      <c r="U294" s="38"/>
      <c r="V294" s="38"/>
      <c r="W294" s="38"/>
      <c r="X294" s="38"/>
      <c r="Y294" s="38"/>
      <c r="Z294" s="38"/>
      <c r="AA294" s="38"/>
      <c r="AB294" s="38"/>
      <c r="AC294" s="38"/>
      <c r="AD294" s="38"/>
      <c r="AE294" s="38"/>
      <c r="AR294" s="193" t="s">
        <v>238</v>
      </c>
      <c r="AT294" s="193" t="s">
        <v>234</v>
      </c>
      <c r="AU294" s="193" t="s">
        <v>81</v>
      </c>
      <c r="AY294" s="21" t="s">
        <v>168</v>
      </c>
      <c r="BE294" s="194">
        <f>IF(N294="základní",J294,0)</f>
        <v>0</v>
      </c>
      <c r="BF294" s="194">
        <f>IF(N294="snížená",J294,0)</f>
        <v>0</v>
      </c>
      <c r="BG294" s="194">
        <f>IF(N294="zákl. přenesená",J294,0)</f>
        <v>0</v>
      </c>
      <c r="BH294" s="194">
        <f>IF(N294="sníž. přenesená",J294,0)</f>
        <v>0</v>
      </c>
      <c r="BI294" s="194">
        <f>IF(N294="nulová",J294,0)</f>
        <v>0</v>
      </c>
      <c r="BJ294" s="21" t="s">
        <v>79</v>
      </c>
      <c r="BK294" s="194">
        <f>ROUND(I294*H294,2)</f>
        <v>0</v>
      </c>
      <c r="BL294" s="21" t="s">
        <v>176</v>
      </c>
      <c r="BM294" s="193" t="s">
        <v>4400</v>
      </c>
    </row>
    <row r="295" spans="1:65" s="2" customFormat="1" ht="11.25">
      <c r="A295" s="38"/>
      <c r="B295" s="39"/>
      <c r="C295" s="40"/>
      <c r="D295" s="195" t="s">
        <v>178</v>
      </c>
      <c r="E295" s="40"/>
      <c r="F295" s="196" t="s">
        <v>4399</v>
      </c>
      <c r="G295" s="40"/>
      <c r="H295" s="40"/>
      <c r="I295" s="197"/>
      <c r="J295" s="40"/>
      <c r="K295" s="40"/>
      <c r="L295" s="43"/>
      <c r="M295" s="198"/>
      <c r="N295" s="199"/>
      <c r="O295" s="68"/>
      <c r="P295" s="68"/>
      <c r="Q295" s="68"/>
      <c r="R295" s="68"/>
      <c r="S295" s="68"/>
      <c r="T295" s="69"/>
      <c r="U295" s="38"/>
      <c r="V295" s="38"/>
      <c r="W295" s="38"/>
      <c r="X295" s="38"/>
      <c r="Y295" s="38"/>
      <c r="Z295" s="38"/>
      <c r="AA295" s="38"/>
      <c r="AB295" s="38"/>
      <c r="AC295" s="38"/>
      <c r="AD295" s="38"/>
      <c r="AE295" s="38"/>
      <c r="AT295" s="21" t="s">
        <v>178</v>
      </c>
      <c r="AU295" s="21" t="s">
        <v>81</v>
      </c>
    </row>
    <row r="296" spans="1:65" s="2" customFormat="1" ht="16.5" customHeight="1">
      <c r="A296" s="38"/>
      <c r="B296" s="39"/>
      <c r="C296" s="225" t="s">
        <v>1095</v>
      </c>
      <c r="D296" s="225" t="s">
        <v>234</v>
      </c>
      <c r="E296" s="226" t="s">
        <v>4401</v>
      </c>
      <c r="F296" s="227" t="s">
        <v>4402</v>
      </c>
      <c r="G296" s="228" t="s">
        <v>999</v>
      </c>
      <c r="H296" s="229">
        <v>20</v>
      </c>
      <c r="I296" s="230"/>
      <c r="J296" s="231">
        <f>ROUND(I296*H296,2)</f>
        <v>0</v>
      </c>
      <c r="K296" s="227" t="s">
        <v>1480</v>
      </c>
      <c r="L296" s="232"/>
      <c r="M296" s="233" t="s">
        <v>19</v>
      </c>
      <c r="N296" s="234" t="s">
        <v>43</v>
      </c>
      <c r="O296" s="68"/>
      <c r="P296" s="191">
        <f>O296*H296</f>
        <v>0</v>
      </c>
      <c r="Q296" s="191">
        <v>0</v>
      </c>
      <c r="R296" s="191">
        <f>Q296*H296</f>
        <v>0</v>
      </c>
      <c r="S296" s="191">
        <v>0</v>
      </c>
      <c r="T296" s="192">
        <f>S296*H296</f>
        <v>0</v>
      </c>
      <c r="U296" s="38"/>
      <c r="V296" s="38"/>
      <c r="W296" s="38"/>
      <c r="X296" s="38"/>
      <c r="Y296" s="38"/>
      <c r="Z296" s="38"/>
      <c r="AA296" s="38"/>
      <c r="AB296" s="38"/>
      <c r="AC296" s="38"/>
      <c r="AD296" s="38"/>
      <c r="AE296" s="38"/>
      <c r="AR296" s="193" t="s">
        <v>238</v>
      </c>
      <c r="AT296" s="193" t="s">
        <v>234</v>
      </c>
      <c r="AU296" s="193" t="s">
        <v>81</v>
      </c>
      <c r="AY296" s="21" t="s">
        <v>168</v>
      </c>
      <c r="BE296" s="194">
        <f>IF(N296="základní",J296,0)</f>
        <v>0</v>
      </c>
      <c r="BF296" s="194">
        <f>IF(N296="snížená",J296,0)</f>
        <v>0</v>
      </c>
      <c r="BG296" s="194">
        <f>IF(N296="zákl. přenesená",J296,0)</f>
        <v>0</v>
      </c>
      <c r="BH296" s="194">
        <f>IF(N296="sníž. přenesená",J296,0)</f>
        <v>0</v>
      </c>
      <c r="BI296" s="194">
        <f>IF(N296="nulová",J296,0)</f>
        <v>0</v>
      </c>
      <c r="BJ296" s="21" t="s">
        <v>79</v>
      </c>
      <c r="BK296" s="194">
        <f>ROUND(I296*H296,2)</f>
        <v>0</v>
      </c>
      <c r="BL296" s="21" t="s">
        <v>176</v>
      </c>
      <c r="BM296" s="193" t="s">
        <v>4403</v>
      </c>
    </row>
    <row r="297" spans="1:65" s="2" customFormat="1" ht="11.25">
      <c r="A297" s="38"/>
      <c r="B297" s="39"/>
      <c r="C297" s="40"/>
      <c r="D297" s="195" t="s">
        <v>178</v>
      </c>
      <c r="E297" s="40"/>
      <c r="F297" s="196" t="s">
        <v>4402</v>
      </c>
      <c r="G297" s="40"/>
      <c r="H297" s="40"/>
      <c r="I297" s="197"/>
      <c r="J297" s="40"/>
      <c r="K297" s="40"/>
      <c r="L297" s="43"/>
      <c r="M297" s="198"/>
      <c r="N297" s="199"/>
      <c r="O297" s="68"/>
      <c r="P297" s="68"/>
      <c r="Q297" s="68"/>
      <c r="R297" s="68"/>
      <c r="S297" s="68"/>
      <c r="T297" s="69"/>
      <c r="U297" s="38"/>
      <c r="V297" s="38"/>
      <c r="W297" s="38"/>
      <c r="X297" s="38"/>
      <c r="Y297" s="38"/>
      <c r="Z297" s="38"/>
      <c r="AA297" s="38"/>
      <c r="AB297" s="38"/>
      <c r="AC297" s="38"/>
      <c r="AD297" s="38"/>
      <c r="AE297" s="38"/>
      <c r="AT297" s="21" t="s">
        <v>178</v>
      </c>
      <c r="AU297" s="21" t="s">
        <v>81</v>
      </c>
    </row>
    <row r="298" spans="1:65" s="2" customFormat="1" ht="16.5" customHeight="1">
      <c r="A298" s="38"/>
      <c r="B298" s="39"/>
      <c r="C298" s="225" t="s">
        <v>1081</v>
      </c>
      <c r="D298" s="225" t="s">
        <v>234</v>
      </c>
      <c r="E298" s="226" t="s">
        <v>4404</v>
      </c>
      <c r="F298" s="227" t="s">
        <v>4405</v>
      </c>
      <c r="G298" s="228" t="s">
        <v>999</v>
      </c>
      <c r="H298" s="229">
        <v>12</v>
      </c>
      <c r="I298" s="230"/>
      <c r="J298" s="231">
        <f>ROUND(I298*H298,2)</f>
        <v>0</v>
      </c>
      <c r="K298" s="227" t="s">
        <v>1480</v>
      </c>
      <c r="L298" s="232"/>
      <c r="M298" s="233" t="s">
        <v>19</v>
      </c>
      <c r="N298" s="234" t="s">
        <v>43</v>
      </c>
      <c r="O298" s="68"/>
      <c r="P298" s="191">
        <f>O298*H298</f>
        <v>0</v>
      </c>
      <c r="Q298" s="191">
        <v>0</v>
      </c>
      <c r="R298" s="191">
        <f>Q298*H298</f>
        <v>0</v>
      </c>
      <c r="S298" s="191">
        <v>0</v>
      </c>
      <c r="T298" s="192">
        <f>S298*H298</f>
        <v>0</v>
      </c>
      <c r="U298" s="38"/>
      <c r="V298" s="38"/>
      <c r="W298" s="38"/>
      <c r="X298" s="38"/>
      <c r="Y298" s="38"/>
      <c r="Z298" s="38"/>
      <c r="AA298" s="38"/>
      <c r="AB298" s="38"/>
      <c r="AC298" s="38"/>
      <c r="AD298" s="38"/>
      <c r="AE298" s="38"/>
      <c r="AR298" s="193" t="s">
        <v>238</v>
      </c>
      <c r="AT298" s="193" t="s">
        <v>234</v>
      </c>
      <c r="AU298" s="193" t="s">
        <v>81</v>
      </c>
      <c r="AY298" s="21" t="s">
        <v>168</v>
      </c>
      <c r="BE298" s="194">
        <f>IF(N298="základní",J298,0)</f>
        <v>0</v>
      </c>
      <c r="BF298" s="194">
        <f>IF(N298="snížená",J298,0)</f>
        <v>0</v>
      </c>
      <c r="BG298" s="194">
        <f>IF(N298="zákl. přenesená",J298,0)</f>
        <v>0</v>
      </c>
      <c r="BH298" s="194">
        <f>IF(N298="sníž. přenesená",J298,0)</f>
        <v>0</v>
      </c>
      <c r="BI298" s="194">
        <f>IF(N298="nulová",J298,0)</f>
        <v>0</v>
      </c>
      <c r="BJ298" s="21" t="s">
        <v>79</v>
      </c>
      <c r="BK298" s="194">
        <f>ROUND(I298*H298,2)</f>
        <v>0</v>
      </c>
      <c r="BL298" s="21" t="s">
        <v>176</v>
      </c>
      <c r="BM298" s="193" t="s">
        <v>4406</v>
      </c>
    </row>
    <row r="299" spans="1:65" s="2" customFormat="1" ht="11.25">
      <c r="A299" s="38"/>
      <c r="B299" s="39"/>
      <c r="C299" s="40"/>
      <c r="D299" s="195" t="s">
        <v>178</v>
      </c>
      <c r="E299" s="40"/>
      <c r="F299" s="196" t="s">
        <v>4405</v>
      </c>
      <c r="G299" s="40"/>
      <c r="H299" s="40"/>
      <c r="I299" s="197"/>
      <c r="J299" s="40"/>
      <c r="K299" s="40"/>
      <c r="L299" s="43"/>
      <c r="M299" s="198"/>
      <c r="N299" s="199"/>
      <c r="O299" s="68"/>
      <c r="P299" s="68"/>
      <c r="Q299" s="68"/>
      <c r="R299" s="68"/>
      <c r="S299" s="68"/>
      <c r="T299" s="69"/>
      <c r="U299" s="38"/>
      <c r="V299" s="38"/>
      <c r="W299" s="38"/>
      <c r="X299" s="38"/>
      <c r="Y299" s="38"/>
      <c r="Z299" s="38"/>
      <c r="AA299" s="38"/>
      <c r="AB299" s="38"/>
      <c r="AC299" s="38"/>
      <c r="AD299" s="38"/>
      <c r="AE299" s="38"/>
      <c r="AT299" s="21" t="s">
        <v>178</v>
      </c>
      <c r="AU299" s="21" t="s">
        <v>81</v>
      </c>
    </row>
    <row r="300" spans="1:65" s="2" customFormat="1" ht="16.5" customHeight="1">
      <c r="A300" s="38"/>
      <c r="B300" s="39"/>
      <c r="C300" s="225" t="s">
        <v>1088</v>
      </c>
      <c r="D300" s="225" t="s">
        <v>234</v>
      </c>
      <c r="E300" s="226" t="s">
        <v>4407</v>
      </c>
      <c r="F300" s="227" t="s">
        <v>4408</v>
      </c>
      <c r="G300" s="228" t="s">
        <v>999</v>
      </c>
      <c r="H300" s="229">
        <v>1</v>
      </c>
      <c r="I300" s="230"/>
      <c r="J300" s="231">
        <f>ROUND(I300*H300,2)</f>
        <v>0</v>
      </c>
      <c r="K300" s="227" t="s">
        <v>1480</v>
      </c>
      <c r="L300" s="232"/>
      <c r="M300" s="233" t="s">
        <v>19</v>
      </c>
      <c r="N300" s="234" t="s">
        <v>43</v>
      </c>
      <c r="O300" s="68"/>
      <c r="P300" s="191">
        <f>O300*H300</f>
        <v>0</v>
      </c>
      <c r="Q300" s="191">
        <v>0</v>
      </c>
      <c r="R300" s="191">
        <f>Q300*H300</f>
        <v>0</v>
      </c>
      <c r="S300" s="191">
        <v>0</v>
      </c>
      <c r="T300" s="192">
        <f>S300*H300</f>
        <v>0</v>
      </c>
      <c r="U300" s="38"/>
      <c r="V300" s="38"/>
      <c r="W300" s="38"/>
      <c r="X300" s="38"/>
      <c r="Y300" s="38"/>
      <c r="Z300" s="38"/>
      <c r="AA300" s="38"/>
      <c r="AB300" s="38"/>
      <c r="AC300" s="38"/>
      <c r="AD300" s="38"/>
      <c r="AE300" s="38"/>
      <c r="AR300" s="193" t="s">
        <v>238</v>
      </c>
      <c r="AT300" s="193" t="s">
        <v>234</v>
      </c>
      <c r="AU300" s="193" t="s">
        <v>81</v>
      </c>
      <c r="AY300" s="21" t="s">
        <v>168</v>
      </c>
      <c r="BE300" s="194">
        <f>IF(N300="základní",J300,0)</f>
        <v>0</v>
      </c>
      <c r="BF300" s="194">
        <f>IF(N300="snížená",J300,0)</f>
        <v>0</v>
      </c>
      <c r="BG300" s="194">
        <f>IF(N300="zákl. přenesená",J300,0)</f>
        <v>0</v>
      </c>
      <c r="BH300" s="194">
        <f>IF(N300="sníž. přenesená",J300,0)</f>
        <v>0</v>
      </c>
      <c r="BI300" s="194">
        <f>IF(N300="nulová",J300,0)</f>
        <v>0</v>
      </c>
      <c r="BJ300" s="21" t="s">
        <v>79</v>
      </c>
      <c r="BK300" s="194">
        <f>ROUND(I300*H300,2)</f>
        <v>0</v>
      </c>
      <c r="BL300" s="21" t="s">
        <v>176</v>
      </c>
      <c r="BM300" s="193" t="s">
        <v>4409</v>
      </c>
    </row>
    <row r="301" spans="1:65" s="2" customFormat="1" ht="11.25">
      <c r="A301" s="38"/>
      <c r="B301" s="39"/>
      <c r="C301" s="40"/>
      <c r="D301" s="195" t="s">
        <v>178</v>
      </c>
      <c r="E301" s="40"/>
      <c r="F301" s="196" t="s">
        <v>4408</v>
      </c>
      <c r="G301" s="40"/>
      <c r="H301" s="40"/>
      <c r="I301" s="197"/>
      <c r="J301" s="40"/>
      <c r="K301" s="40"/>
      <c r="L301" s="43"/>
      <c r="M301" s="198"/>
      <c r="N301" s="199"/>
      <c r="O301" s="68"/>
      <c r="P301" s="68"/>
      <c r="Q301" s="68"/>
      <c r="R301" s="68"/>
      <c r="S301" s="68"/>
      <c r="T301" s="69"/>
      <c r="U301" s="38"/>
      <c r="V301" s="38"/>
      <c r="W301" s="38"/>
      <c r="X301" s="38"/>
      <c r="Y301" s="38"/>
      <c r="Z301" s="38"/>
      <c r="AA301" s="38"/>
      <c r="AB301" s="38"/>
      <c r="AC301" s="38"/>
      <c r="AD301" s="38"/>
      <c r="AE301" s="38"/>
      <c r="AT301" s="21" t="s">
        <v>178</v>
      </c>
      <c r="AU301" s="21" t="s">
        <v>81</v>
      </c>
    </row>
    <row r="302" spans="1:65" s="2" customFormat="1" ht="48.75">
      <c r="A302" s="38"/>
      <c r="B302" s="39"/>
      <c r="C302" s="40"/>
      <c r="D302" s="195" t="s">
        <v>206</v>
      </c>
      <c r="E302" s="40"/>
      <c r="F302" s="224" t="s">
        <v>4410</v>
      </c>
      <c r="G302" s="40"/>
      <c r="H302" s="40"/>
      <c r="I302" s="197"/>
      <c r="J302" s="40"/>
      <c r="K302" s="40"/>
      <c r="L302" s="43"/>
      <c r="M302" s="257"/>
      <c r="N302" s="258"/>
      <c r="O302" s="259"/>
      <c r="P302" s="259"/>
      <c r="Q302" s="259"/>
      <c r="R302" s="259"/>
      <c r="S302" s="259"/>
      <c r="T302" s="260"/>
      <c r="U302" s="38"/>
      <c r="V302" s="38"/>
      <c r="W302" s="38"/>
      <c r="X302" s="38"/>
      <c r="Y302" s="38"/>
      <c r="Z302" s="38"/>
      <c r="AA302" s="38"/>
      <c r="AB302" s="38"/>
      <c r="AC302" s="38"/>
      <c r="AD302" s="38"/>
      <c r="AE302" s="38"/>
      <c r="AT302" s="21" t="s">
        <v>206</v>
      </c>
      <c r="AU302" s="21" t="s">
        <v>81</v>
      </c>
    </row>
    <row r="303" spans="1:65" s="2" customFormat="1" ht="6.95" customHeight="1">
      <c r="A303" s="38"/>
      <c r="B303" s="51"/>
      <c r="C303" s="52"/>
      <c r="D303" s="52"/>
      <c r="E303" s="52"/>
      <c r="F303" s="52"/>
      <c r="G303" s="52"/>
      <c r="H303" s="52"/>
      <c r="I303" s="52"/>
      <c r="J303" s="52"/>
      <c r="K303" s="52"/>
      <c r="L303" s="43"/>
      <c r="M303" s="38"/>
      <c r="O303" s="38"/>
      <c r="P303" s="38"/>
      <c r="Q303" s="38"/>
      <c r="R303" s="38"/>
      <c r="S303" s="38"/>
      <c r="T303" s="38"/>
      <c r="U303" s="38"/>
      <c r="V303" s="38"/>
      <c r="W303" s="38"/>
      <c r="X303" s="38"/>
      <c r="Y303" s="38"/>
      <c r="Z303" s="38"/>
      <c r="AA303" s="38"/>
      <c r="AB303" s="38"/>
      <c r="AC303" s="38"/>
      <c r="AD303" s="38"/>
      <c r="AE303" s="38"/>
    </row>
  </sheetData>
  <sheetProtection algorithmName="SHA-512" hashValue="XwdgPMMxxIfL0hD5a/WH0H4shJVGSy/ovSSA9XEnqORKpIsmZH1SKUGZcicHsN8+TsY9T1+VTO3mM7JqwuETfw==" saltValue="L9fAEmzNiJIqLzYcJ34IfbTgVjh70YtCk0c3hkoOj826ozI7m8iciQjneIqIIslv9wSg7DbMO3mx9EAapCMDQw==" spinCount="100000" sheet="1" objects="1" scenarios="1" formatColumns="0" formatRows="0" autoFilter="0"/>
  <autoFilter ref="C93:K302" xr:uid="{00000000-0009-0000-0000-00000A0000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113</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1" customFormat="1" ht="12" customHeight="1">
      <c r="B8" s="24"/>
      <c r="D8" s="116" t="s">
        <v>118</v>
      </c>
      <c r="L8" s="24"/>
    </row>
    <row r="9" spans="1:46" s="2" customFormat="1" ht="16.5" customHeight="1">
      <c r="A9" s="38"/>
      <c r="B9" s="43"/>
      <c r="C9" s="38"/>
      <c r="D9" s="38"/>
      <c r="E9" s="408" t="s">
        <v>3908</v>
      </c>
      <c r="F9" s="411"/>
      <c r="G9" s="411"/>
      <c r="H9" s="411"/>
      <c r="I9" s="38"/>
      <c r="J9" s="38"/>
      <c r="K9" s="38"/>
      <c r="L9" s="117"/>
      <c r="S9" s="38"/>
      <c r="T9" s="38"/>
      <c r="U9" s="38"/>
      <c r="V9" s="38"/>
      <c r="W9" s="38"/>
      <c r="X9" s="38"/>
      <c r="Y9" s="38"/>
      <c r="Z9" s="38"/>
      <c r="AA9" s="38"/>
      <c r="AB9" s="38"/>
      <c r="AC9" s="38"/>
      <c r="AD9" s="38"/>
      <c r="AE9" s="38"/>
    </row>
    <row r="10" spans="1:46" s="2" customFormat="1" ht="12" customHeight="1">
      <c r="A10" s="38"/>
      <c r="B10" s="43"/>
      <c r="C10" s="38"/>
      <c r="D10" s="116" t="s">
        <v>4091</v>
      </c>
      <c r="E10" s="38"/>
      <c r="F10" s="38"/>
      <c r="G10" s="38"/>
      <c r="H10" s="38"/>
      <c r="I10" s="38"/>
      <c r="J10" s="38"/>
      <c r="K10" s="38"/>
      <c r="L10" s="117"/>
      <c r="S10" s="38"/>
      <c r="T10" s="38"/>
      <c r="U10" s="38"/>
      <c r="V10" s="38"/>
      <c r="W10" s="38"/>
      <c r="X10" s="38"/>
      <c r="Y10" s="38"/>
      <c r="Z10" s="38"/>
      <c r="AA10" s="38"/>
      <c r="AB10" s="38"/>
      <c r="AC10" s="38"/>
      <c r="AD10" s="38"/>
      <c r="AE10" s="38"/>
    </row>
    <row r="11" spans="1:46" s="2" customFormat="1" ht="16.5" customHeight="1">
      <c r="A11" s="38"/>
      <c r="B11" s="43"/>
      <c r="C11" s="38"/>
      <c r="D11" s="38"/>
      <c r="E11" s="410" t="s">
        <v>4411</v>
      </c>
      <c r="F11" s="411"/>
      <c r="G11" s="411"/>
      <c r="H11" s="411"/>
      <c r="I11" s="38"/>
      <c r="J11" s="38"/>
      <c r="K11" s="38"/>
      <c r="L11" s="117"/>
      <c r="S11" s="38"/>
      <c r="T11" s="38"/>
      <c r="U11" s="38"/>
      <c r="V11" s="38"/>
      <c r="W11" s="38"/>
      <c r="X11" s="38"/>
      <c r="Y11" s="38"/>
      <c r="Z11" s="38"/>
      <c r="AA11" s="38"/>
      <c r="AB11" s="38"/>
      <c r="AC11" s="38"/>
      <c r="AD11" s="38"/>
      <c r="AE11" s="38"/>
    </row>
    <row r="12" spans="1:46" s="2" customFormat="1" ht="11.25">
      <c r="A12" s="38"/>
      <c r="B12" s="43"/>
      <c r="C12" s="38"/>
      <c r="D12" s="38"/>
      <c r="E12" s="38"/>
      <c r="F12" s="38"/>
      <c r="G12" s="38"/>
      <c r="H12" s="38"/>
      <c r="I12" s="38"/>
      <c r="J12" s="38"/>
      <c r="K12" s="38"/>
      <c r="L12" s="117"/>
      <c r="S12" s="38"/>
      <c r="T12" s="38"/>
      <c r="U12" s="38"/>
      <c r="V12" s="38"/>
      <c r="W12" s="38"/>
      <c r="X12" s="38"/>
      <c r="Y12" s="38"/>
      <c r="Z12" s="38"/>
      <c r="AA12" s="38"/>
      <c r="AB12" s="38"/>
      <c r="AC12" s="38"/>
      <c r="AD12" s="38"/>
      <c r="AE12" s="38"/>
    </row>
    <row r="13" spans="1:46" s="2" customFormat="1" ht="12" customHeight="1">
      <c r="A13" s="38"/>
      <c r="B13" s="43"/>
      <c r="C13" s="38"/>
      <c r="D13" s="116" t="s">
        <v>18</v>
      </c>
      <c r="E13" s="38"/>
      <c r="F13" s="107" t="s">
        <v>19</v>
      </c>
      <c r="G13" s="38"/>
      <c r="H13" s="38"/>
      <c r="I13" s="116" t="s">
        <v>20</v>
      </c>
      <c r="J13" s="107" t="s">
        <v>19</v>
      </c>
      <c r="K13" s="38"/>
      <c r="L13" s="117"/>
      <c r="S13" s="38"/>
      <c r="T13" s="38"/>
      <c r="U13" s="38"/>
      <c r="V13" s="38"/>
      <c r="W13" s="38"/>
      <c r="X13" s="38"/>
      <c r="Y13" s="38"/>
      <c r="Z13" s="38"/>
      <c r="AA13" s="38"/>
      <c r="AB13" s="38"/>
      <c r="AC13" s="38"/>
      <c r="AD13" s="38"/>
      <c r="AE13" s="38"/>
    </row>
    <row r="14" spans="1:46" s="2" customFormat="1" ht="12" customHeight="1">
      <c r="A14" s="38"/>
      <c r="B14" s="43"/>
      <c r="C14" s="38"/>
      <c r="D14" s="116" t="s">
        <v>21</v>
      </c>
      <c r="E14" s="38"/>
      <c r="F14" s="107" t="s">
        <v>22</v>
      </c>
      <c r="G14" s="38"/>
      <c r="H14" s="38"/>
      <c r="I14" s="116" t="s">
        <v>23</v>
      </c>
      <c r="J14" s="118" t="str">
        <f>'Rekapitulace stavby'!AN8</f>
        <v>26. 11. 2024</v>
      </c>
      <c r="K14" s="38"/>
      <c r="L14" s="117"/>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7"/>
      <c r="S15" s="38"/>
      <c r="T15" s="38"/>
      <c r="U15" s="38"/>
      <c r="V15" s="38"/>
      <c r="W15" s="38"/>
      <c r="X15" s="38"/>
      <c r="Y15" s="38"/>
      <c r="Z15" s="38"/>
      <c r="AA15" s="38"/>
      <c r="AB15" s="38"/>
      <c r="AC15" s="38"/>
      <c r="AD15" s="38"/>
      <c r="AE15" s="38"/>
    </row>
    <row r="16" spans="1:46" s="2" customFormat="1" ht="12" customHeight="1">
      <c r="A16" s="38"/>
      <c r="B16" s="43"/>
      <c r="C16" s="38"/>
      <c r="D16" s="116" t="s">
        <v>25</v>
      </c>
      <c r="E16" s="38"/>
      <c r="F16" s="38"/>
      <c r="G16" s="38"/>
      <c r="H16" s="38"/>
      <c r="I16" s="116" t="s">
        <v>26</v>
      </c>
      <c r="J16" s="107" t="s">
        <v>19</v>
      </c>
      <c r="K16" s="38"/>
      <c r="L16" s="117"/>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6" t="s">
        <v>28</v>
      </c>
      <c r="J17" s="107" t="s">
        <v>19</v>
      </c>
      <c r="K17" s="38"/>
      <c r="L17" s="117"/>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7"/>
      <c r="S18" s="38"/>
      <c r="T18" s="38"/>
      <c r="U18" s="38"/>
      <c r="V18" s="38"/>
      <c r="W18" s="38"/>
      <c r="X18" s="38"/>
      <c r="Y18" s="38"/>
      <c r="Z18" s="38"/>
      <c r="AA18" s="38"/>
      <c r="AB18" s="38"/>
      <c r="AC18" s="38"/>
      <c r="AD18" s="38"/>
      <c r="AE18" s="38"/>
    </row>
    <row r="19" spans="1:31" s="2" customFormat="1" ht="12" customHeight="1">
      <c r="A19" s="38"/>
      <c r="B19" s="43"/>
      <c r="C19" s="38"/>
      <c r="D19" s="116" t="s">
        <v>29</v>
      </c>
      <c r="E19" s="38"/>
      <c r="F19" s="38"/>
      <c r="G19" s="38"/>
      <c r="H19" s="38"/>
      <c r="I19" s="116" t="s">
        <v>26</v>
      </c>
      <c r="J19" s="34" t="str">
        <f>'Rekapitulace stavby'!AN13</f>
        <v>Vyplň údaj</v>
      </c>
      <c r="K19" s="38"/>
      <c r="L19" s="117"/>
      <c r="S19" s="38"/>
      <c r="T19" s="38"/>
      <c r="U19" s="38"/>
      <c r="V19" s="38"/>
      <c r="W19" s="38"/>
      <c r="X19" s="38"/>
      <c r="Y19" s="38"/>
      <c r="Z19" s="38"/>
      <c r="AA19" s="38"/>
      <c r="AB19" s="38"/>
      <c r="AC19" s="38"/>
      <c r="AD19" s="38"/>
      <c r="AE19" s="38"/>
    </row>
    <row r="20" spans="1:31" s="2" customFormat="1" ht="18" customHeight="1">
      <c r="A20" s="38"/>
      <c r="B20" s="43"/>
      <c r="C20" s="38"/>
      <c r="D20" s="38"/>
      <c r="E20" s="412" t="str">
        <f>'Rekapitulace stavby'!E14</f>
        <v>Vyplň údaj</v>
      </c>
      <c r="F20" s="413"/>
      <c r="G20" s="413"/>
      <c r="H20" s="413"/>
      <c r="I20" s="116" t="s">
        <v>28</v>
      </c>
      <c r="J20" s="34" t="str">
        <f>'Rekapitulace stavby'!AN14</f>
        <v>Vyplň údaj</v>
      </c>
      <c r="K20" s="38"/>
      <c r="L20" s="117"/>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7"/>
      <c r="S21" s="38"/>
      <c r="T21" s="38"/>
      <c r="U21" s="38"/>
      <c r="V21" s="38"/>
      <c r="W21" s="38"/>
      <c r="X21" s="38"/>
      <c r="Y21" s="38"/>
      <c r="Z21" s="38"/>
      <c r="AA21" s="38"/>
      <c r="AB21" s="38"/>
      <c r="AC21" s="38"/>
      <c r="AD21" s="38"/>
      <c r="AE21" s="38"/>
    </row>
    <row r="22" spans="1:31" s="2" customFormat="1" ht="12" customHeight="1">
      <c r="A22" s="38"/>
      <c r="B22" s="43"/>
      <c r="C22" s="38"/>
      <c r="D22" s="116" t="s">
        <v>31</v>
      </c>
      <c r="E22" s="38"/>
      <c r="F22" s="38"/>
      <c r="G22" s="38"/>
      <c r="H22" s="38"/>
      <c r="I22" s="116" t="s">
        <v>26</v>
      </c>
      <c r="J22" s="107" t="s">
        <v>19</v>
      </c>
      <c r="K22" s="38"/>
      <c r="L22" s="117"/>
      <c r="S22" s="38"/>
      <c r="T22" s="38"/>
      <c r="U22" s="38"/>
      <c r="V22" s="38"/>
      <c r="W22" s="38"/>
      <c r="X22" s="38"/>
      <c r="Y22" s="38"/>
      <c r="Z22" s="38"/>
      <c r="AA22" s="38"/>
      <c r="AB22" s="38"/>
      <c r="AC22" s="38"/>
      <c r="AD22" s="38"/>
      <c r="AE22" s="38"/>
    </row>
    <row r="23" spans="1:31" s="2" customFormat="1" ht="18" customHeight="1">
      <c r="A23" s="38"/>
      <c r="B23" s="43"/>
      <c r="C23" s="38"/>
      <c r="D23" s="38"/>
      <c r="E23" s="107" t="s">
        <v>32</v>
      </c>
      <c r="F23" s="38"/>
      <c r="G23" s="38"/>
      <c r="H23" s="38"/>
      <c r="I23" s="116" t="s">
        <v>28</v>
      </c>
      <c r="J23" s="107" t="s">
        <v>19</v>
      </c>
      <c r="K23" s="38"/>
      <c r="L23" s="117"/>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7"/>
      <c r="S24" s="38"/>
      <c r="T24" s="38"/>
      <c r="U24" s="38"/>
      <c r="V24" s="38"/>
      <c r="W24" s="38"/>
      <c r="X24" s="38"/>
      <c r="Y24" s="38"/>
      <c r="Z24" s="38"/>
      <c r="AA24" s="38"/>
      <c r="AB24" s="38"/>
      <c r="AC24" s="38"/>
      <c r="AD24" s="38"/>
      <c r="AE24" s="38"/>
    </row>
    <row r="25" spans="1:31" s="2" customFormat="1" ht="12" customHeight="1">
      <c r="A25" s="38"/>
      <c r="B25" s="43"/>
      <c r="C25" s="38"/>
      <c r="D25" s="116" t="s">
        <v>34</v>
      </c>
      <c r="E25" s="38"/>
      <c r="F25" s="38"/>
      <c r="G25" s="38"/>
      <c r="H25" s="38"/>
      <c r="I25" s="116" t="s">
        <v>26</v>
      </c>
      <c r="J25" s="107" t="s">
        <v>19</v>
      </c>
      <c r="K25" s="38"/>
      <c r="L25" s="117"/>
      <c r="S25" s="38"/>
      <c r="T25" s="38"/>
      <c r="U25" s="38"/>
      <c r="V25" s="38"/>
      <c r="W25" s="38"/>
      <c r="X25" s="38"/>
      <c r="Y25" s="38"/>
      <c r="Z25" s="38"/>
      <c r="AA25" s="38"/>
      <c r="AB25" s="38"/>
      <c r="AC25" s="38"/>
      <c r="AD25" s="38"/>
      <c r="AE25" s="38"/>
    </row>
    <row r="26" spans="1:31" s="2" customFormat="1" ht="18" customHeight="1">
      <c r="A26" s="38"/>
      <c r="B26" s="43"/>
      <c r="C26" s="38"/>
      <c r="D26" s="38"/>
      <c r="E26" s="107" t="s">
        <v>35</v>
      </c>
      <c r="F26" s="38"/>
      <c r="G26" s="38"/>
      <c r="H26" s="38"/>
      <c r="I26" s="116" t="s">
        <v>28</v>
      </c>
      <c r="J26" s="107" t="s">
        <v>19</v>
      </c>
      <c r="K26" s="38"/>
      <c r="L26" s="117"/>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7"/>
      <c r="S27" s="38"/>
      <c r="T27" s="38"/>
      <c r="U27" s="38"/>
      <c r="V27" s="38"/>
      <c r="W27" s="38"/>
      <c r="X27" s="38"/>
      <c r="Y27" s="38"/>
      <c r="Z27" s="38"/>
      <c r="AA27" s="38"/>
      <c r="AB27" s="38"/>
      <c r="AC27" s="38"/>
      <c r="AD27" s="38"/>
      <c r="AE27" s="38"/>
    </row>
    <row r="28" spans="1:31" s="2" customFormat="1" ht="12" customHeight="1">
      <c r="A28" s="38"/>
      <c r="B28" s="43"/>
      <c r="C28" s="38"/>
      <c r="D28" s="116" t="s">
        <v>36</v>
      </c>
      <c r="E28" s="38"/>
      <c r="F28" s="38"/>
      <c r="G28" s="38"/>
      <c r="H28" s="38"/>
      <c r="I28" s="38"/>
      <c r="J28" s="38"/>
      <c r="K28" s="38"/>
      <c r="L28" s="117"/>
      <c r="S28" s="38"/>
      <c r="T28" s="38"/>
      <c r="U28" s="38"/>
      <c r="V28" s="38"/>
      <c r="W28" s="38"/>
      <c r="X28" s="38"/>
      <c r="Y28" s="38"/>
      <c r="Z28" s="38"/>
      <c r="AA28" s="38"/>
      <c r="AB28" s="38"/>
      <c r="AC28" s="38"/>
      <c r="AD28" s="38"/>
      <c r="AE28" s="38"/>
    </row>
    <row r="29" spans="1:31" s="8" customFormat="1" ht="71.25" customHeight="1">
      <c r="A29" s="119"/>
      <c r="B29" s="120"/>
      <c r="C29" s="119"/>
      <c r="D29" s="119"/>
      <c r="E29" s="414" t="s">
        <v>37</v>
      </c>
      <c r="F29" s="414"/>
      <c r="G29" s="414"/>
      <c r="H29" s="414"/>
      <c r="I29" s="119"/>
      <c r="J29" s="119"/>
      <c r="K29" s="119"/>
      <c r="L29" s="121"/>
      <c r="S29" s="119"/>
      <c r="T29" s="119"/>
      <c r="U29" s="119"/>
      <c r="V29" s="119"/>
      <c r="W29" s="119"/>
      <c r="X29" s="119"/>
      <c r="Y29" s="119"/>
      <c r="Z29" s="119"/>
      <c r="AA29" s="119"/>
      <c r="AB29" s="119"/>
      <c r="AC29" s="119"/>
      <c r="AD29" s="119"/>
      <c r="AE29" s="119"/>
    </row>
    <row r="30" spans="1:31" s="2" customFormat="1" ht="6.95" customHeight="1">
      <c r="A30" s="38"/>
      <c r="B30" s="43"/>
      <c r="C30" s="38"/>
      <c r="D30" s="38"/>
      <c r="E30" s="38"/>
      <c r="F30" s="38"/>
      <c r="G30" s="38"/>
      <c r="H30" s="38"/>
      <c r="I30" s="38"/>
      <c r="J30" s="38"/>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25.35" customHeight="1">
      <c r="A32" s="38"/>
      <c r="B32" s="43"/>
      <c r="C32" s="38"/>
      <c r="D32" s="123" t="s">
        <v>38</v>
      </c>
      <c r="E32" s="38"/>
      <c r="F32" s="38"/>
      <c r="G32" s="38"/>
      <c r="H32" s="38"/>
      <c r="I32" s="38"/>
      <c r="J32" s="124">
        <f>ROUND(J87, 2)</f>
        <v>0</v>
      </c>
      <c r="K32" s="38"/>
      <c r="L32" s="117"/>
      <c r="S32" s="38"/>
      <c r="T32" s="38"/>
      <c r="U32" s="38"/>
      <c r="V32" s="38"/>
      <c r="W32" s="38"/>
      <c r="X32" s="38"/>
      <c r="Y32" s="38"/>
      <c r="Z32" s="38"/>
      <c r="AA32" s="38"/>
      <c r="AB32" s="38"/>
      <c r="AC32" s="38"/>
      <c r="AD32" s="38"/>
      <c r="AE32" s="38"/>
    </row>
    <row r="33" spans="1:31" s="2" customFormat="1" ht="6.95" customHeight="1">
      <c r="A33" s="38"/>
      <c r="B33" s="43"/>
      <c r="C33" s="38"/>
      <c r="D33" s="122"/>
      <c r="E33" s="122"/>
      <c r="F33" s="122"/>
      <c r="G33" s="122"/>
      <c r="H33" s="122"/>
      <c r="I33" s="122"/>
      <c r="J33" s="122"/>
      <c r="K33" s="122"/>
      <c r="L33" s="117"/>
      <c r="S33" s="38"/>
      <c r="T33" s="38"/>
      <c r="U33" s="38"/>
      <c r="V33" s="38"/>
      <c r="W33" s="38"/>
      <c r="X33" s="38"/>
      <c r="Y33" s="38"/>
      <c r="Z33" s="38"/>
      <c r="AA33" s="38"/>
      <c r="AB33" s="38"/>
      <c r="AC33" s="38"/>
      <c r="AD33" s="38"/>
      <c r="AE33" s="38"/>
    </row>
    <row r="34" spans="1:31" s="2" customFormat="1" ht="14.45" customHeight="1">
      <c r="A34" s="38"/>
      <c r="B34" s="43"/>
      <c r="C34" s="38"/>
      <c r="D34" s="38"/>
      <c r="E34" s="38"/>
      <c r="F34" s="125" t="s">
        <v>40</v>
      </c>
      <c r="G34" s="38"/>
      <c r="H34" s="38"/>
      <c r="I34" s="125" t="s">
        <v>39</v>
      </c>
      <c r="J34" s="125" t="s">
        <v>41</v>
      </c>
      <c r="K34" s="38"/>
      <c r="L34" s="117"/>
      <c r="S34" s="38"/>
      <c r="T34" s="38"/>
      <c r="U34" s="38"/>
      <c r="V34" s="38"/>
      <c r="W34" s="38"/>
      <c r="X34" s="38"/>
      <c r="Y34" s="38"/>
      <c r="Z34" s="38"/>
      <c r="AA34" s="38"/>
      <c r="AB34" s="38"/>
      <c r="AC34" s="38"/>
      <c r="AD34" s="38"/>
      <c r="AE34" s="38"/>
    </row>
    <row r="35" spans="1:31" s="2" customFormat="1" ht="14.45" customHeight="1">
      <c r="A35" s="38"/>
      <c r="B35" s="43"/>
      <c r="C35" s="38"/>
      <c r="D35" s="126" t="s">
        <v>42</v>
      </c>
      <c r="E35" s="116" t="s">
        <v>43</v>
      </c>
      <c r="F35" s="127">
        <f>ROUND((SUM(BE87:BE95)),  2)</f>
        <v>0</v>
      </c>
      <c r="G35" s="38"/>
      <c r="H35" s="38"/>
      <c r="I35" s="128">
        <v>0.21</v>
      </c>
      <c r="J35" s="127">
        <f>ROUND(((SUM(BE87:BE95))*I35),  2)</f>
        <v>0</v>
      </c>
      <c r="K35" s="38"/>
      <c r="L35" s="117"/>
      <c r="S35" s="38"/>
      <c r="T35" s="38"/>
      <c r="U35" s="38"/>
      <c r="V35" s="38"/>
      <c r="W35" s="38"/>
      <c r="X35" s="38"/>
      <c r="Y35" s="38"/>
      <c r="Z35" s="38"/>
      <c r="AA35" s="38"/>
      <c r="AB35" s="38"/>
      <c r="AC35" s="38"/>
      <c r="AD35" s="38"/>
      <c r="AE35" s="38"/>
    </row>
    <row r="36" spans="1:31" s="2" customFormat="1" ht="14.45" customHeight="1">
      <c r="A36" s="38"/>
      <c r="B36" s="43"/>
      <c r="C36" s="38"/>
      <c r="D36" s="38"/>
      <c r="E36" s="116" t="s">
        <v>44</v>
      </c>
      <c r="F36" s="127">
        <f>ROUND((SUM(BF87:BF95)),  2)</f>
        <v>0</v>
      </c>
      <c r="G36" s="38"/>
      <c r="H36" s="38"/>
      <c r="I36" s="128">
        <v>0.15</v>
      </c>
      <c r="J36" s="127">
        <f>ROUND(((SUM(BF87:BF95))*I36),  2)</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45</v>
      </c>
      <c r="F37" s="127">
        <f>ROUND((SUM(BG87:BG95)),  2)</f>
        <v>0</v>
      </c>
      <c r="G37" s="38"/>
      <c r="H37" s="38"/>
      <c r="I37" s="128">
        <v>0.21</v>
      </c>
      <c r="J37" s="127">
        <f>0</f>
        <v>0</v>
      </c>
      <c r="K37" s="38"/>
      <c r="L37" s="117"/>
      <c r="S37" s="38"/>
      <c r="T37" s="38"/>
      <c r="U37" s="38"/>
      <c r="V37" s="38"/>
      <c r="W37" s="38"/>
      <c r="X37" s="38"/>
      <c r="Y37" s="38"/>
      <c r="Z37" s="38"/>
      <c r="AA37" s="38"/>
      <c r="AB37" s="38"/>
      <c r="AC37" s="38"/>
      <c r="AD37" s="38"/>
      <c r="AE37" s="38"/>
    </row>
    <row r="38" spans="1:31" s="2" customFormat="1" ht="14.45" hidden="1" customHeight="1">
      <c r="A38" s="38"/>
      <c r="B38" s="43"/>
      <c r="C38" s="38"/>
      <c r="D38" s="38"/>
      <c r="E38" s="116" t="s">
        <v>46</v>
      </c>
      <c r="F38" s="127">
        <f>ROUND((SUM(BH87:BH95)),  2)</f>
        <v>0</v>
      </c>
      <c r="G38" s="38"/>
      <c r="H38" s="38"/>
      <c r="I38" s="128">
        <v>0.15</v>
      </c>
      <c r="J38" s="127">
        <f>0</f>
        <v>0</v>
      </c>
      <c r="K38" s="38"/>
      <c r="L38" s="117"/>
      <c r="S38" s="38"/>
      <c r="T38" s="38"/>
      <c r="U38" s="38"/>
      <c r="V38" s="38"/>
      <c r="W38" s="38"/>
      <c r="X38" s="38"/>
      <c r="Y38" s="38"/>
      <c r="Z38" s="38"/>
      <c r="AA38" s="38"/>
      <c r="AB38" s="38"/>
      <c r="AC38" s="38"/>
      <c r="AD38" s="38"/>
      <c r="AE38" s="38"/>
    </row>
    <row r="39" spans="1:31" s="2" customFormat="1" ht="14.45" hidden="1" customHeight="1">
      <c r="A39" s="38"/>
      <c r="B39" s="43"/>
      <c r="C39" s="38"/>
      <c r="D39" s="38"/>
      <c r="E39" s="116" t="s">
        <v>47</v>
      </c>
      <c r="F39" s="127">
        <f>ROUND((SUM(BI87:BI95)),  2)</f>
        <v>0</v>
      </c>
      <c r="G39" s="38"/>
      <c r="H39" s="38"/>
      <c r="I39" s="128">
        <v>0</v>
      </c>
      <c r="J39" s="127">
        <f>0</f>
        <v>0</v>
      </c>
      <c r="K39" s="38"/>
      <c r="L39" s="117"/>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7"/>
      <c r="S40" s="38"/>
      <c r="T40" s="38"/>
      <c r="U40" s="38"/>
      <c r="V40" s="38"/>
      <c r="W40" s="38"/>
      <c r="X40" s="38"/>
      <c r="Y40" s="38"/>
      <c r="Z40" s="38"/>
      <c r="AA40" s="38"/>
      <c r="AB40" s="38"/>
      <c r="AC40" s="38"/>
      <c r="AD40" s="38"/>
      <c r="AE40" s="38"/>
    </row>
    <row r="41" spans="1:31" s="2" customFormat="1" ht="25.35" customHeight="1">
      <c r="A41" s="38"/>
      <c r="B41" s="43"/>
      <c r="C41" s="129"/>
      <c r="D41" s="130" t="s">
        <v>48</v>
      </c>
      <c r="E41" s="131"/>
      <c r="F41" s="131"/>
      <c r="G41" s="132" t="s">
        <v>49</v>
      </c>
      <c r="H41" s="133" t="s">
        <v>50</v>
      </c>
      <c r="I41" s="131"/>
      <c r="J41" s="134">
        <f>SUM(J32:J39)</f>
        <v>0</v>
      </c>
      <c r="K41" s="135"/>
      <c r="L41" s="117"/>
      <c r="S41" s="38"/>
      <c r="T41" s="38"/>
      <c r="U41" s="38"/>
      <c r="V41" s="38"/>
      <c r="W41" s="38"/>
      <c r="X41" s="38"/>
      <c r="Y41" s="38"/>
      <c r="Z41" s="38"/>
      <c r="AA41" s="38"/>
      <c r="AB41" s="38"/>
      <c r="AC41" s="38"/>
      <c r="AD41" s="38"/>
      <c r="AE41" s="38"/>
    </row>
    <row r="42" spans="1:31" s="2" customFormat="1" ht="14.45" customHeight="1">
      <c r="A42" s="38"/>
      <c r="B42" s="136"/>
      <c r="C42" s="137"/>
      <c r="D42" s="137"/>
      <c r="E42" s="137"/>
      <c r="F42" s="137"/>
      <c r="G42" s="137"/>
      <c r="H42" s="137"/>
      <c r="I42" s="137"/>
      <c r="J42" s="137"/>
      <c r="K42" s="137"/>
      <c r="L42" s="117"/>
      <c r="S42" s="38"/>
      <c r="T42" s="38"/>
      <c r="U42" s="38"/>
      <c r="V42" s="38"/>
      <c r="W42" s="38"/>
      <c r="X42" s="38"/>
      <c r="Y42" s="38"/>
      <c r="Z42" s="38"/>
      <c r="AA42" s="38"/>
      <c r="AB42" s="38"/>
      <c r="AC42" s="38"/>
      <c r="AD42" s="38"/>
      <c r="AE42" s="38"/>
    </row>
    <row r="46" spans="1:31" s="2" customFormat="1" ht="6.95" customHeight="1">
      <c r="A46" s="38"/>
      <c r="B46" s="138"/>
      <c r="C46" s="139"/>
      <c r="D46" s="139"/>
      <c r="E46" s="139"/>
      <c r="F46" s="139"/>
      <c r="G46" s="139"/>
      <c r="H46" s="139"/>
      <c r="I46" s="139"/>
      <c r="J46" s="139"/>
      <c r="K46" s="139"/>
      <c r="L46" s="117"/>
      <c r="S46" s="38"/>
      <c r="T46" s="38"/>
      <c r="U46" s="38"/>
      <c r="V46" s="38"/>
      <c r="W46" s="38"/>
      <c r="X46" s="38"/>
      <c r="Y46" s="38"/>
      <c r="Z46" s="38"/>
      <c r="AA46" s="38"/>
      <c r="AB46" s="38"/>
      <c r="AC46" s="38"/>
      <c r="AD46" s="38"/>
      <c r="AE46" s="38"/>
    </row>
    <row r="47" spans="1:31" s="2" customFormat="1" ht="24.95" customHeight="1">
      <c r="A47" s="38"/>
      <c r="B47" s="39"/>
      <c r="C47" s="27" t="s">
        <v>120</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16</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5" t="str">
        <f>E7</f>
        <v>Zelená učebna s celoročním provozem</v>
      </c>
      <c r="F50" s="416"/>
      <c r="G50" s="416"/>
      <c r="H50" s="416"/>
      <c r="I50" s="40"/>
      <c r="J50" s="40"/>
      <c r="K50" s="40"/>
      <c r="L50" s="117"/>
      <c r="S50" s="38"/>
      <c r="T50" s="38"/>
      <c r="U50" s="38"/>
      <c r="V50" s="38"/>
      <c r="W50" s="38"/>
      <c r="X50" s="38"/>
      <c r="Y50" s="38"/>
      <c r="Z50" s="38"/>
      <c r="AA50" s="38"/>
      <c r="AB50" s="38"/>
      <c r="AC50" s="38"/>
      <c r="AD50" s="38"/>
      <c r="AE50" s="38"/>
    </row>
    <row r="51" spans="1:47" s="1" customFormat="1" ht="12" customHeight="1">
      <c r="B51" s="25"/>
      <c r="C51" s="33" t="s">
        <v>118</v>
      </c>
      <c r="D51" s="26"/>
      <c r="E51" s="26"/>
      <c r="F51" s="26"/>
      <c r="G51" s="26"/>
      <c r="H51" s="26"/>
      <c r="I51" s="26"/>
      <c r="J51" s="26"/>
      <c r="K51" s="26"/>
      <c r="L51" s="24"/>
    </row>
    <row r="52" spans="1:47" s="2" customFormat="1" ht="16.5" customHeight="1">
      <c r="A52" s="38"/>
      <c r="B52" s="39"/>
      <c r="C52" s="40"/>
      <c r="D52" s="40"/>
      <c r="E52" s="415" t="s">
        <v>3908</v>
      </c>
      <c r="F52" s="417"/>
      <c r="G52" s="417"/>
      <c r="H52" s="417"/>
      <c r="I52" s="40"/>
      <c r="J52" s="40"/>
      <c r="K52" s="40"/>
      <c r="L52" s="117"/>
      <c r="S52" s="38"/>
      <c r="T52" s="38"/>
      <c r="U52" s="38"/>
      <c r="V52" s="38"/>
      <c r="W52" s="38"/>
      <c r="X52" s="38"/>
      <c r="Y52" s="38"/>
      <c r="Z52" s="38"/>
      <c r="AA52" s="38"/>
      <c r="AB52" s="38"/>
      <c r="AC52" s="38"/>
      <c r="AD52" s="38"/>
      <c r="AE52" s="38"/>
    </row>
    <row r="53" spans="1:47" s="2" customFormat="1" ht="12" customHeight="1">
      <c r="A53" s="38"/>
      <c r="B53" s="39"/>
      <c r="C53" s="33" t="s">
        <v>4091</v>
      </c>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16.5" customHeight="1">
      <c r="A54" s="38"/>
      <c r="B54" s="39"/>
      <c r="C54" s="40"/>
      <c r="D54" s="40"/>
      <c r="E54" s="369" t="str">
        <f>E11</f>
        <v xml:space="preserve">D.1.4.7 - Měření a regulace </v>
      </c>
      <c r="F54" s="417"/>
      <c r="G54" s="417"/>
      <c r="H54" s="417"/>
      <c r="I54" s="40"/>
      <c r="J54" s="40"/>
      <c r="K54" s="40"/>
      <c r="L54" s="117"/>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7"/>
      <c r="S55" s="38"/>
      <c r="T55" s="38"/>
      <c r="U55" s="38"/>
      <c r="V55" s="38"/>
      <c r="W55" s="38"/>
      <c r="X55" s="38"/>
      <c r="Y55" s="38"/>
      <c r="Z55" s="38"/>
      <c r="AA55" s="38"/>
      <c r="AB55" s="38"/>
      <c r="AC55" s="38"/>
      <c r="AD55" s="38"/>
      <c r="AE55" s="38"/>
    </row>
    <row r="56" spans="1:47" s="2" customFormat="1" ht="12" customHeight="1">
      <c r="A56" s="38"/>
      <c r="B56" s="39"/>
      <c r="C56" s="33" t="s">
        <v>21</v>
      </c>
      <c r="D56" s="40"/>
      <c r="E56" s="40"/>
      <c r="F56" s="31" t="str">
        <f>F14</f>
        <v>Střední lesnická škola Žlutice</v>
      </c>
      <c r="G56" s="40"/>
      <c r="H56" s="40"/>
      <c r="I56" s="33" t="s">
        <v>23</v>
      </c>
      <c r="J56" s="63" t="str">
        <f>IF(J14="","",J14)</f>
        <v>26. 11. 2024</v>
      </c>
      <c r="K56" s="40"/>
      <c r="L56" s="117"/>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7"/>
      <c r="S57" s="38"/>
      <c r="T57" s="38"/>
      <c r="U57" s="38"/>
      <c r="V57" s="38"/>
      <c r="W57" s="38"/>
      <c r="X57" s="38"/>
      <c r="Y57" s="38"/>
      <c r="Z57" s="38"/>
      <c r="AA57" s="38"/>
      <c r="AB57" s="38"/>
      <c r="AC57" s="38"/>
      <c r="AD57" s="38"/>
      <c r="AE57" s="38"/>
    </row>
    <row r="58" spans="1:47" s="2" customFormat="1" ht="25.7" customHeight="1">
      <c r="A58" s="38"/>
      <c r="B58" s="39"/>
      <c r="C58" s="33" t="s">
        <v>25</v>
      </c>
      <c r="D58" s="40"/>
      <c r="E58" s="40"/>
      <c r="F58" s="31" t="str">
        <f>E17</f>
        <v>CZECHOTEC Engineering spol. s.r.o.</v>
      </c>
      <c r="G58" s="40"/>
      <c r="H58" s="40"/>
      <c r="I58" s="33" t="s">
        <v>31</v>
      </c>
      <c r="J58" s="36" t="str">
        <f>E23</f>
        <v>Ing.arch. Tereza Petříková</v>
      </c>
      <c r="K58" s="40"/>
      <c r="L58" s="117"/>
      <c r="S58" s="38"/>
      <c r="T58" s="38"/>
      <c r="U58" s="38"/>
      <c r="V58" s="38"/>
      <c r="W58" s="38"/>
      <c r="X58" s="38"/>
      <c r="Y58" s="38"/>
      <c r="Z58" s="38"/>
      <c r="AA58" s="38"/>
      <c r="AB58" s="38"/>
      <c r="AC58" s="38"/>
      <c r="AD58" s="38"/>
      <c r="AE58" s="38"/>
    </row>
    <row r="59" spans="1:47" s="2" customFormat="1" ht="15.2" customHeight="1">
      <c r="A59" s="38"/>
      <c r="B59" s="39"/>
      <c r="C59" s="33" t="s">
        <v>29</v>
      </c>
      <c r="D59" s="40"/>
      <c r="E59" s="40"/>
      <c r="F59" s="31" t="str">
        <f>IF(E20="","",E20)</f>
        <v>Vyplň údaj</v>
      </c>
      <c r="G59" s="40"/>
      <c r="H59" s="40"/>
      <c r="I59" s="33" t="s">
        <v>34</v>
      </c>
      <c r="J59" s="36" t="str">
        <f>E26</f>
        <v>Miroslav Dostál</v>
      </c>
      <c r="K59" s="40"/>
      <c r="L59" s="117"/>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7"/>
      <c r="S60" s="38"/>
      <c r="T60" s="38"/>
      <c r="U60" s="38"/>
      <c r="V60" s="38"/>
      <c r="W60" s="38"/>
      <c r="X60" s="38"/>
      <c r="Y60" s="38"/>
      <c r="Z60" s="38"/>
      <c r="AA60" s="38"/>
      <c r="AB60" s="38"/>
      <c r="AC60" s="38"/>
      <c r="AD60" s="38"/>
      <c r="AE60" s="38"/>
    </row>
    <row r="61" spans="1:47" s="2" customFormat="1" ht="29.25" customHeight="1">
      <c r="A61" s="38"/>
      <c r="B61" s="39"/>
      <c r="C61" s="140" t="s">
        <v>121</v>
      </c>
      <c r="D61" s="141"/>
      <c r="E61" s="141"/>
      <c r="F61" s="141"/>
      <c r="G61" s="141"/>
      <c r="H61" s="141"/>
      <c r="I61" s="141"/>
      <c r="J61" s="142" t="s">
        <v>122</v>
      </c>
      <c r="K61" s="141"/>
      <c r="L61" s="117"/>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7"/>
      <c r="S62" s="38"/>
      <c r="T62" s="38"/>
      <c r="U62" s="38"/>
      <c r="V62" s="38"/>
      <c r="W62" s="38"/>
      <c r="X62" s="38"/>
      <c r="Y62" s="38"/>
      <c r="Z62" s="38"/>
      <c r="AA62" s="38"/>
      <c r="AB62" s="38"/>
      <c r="AC62" s="38"/>
      <c r="AD62" s="38"/>
      <c r="AE62" s="38"/>
    </row>
    <row r="63" spans="1:47" s="2" customFormat="1" ht="22.9" customHeight="1">
      <c r="A63" s="38"/>
      <c r="B63" s="39"/>
      <c r="C63" s="143" t="s">
        <v>70</v>
      </c>
      <c r="D63" s="40"/>
      <c r="E63" s="40"/>
      <c r="F63" s="40"/>
      <c r="G63" s="40"/>
      <c r="H63" s="40"/>
      <c r="I63" s="40"/>
      <c r="J63" s="81">
        <f>J87</f>
        <v>0</v>
      </c>
      <c r="K63" s="40"/>
      <c r="L63" s="117"/>
      <c r="S63" s="38"/>
      <c r="T63" s="38"/>
      <c r="U63" s="38"/>
      <c r="V63" s="38"/>
      <c r="W63" s="38"/>
      <c r="X63" s="38"/>
      <c r="Y63" s="38"/>
      <c r="Z63" s="38"/>
      <c r="AA63" s="38"/>
      <c r="AB63" s="38"/>
      <c r="AC63" s="38"/>
      <c r="AD63" s="38"/>
      <c r="AE63" s="38"/>
      <c r="AU63" s="21" t="s">
        <v>123</v>
      </c>
    </row>
    <row r="64" spans="1:47" s="9" customFormat="1" ht="24.95" customHeight="1">
      <c r="B64" s="144"/>
      <c r="C64" s="145"/>
      <c r="D64" s="146" t="s">
        <v>3911</v>
      </c>
      <c r="E64" s="147"/>
      <c r="F64" s="147"/>
      <c r="G64" s="147"/>
      <c r="H64" s="147"/>
      <c r="I64" s="147"/>
      <c r="J64" s="148">
        <f>J88</f>
        <v>0</v>
      </c>
      <c r="K64" s="145"/>
      <c r="L64" s="149"/>
    </row>
    <row r="65" spans="1:31" s="10" customFormat="1" ht="19.899999999999999" customHeight="1">
      <c r="B65" s="150"/>
      <c r="C65" s="101"/>
      <c r="D65" s="151" t="s">
        <v>4412</v>
      </c>
      <c r="E65" s="152"/>
      <c r="F65" s="152"/>
      <c r="G65" s="152"/>
      <c r="H65" s="152"/>
      <c r="I65" s="152"/>
      <c r="J65" s="153">
        <f>J89</f>
        <v>0</v>
      </c>
      <c r="K65" s="101"/>
      <c r="L65" s="154"/>
    </row>
    <row r="66" spans="1:31" s="2" customFormat="1" ht="21.75" customHeight="1">
      <c r="A66" s="38"/>
      <c r="B66" s="39"/>
      <c r="C66" s="40"/>
      <c r="D66" s="40"/>
      <c r="E66" s="40"/>
      <c r="F66" s="40"/>
      <c r="G66" s="40"/>
      <c r="H66" s="40"/>
      <c r="I66" s="40"/>
      <c r="J66" s="40"/>
      <c r="K66" s="40"/>
      <c r="L66" s="117"/>
      <c r="S66" s="38"/>
      <c r="T66" s="38"/>
      <c r="U66" s="38"/>
      <c r="V66" s="38"/>
      <c r="W66" s="38"/>
      <c r="X66" s="38"/>
      <c r="Y66" s="38"/>
      <c r="Z66" s="38"/>
      <c r="AA66" s="38"/>
      <c r="AB66" s="38"/>
      <c r="AC66" s="38"/>
      <c r="AD66" s="38"/>
      <c r="AE66" s="38"/>
    </row>
    <row r="67" spans="1:31" s="2" customFormat="1" ht="6.95" customHeight="1">
      <c r="A67" s="38"/>
      <c r="B67" s="51"/>
      <c r="C67" s="52"/>
      <c r="D67" s="52"/>
      <c r="E67" s="52"/>
      <c r="F67" s="52"/>
      <c r="G67" s="52"/>
      <c r="H67" s="52"/>
      <c r="I67" s="52"/>
      <c r="J67" s="52"/>
      <c r="K67" s="52"/>
      <c r="L67" s="117"/>
      <c r="S67" s="38"/>
      <c r="T67" s="38"/>
      <c r="U67" s="38"/>
      <c r="V67" s="38"/>
      <c r="W67" s="38"/>
      <c r="X67" s="38"/>
      <c r="Y67" s="38"/>
      <c r="Z67" s="38"/>
      <c r="AA67" s="38"/>
      <c r="AB67" s="38"/>
      <c r="AC67" s="38"/>
      <c r="AD67" s="38"/>
      <c r="AE67" s="38"/>
    </row>
    <row r="71" spans="1:31" s="2" customFormat="1" ht="6.95" customHeight="1">
      <c r="A71" s="38"/>
      <c r="B71" s="53"/>
      <c r="C71" s="54"/>
      <c r="D71" s="54"/>
      <c r="E71" s="54"/>
      <c r="F71" s="54"/>
      <c r="G71" s="54"/>
      <c r="H71" s="54"/>
      <c r="I71" s="54"/>
      <c r="J71" s="54"/>
      <c r="K71" s="54"/>
      <c r="L71" s="117"/>
      <c r="S71" s="38"/>
      <c r="T71" s="38"/>
      <c r="U71" s="38"/>
      <c r="V71" s="38"/>
      <c r="W71" s="38"/>
      <c r="X71" s="38"/>
      <c r="Y71" s="38"/>
      <c r="Z71" s="38"/>
      <c r="AA71" s="38"/>
      <c r="AB71" s="38"/>
      <c r="AC71" s="38"/>
      <c r="AD71" s="38"/>
      <c r="AE71" s="38"/>
    </row>
    <row r="72" spans="1:31" s="2" customFormat="1" ht="24.95" customHeight="1">
      <c r="A72" s="38"/>
      <c r="B72" s="39"/>
      <c r="C72" s="27" t="s">
        <v>153</v>
      </c>
      <c r="D72" s="40"/>
      <c r="E72" s="40"/>
      <c r="F72" s="40"/>
      <c r="G72" s="40"/>
      <c r="H72" s="40"/>
      <c r="I72" s="40"/>
      <c r="J72" s="40"/>
      <c r="K72" s="40"/>
      <c r="L72" s="117"/>
      <c r="S72" s="38"/>
      <c r="T72" s="38"/>
      <c r="U72" s="38"/>
      <c r="V72" s="38"/>
      <c r="W72" s="38"/>
      <c r="X72" s="38"/>
      <c r="Y72" s="38"/>
      <c r="Z72" s="38"/>
      <c r="AA72" s="38"/>
      <c r="AB72" s="38"/>
      <c r="AC72" s="38"/>
      <c r="AD72" s="38"/>
      <c r="AE72" s="38"/>
    </row>
    <row r="73" spans="1:31" s="2" customFormat="1" ht="6.95" customHeight="1">
      <c r="A73" s="38"/>
      <c r="B73" s="39"/>
      <c r="C73" s="40"/>
      <c r="D73" s="40"/>
      <c r="E73" s="40"/>
      <c r="F73" s="40"/>
      <c r="G73" s="40"/>
      <c r="H73" s="40"/>
      <c r="I73" s="40"/>
      <c r="J73" s="40"/>
      <c r="K73" s="40"/>
      <c r="L73" s="117"/>
      <c r="S73" s="38"/>
      <c r="T73" s="38"/>
      <c r="U73" s="38"/>
      <c r="V73" s="38"/>
      <c r="W73" s="38"/>
      <c r="X73" s="38"/>
      <c r="Y73" s="38"/>
      <c r="Z73" s="38"/>
      <c r="AA73" s="38"/>
      <c r="AB73" s="38"/>
      <c r="AC73" s="38"/>
      <c r="AD73" s="38"/>
      <c r="AE73" s="38"/>
    </row>
    <row r="74" spans="1:31" s="2" customFormat="1" ht="12" customHeight="1">
      <c r="A74" s="38"/>
      <c r="B74" s="39"/>
      <c r="C74" s="33" t="s">
        <v>16</v>
      </c>
      <c r="D74" s="40"/>
      <c r="E74" s="40"/>
      <c r="F74" s="40"/>
      <c r="G74" s="40"/>
      <c r="H74" s="40"/>
      <c r="I74" s="40"/>
      <c r="J74" s="40"/>
      <c r="K74" s="40"/>
      <c r="L74" s="117"/>
      <c r="S74" s="38"/>
      <c r="T74" s="38"/>
      <c r="U74" s="38"/>
      <c r="V74" s="38"/>
      <c r="W74" s="38"/>
      <c r="X74" s="38"/>
      <c r="Y74" s="38"/>
      <c r="Z74" s="38"/>
      <c r="AA74" s="38"/>
      <c r="AB74" s="38"/>
      <c r="AC74" s="38"/>
      <c r="AD74" s="38"/>
      <c r="AE74" s="38"/>
    </row>
    <row r="75" spans="1:31" s="2" customFormat="1" ht="16.5" customHeight="1">
      <c r="A75" s="38"/>
      <c r="B75" s="39"/>
      <c r="C75" s="40"/>
      <c r="D75" s="40"/>
      <c r="E75" s="415" t="str">
        <f>E7</f>
        <v>Zelená učebna s celoročním provozem</v>
      </c>
      <c r="F75" s="416"/>
      <c r="G75" s="416"/>
      <c r="H75" s="416"/>
      <c r="I75" s="40"/>
      <c r="J75" s="40"/>
      <c r="K75" s="40"/>
      <c r="L75" s="117"/>
      <c r="S75" s="38"/>
      <c r="T75" s="38"/>
      <c r="U75" s="38"/>
      <c r="V75" s="38"/>
      <c r="W75" s="38"/>
      <c r="X75" s="38"/>
      <c r="Y75" s="38"/>
      <c r="Z75" s="38"/>
      <c r="AA75" s="38"/>
      <c r="AB75" s="38"/>
      <c r="AC75" s="38"/>
      <c r="AD75" s="38"/>
      <c r="AE75" s="38"/>
    </row>
    <row r="76" spans="1:31" s="1" customFormat="1" ht="12" customHeight="1">
      <c r="B76" s="25"/>
      <c r="C76" s="33" t="s">
        <v>118</v>
      </c>
      <c r="D76" s="26"/>
      <c r="E76" s="26"/>
      <c r="F76" s="26"/>
      <c r="G76" s="26"/>
      <c r="H76" s="26"/>
      <c r="I76" s="26"/>
      <c r="J76" s="26"/>
      <c r="K76" s="26"/>
      <c r="L76" s="24"/>
    </row>
    <row r="77" spans="1:31" s="2" customFormat="1" ht="16.5" customHeight="1">
      <c r="A77" s="38"/>
      <c r="B77" s="39"/>
      <c r="C77" s="40"/>
      <c r="D77" s="40"/>
      <c r="E77" s="415" t="s">
        <v>3908</v>
      </c>
      <c r="F77" s="417"/>
      <c r="G77" s="417"/>
      <c r="H77" s="417"/>
      <c r="I77" s="40"/>
      <c r="J77" s="40"/>
      <c r="K77" s="40"/>
      <c r="L77" s="117"/>
      <c r="S77" s="38"/>
      <c r="T77" s="38"/>
      <c r="U77" s="38"/>
      <c r="V77" s="38"/>
      <c r="W77" s="38"/>
      <c r="X77" s="38"/>
      <c r="Y77" s="38"/>
      <c r="Z77" s="38"/>
      <c r="AA77" s="38"/>
      <c r="AB77" s="38"/>
      <c r="AC77" s="38"/>
      <c r="AD77" s="38"/>
      <c r="AE77" s="38"/>
    </row>
    <row r="78" spans="1:31" s="2" customFormat="1" ht="12" customHeight="1">
      <c r="A78" s="38"/>
      <c r="B78" s="39"/>
      <c r="C78" s="33" t="s">
        <v>4091</v>
      </c>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16.5" customHeight="1">
      <c r="A79" s="38"/>
      <c r="B79" s="39"/>
      <c r="C79" s="40"/>
      <c r="D79" s="40"/>
      <c r="E79" s="369" t="str">
        <f>E11</f>
        <v xml:space="preserve">D.1.4.7 - Měření a regulace </v>
      </c>
      <c r="F79" s="417"/>
      <c r="G79" s="417"/>
      <c r="H79" s="417"/>
      <c r="I79" s="40"/>
      <c r="J79" s="40"/>
      <c r="K79" s="40"/>
      <c r="L79" s="117"/>
      <c r="S79" s="38"/>
      <c r="T79" s="38"/>
      <c r="U79" s="38"/>
      <c r="V79" s="38"/>
      <c r="W79" s="38"/>
      <c r="X79" s="38"/>
      <c r="Y79" s="38"/>
      <c r="Z79" s="38"/>
      <c r="AA79" s="38"/>
      <c r="AB79" s="38"/>
      <c r="AC79" s="38"/>
      <c r="AD79" s="38"/>
      <c r="AE79" s="38"/>
    </row>
    <row r="80" spans="1:31" s="2" customFormat="1" ht="6.95" customHeight="1">
      <c r="A80" s="38"/>
      <c r="B80" s="39"/>
      <c r="C80" s="40"/>
      <c r="D80" s="40"/>
      <c r="E80" s="40"/>
      <c r="F80" s="40"/>
      <c r="G80" s="40"/>
      <c r="H80" s="40"/>
      <c r="I80" s="40"/>
      <c r="J80" s="40"/>
      <c r="K80" s="40"/>
      <c r="L80" s="117"/>
      <c r="S80" s="38"/>
      <c r="T80" s="38"/>
      <c r="U80" s="38"/>
      <c r="V80" s="38"/>
      <c r="W80" s="38"/>
      <c r="X80" s="38"/>
      <c r="Y80" s="38"/>
      <c r="Z80" s="38"/>
      <c r="AA80" s="38"/>
      <c r="AB80" s="38"/>
      <c r="AC80" s="38"/>
      <c r="AD80" s="38"/>
      <c r="AE80" s="38"/>
    </row>
    <row r="81" spans="1:65" s="2" customFormat="1" ht="12" customHeight="1">
      <c r="A81" s="38"/>
      <c r="B81" s="39"/>
      <c r="C81" s="33" t="s">
        <v>21</v>
      </c>
      <c r="D81" s="40"/>
      <c r="E81" s="40"/>
      <c r="F81" s="31" t="str">
        <f>F14</f>
        <v>Střední lesnická škola Žlutice</v>
      </c>
      <c r="G81" s="40"/>
      <c r="H81" s="40"/>
      <c r="I81" s="33" t="s">
        <v>23</v>
      </c>
      <c r="J81" s="63" t="str">
        <f>IF(J14="","",J14)</f>
        <v>26. 11. 2024</v>
      </c>
      <c r="K81" s="40"/>
      <c r="L81" s="117"/>
      <c r="S81" s="38"/>
      <c r="T81" s="38"/>
      <c r="U81" s="38"/>
      <c r="V81" s="38"/>
      <c r="W81" s="38"/>
      <c r="X81" s="38"/>
      <c r="Y81" s="38"/>
      <c r="Z81" s="38"/>
      <c r="AA81" s="38"/>
      <c r="AB81" s="38"/>
      <c r="AC81" s="38"/>
      <c r="AD81" s="38"/>
      <c r="AE81" s="38"/>
    </row>
    <row r="82" spans="1:65" s="2" customFormat="1" ht="6.95" customHeight="1">
      <c r="A82" s="38"/>
      <c r="B82" s="39"/>
      <c r="C82" s="40"/>
      <c r="D82" s="40"/>
      <c r="E82" s="40"/>
      <c r="F82" s="40"/>
      <c r="G82" s="40"/>
      <c r="H82" s="40"/>
      <c r="I82" s="40"/>
      <c r="J82" s="40"/>
      <c r="K82" s="40"/>
      <c r="L82" s="117"/>
      <c r="S82" s="38"/>
      <c r="T82" s="38"/>
      <c r="U82" s="38"/>
      <c r="V82" s="38"/>
      <c r="W82" s="38"/>
      <c r="X82" s="38"/>
      <c r="Y82" s="38"/>
      <c r="Z82" s="38"/>
      <c r="AA82" s="38"/>
      <c r="AB82" s="38"/>
      <c r="AC82" s="38"/>
      <c r="AD82" s="38"/>
      <c r="AE82" s="38"/>
    </row>
    <row r="83" spans="1:65" s="2" customFormat="1" ht="25.7" customHeight="1">
      <c r="A83" s="38"/>
      <c r="B83" s="39"/>
      <c r="C83" s="33" t="s">
        <v>25</v>
      </c>
      <c r="D83" s="40"/>
      <c r="E83" s="40"/>
      <c r="F83" s="31" t="str">
        <f>E17</f>
        <v>CZECHOTEC Engineering spol. s.r.o.</v>
      </c>
      <c r="G83" s="40"/>
      <c r="H83" s="40"/>
      <c r="I83" s="33" t="s">
        <v>31</v>
      </c>
      <c r="J83" s="36" t="str">
        <f>E23</f>
        <v>Ing.arch. Tereza Petříková</v>
      </c>
      <c r="K83" s="40"/>
      <c r="L83" s="117"/>
      <c r="S83" s="38"/>
      <c r="T83" s="38"/>
      <c r="U83" s="38"/>
      <c r="V83" s="38"/>
      <c r="W83" s="38"/>
      <c r="X83" s="38"/>
      <c r="Y83" s="38"/>
      <c r="Z83" s="38"/>
      <c r="AA83" s="38"/>
      <c r="AB83" s="38"/>
      <c r="AC83" s="38"/>
      <c r="AD83" s="38"/>
      <c r="AE83" s="38"/>
    </row>
    <row r="84" spans="1:65" s="2" customFormat="1" ht="15.2" customHeight="1">
      <c r="A84" s="38"/>
      <c r="B84" s="39"/>
      <c r="C84" s="33" t="s">
        <v>29</v>
      </c>
      <c r="D84" s="40"/>
      <c r="E84" s="40"/>
      <c r="F84" s="31" t="str">
        <f>IF(E20="","",E20)</f>
        <v>Vyplň údaj</v>
      </c>
      <c r="G84" s="40"/>
      <c r="H84" s="40"/>
      <c r="I84" s="33" t="s">
        <v>34</v>
      </c>
      <c r="J84" s="36" t="str">
        <f>E26</f>
        <v>Miroslav Dostál</v>
      </c>
      <c r="K84" s="40"/>
      <c r="L84" s="117"/>
      <c r="S84" s="38"/>
      <c r="T84" s="38"/>
      <c r="U84" s="38"/>
      <c r="V84" s="38"/>
      <c r="W84" s="38"/>
      <c r="X84" s="38"/>
      <c r="Y84" s="38"/>
      <c r="Z84" s="38"/>
      <c r="AA84" s="38"/>
      <c r="AB84" s="38"/>
      <c r="AC84" s="38"/>
      <c r="AD84" s="38"/>
      <c r="AE84" s="38"/>
    </row>
    <row r="85" spans="1:65" s="2" customFormat="1" ht="10.35" customHeight="1">
      <c r="A85" s="38"/>
      <c r="B85" s="39"/>
      <c r="C85" s="40"/>
      <c r="D85" s="40"/>
      <c r="E85" s="40"/>
      <c r="F85" s="40"/>
      <c r="G85" s="40"/>
      <c r="H85" s="40"/>
      <c r="I85" s="40"/>
      <c r="J85" s="40"/>
      <c r="K85" s="40"/>
      <c r="L85" s="117"/>
      <c r="S85" s="38"/>
      <c r="T85" s="38"/>
      <c r="U85" s="38"/>
      <c r="V85" s="38"/>
      <c r="W85" s="38"/>
      <c r="X85" s="38"/>
      <c r="Y85" s="38"/>
      <c r="Z85" s="38"/>
      <c r="AA85" s="38"/>
      <c r="AB85" s="38"/>
      <c r="AC85" s="38"/>
      <c r="AD85" s="38"/>
      <c r="AE85" s="38"/>
    </row>
    <row r="86" spans="1:65" s="11" customFormat="1" ht="29.25" customHeight="1">
      <c r="A86" s="155"/>
      <c r="B86" s="156"/>
      <c r="C86" s="157" t="s">
        <v>154</v>
      </c>
      <c r="D86" s="158" t="s">
        <v>57</v>
      </c>
      <c r="E86" s="158" t="s">
        <v>53</v>
      </c>
      <c r="F86" s="158" t="s">
        <v>54</v>
      </c>
      <c r="G86" s="158" t="s">
        <v>155</v>
      </c>
      <c r="H86" s="158" t="s">
        <v>156</v>
      </c>
      <c r="I86" s="158" t="s">
        <v>157</v>
      </c>
      <c r="J86" s="158" t="s">
        <v>122</v>
      </c>
      <c r="K86" s="159" t="s">
        <v>158</v>
      </c>
      <c r="L86" s="160"/>
      <c r="M86" s="72" t="s">
        <v>19</v>
      </c>
      <c r="N86" s="73" t="s">
        <v>42</v>
      </c>
      <c r="O86" s="73" t="s">
        <v>159</v>
      </c>
      <c r="P86" s="73" t="s">
        <v>160</v>
      </c>
      <c r="Q86" s="73" t="s">
        <v>161</v>
      </c>
      <c r="R86" s="73" t="s">
        <v>162</v>
      </c>
      <c r="S86" s="73" t="s">
        <v>163</v>
      </c>
      <c r="T86" s="74" t="s">
        <v>164</v>
      </c>
      <c r="U86" s="155"/>
      <c r="V86" s="155"/>
      <c r="W86" s="155"/>
      <c r="X86" s="155"/>
      <c r="Y86" s="155"/>
      <c r="Z86" s="155"/>
      <c r="AA86" s="155"/>
      <c r="AB86" s="155"/>
      <c r="AC86" s="155"/>
      <c r="AD86" s="155"/>
      <c r="AE86" s="155"/>
    </row>
    <row r="87" spans="1:65" s="2" customFormat="1" ht="22.9" customHeight="1">
      <c r="A87" s="38"/>
      <c r="B87" s="39"/>
      <c r="C87" s="79" t="s">
        <v>165</v>
      </c>
      <c r="D87" s="40"/>
      <c r="E87" s="40"/>
      <c r="F87" s="40"/>
      <c r="G87" s="40"/>
      <c r="H87" s="40"/>
      <c r="I87" s="40"/>
      <c r="J87" s="161">
        <f>BK87</f>
        <v>0</v>
      </c>
      <c r="K87" s="40"/>
      <c r="L87" s="43"/>
      <c r="M87" s="75"/>
      <c r="N87" s="162"/>
      <c r="O87" s="76"/>
      <c r="P87" s="163">
        <f>P88</f>
        <v>0</v>
      </c>
      <c r="Q87" s="76"/>
      <c r="R87" s="163">
        <f>R88</f>
        <v>0</v>
      </c>
      <c r="S87" s="76"/>
      <c r="T87" s="164">
        <f>T88</f>
        <v>0</v>
      </c>
      <c r="U87" s="38"/>
      <c r="V87" s="38"/>
      <c r="W87" s="38"/>
      <c r="X87" s="38"/>
      <c r="Y87" s="38"/>
      <c r="Z87" s="38"/>
      <c r="AA87" s="38"/>
      <c r="AB87" s="38"/>
      <c r="AC87" s="38"/>
      <c r="AD87" s="38"/>
      <c r="AE87" s="38"/>
      <c r="AT87" s="21" t="s">
        <v>71</v>
      </c>
      <c r="AU87" s="21" t="s">
        <v>123</v>
      </c>
      <c r="BK87" s="165">
        <f>BK88</f>
        <v>0</v>
      </c>
    </row>
    <row r="88" spans="1:65" s="12" customFormat="1" ht="25.9" customHeight="1">
      <c r="B88" s="166"/>
      <c r="C88" s="167"/>
      <c r="D88" s="168" t="s">
        <v>71</v>
      </c>
      <c r="E88" s="169" t="s">
        <v>234</v>
      </c>
      <c r="F88" s="169" t="s">
        <v>3942</v>
      </c>
      <c r="G88" s="167"/>
      <c r="H88" s="167"/>
      <c r="I88" s="170"/>
      <c r="J88" s="171">
        <f>BK88</f>
        <v>0</v>
      </c>
      <c r="K88" s="167"/>
      <c r="L88" s="172"/>
      <c r="M88" s="173"/>
      <c r="N88" s="174"/>
      <c r="O88" s="174"/>
      <c r="P88" s="175">
        <f>P89</f>
        <v>0</v>
      </c>
      <c r="Q88" s="174"/>
      <c r="R88" s="175">
        <f>R89</f>
        <v>0</v>
      </c>
      <c r="S88" s="174"/>
      <c r="T88" s="176">
        <f>T89</f>
        <v>0</v>
      </c>
      <c r="AR88" s="177" t="s">
        <v>268</v>
      </c>
      <c r="AT88" s="178" t="s">
        <v>71</v>
      </c>
      <c r="AU88" s="178" t="s">
        <v>72</v>
      </c>
      <c r="AY88" s="177" t="s">
        <v>168</v>
      </c>
      <c r="BK88" s="179">
        <f>BK89</f>
        <v>0</v>
      </c>
    </row>
    <row r="89" spans="1:65" s="12" customFormat="1" ht="22.9" customHeight="1">
      <c r="B89" s="166"/>
      <c r="C89" s="167"/>
      <c r="D89" s="168" t="s">
        <v>71</v>
      </c>
      <c r="E89" s="180" t="s">
        <v>4413</v>
      </c>
      <c r="F89" s="180" t="s">
        <v>4414</v>
      </c>
      <c r="G89" s="167"/>
      <c r="H89" s="167"/>
      <c r="I89" s="170"/>
      <c r="J89" s="181">
        <f>BK89</f>
        <v>0</v>
      </c>
      <c r="K89" s="167"/>
      <c r="L89" s="172"/>
      <c r="M89" s="173"/>
      <c r="N89" s="174"/>
      <c r="O89" s="174"/>
      <c r="P89" s="175">
        <f>SUM(P90:P95)</f>
        <v>0</v>
      </c>
      <c r="Q89" s="174"/>
      <c r="R89" s="175">
        <f>SUM(R90:R95)</f>
        <v>0</v>
      </c>
      <c r="S89" s="174"/>
      <c r="T89" s="176">
        <f>SUM(T90:T95)</f>
        <v>0</v>
      </c>
      <c r="AR89" s="177" t="s">
        <v>268</v>
      </c>
      <c r="AT89" s="178" t="s">
        <v>71</v>
      </c>
      <c r="AU89" s="178" t="s">
        <v>79</v>
      </c>
      <c r="AY89" s="177" t="s">
        <v>168</v>
      </c>
      <c r="BK89" s="179">
        <f>SUM(BK90:BK95)</f>
        <v>0</v>
      </c>
    </row>
    <row r="90" spans="1:65" s="2" customFormat="1" ht="24.2" customHeight="1">
      <c r="A90" s="38"/>
      <c r="B90" s="39"/>
      <c r="C90" s="182" t="s">
        <v>79</v>
      </c>
      <c r="D90" s="182" t="s">
        <v>171</v>
      </c>
      <c r="E90" s="183" t="s">
        <v>4415</v>
      </c>
      <c r="F90" s="184" t="s">
        <v>4416</v>
      </c>
      <c r="G90" s="185" t="s">
        <v>1675</v>
      </c>
      <c r="H90" s="186">
        <v>1</v>
      </c>
      <c r="I90" s="187"/>
      <c r="J90" s="188">
        <f>ROUND(I90*H90,2)</f>
        <v>0</v>
      </c>
      <c r="K90" s="184" t="s">
        <v>1480</v>
      </c>
      <c r="L90" s="43"/>
      <c r="M90" s="189" t="s">
        <v>19</v>
      </c>
      <c r="N90" s="190" t="s">
        <v>43</v>
      </c>
      <c r="O90" s="68"/>
      <c r="P90" s="191">
        <f>O90*H90</f>
        <v>0</v>
      </c>
      <c r="Q90" s="191">
        <v>0</v>
      </c>
      <c r="R90" s="191">
        <f>Q90*H90</f>
        <v>0</v>
      </c>
      <c r="S90" s="191">
        <v>0</v>
      </c>
      <c r="T90" s="192">
        <f>S90*H90</f>
        <v>0</v>
      </c>
      <c r="U90" s="38"/>
      <c r="V90" s="38"/>
      <c r="W90" s="38"/>
      <c r="X90" s="38"/>
      <c r="Y90" s="38"/>
      <c r="Z90" s="38"/>
      <c r="AA90" s="38"/>
      <c r="AB90" s="38"/>
      <c r="AC90" s="38"/>
      <c r="AD90" s="38"/>
      <c r="AE90" s="38"/>
      <c r="AR90" s="193" t="s">
        <v>1984</v>
      </c>
      <c r="AT90" s="193" t="s">
        <v>171</v>
      </c>
      <c r="AU90" s="193" t="s">
        <v>81</v>
      </c>
      <c r="AY90" s="21" t="s">
        <v>168</v>
      </c>
      <c r="BE90" s="194">
        <f>IF(N90="základní",J90,0)</f>
        <v>0</v>
      </c>
      <c r="BF90" s="194">
        <f>IF(N90="snížená",J90,0)</f>
        <v>0</v>
      </c>
      <c r="BG90" s="194">
        <f>IF(N90="zákl. přenesená",J90,0)</f>
        <v>0</v>
      </c>
      <c r="BH90" s="194">
        <f>IF(N90="sníž. přenesená",J90,0)</f>
        <v>0</v>
      </c>
      <c r="BI90" s="194">
        <f>IF(N90="nulová",J90,0)</f>
        <v>0</v>
      </c>
      <c r="BJ90" s="21" t="s">
        <v>79</v>
      </c>
      <c r="BK90" s="194">
        <f>ROUND(I90*H90,2)</f>
        <v>0</v>
      </c>
      <c r="BL90" s="21" t="s">
        <v>1984</v>
      </c>
      <c r="BM90" s="193" t="s">
        <v>4417</v>
      </c>
    </row>
    <row r="91" spans="1:65" s="2" customFormat="1" ht="19.5">
      <c r="A91" s="38"/>
      <c r="B91" s="39"/>
      <c r="C91" s="40"/>
      <c r="D91" s="195" t="s">
        <v>178</v>
      </c>
      <c r="E91" s="40"/>
      <c r="F91" s="196" t="s">
        <v>4416</v>
      </c>
      <c r="G91" s="40"/>
      <c r="H91" s="40"/>
      <c r="I91" s="197"/>
      <c r="J91" s="40"/>
      <c r="K91" s="40"/>
      <c r="L91" s="43"/>
      <c r="M91" s="198"/>
      <c r="N91" s="199"/>
      <c r="O91" s="68"/>
      <c r="P91" s="68"/>
      <c r="Q91" s="68"/>
      <c r="R91" s="68"/>
      <c r="S91" s="68"/>
      <c r="T91" s="69"/>
      <c r="U91" s="38"/>
      <c r="V91" s="38"/>
      <c r="W91" s="38"/>
      <c r="X91" s="38"/>
      <c r="Y91" s="38"/>
      <c r="Z91" s="38"/>
      <c r="AA91" s="38"/>
      <c r="AB91" s="38"/>
      <c r="AC91" s="38"/>
      <c r="AD91" s="38"/>
      <c r="AE91" s="38"/>
      <c r="AT91" s="21" t="s">
        <v>178</v>
      </c>
      <c r="AU91" s="21" t="s">
        <v>81</v>
      </c>
    </row>
    <row r="92" spans="1:65" s="2" customFormat="1" ht="48.75">
      <c r="A92" s="38"/>
      <c r="B92" s="39"/>
      <c r="C92" s="40"/>
      <c r="D92" s="195" t="s">
        <v>206</v>
      </c>
      <c r="E92" s="40"/>
      <c r="F92" s="224" t="s">
        <v>4418</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1" t="s">
        <v>206</v>
      </c>
      <c r="AU92" s="21" t="s">
        <v>81</v>
      </c>
    </row>
    <row r="93" spans="1:65" s="2" customFormat="1" ht="16.5" customHeight="1">
      <c r="A93" s="38"/>
      <c r="B93" s="39"/>
      <c r="C93" s="182" t="s">
        <v>81</v>
      </c>
      <c r="D93" s="182" t="s">
        <v>171</v>
      </c>
      <c r="E93" s="183" t="s">
        <v>4419</v>
      </c>
      <c r="F93" s="184" t="s">
        <v>4420</v>
      </c>
      <c r="G93" s="185" t="s">
        <v>1675</v>
      </c>
      <c r="H93" s="186">
        <v>1</v>
      </c>
      <c r="I93" s="187"/>
      <c r="J93" s="188">
        <f>ROUND(I93*H93,2)</f>
        <v>0</v>
      </c>
      <c r="K93" s="184" t="s">
        <v>1480</v>
      </c>
      <c r="L93" s="43"/>
      <c r="M93" s="189" t="s">
        <v>19</v>
      </c>
      <c r="N93" s="190" t="s">
        <v>43</v>
      </c>
      <c r="O93" s="68"/>
      <c r="P93" s="191">
        <f>O93*H93</f>
        <v>0</v>
      </c>
      <c r="Q93" s="191">
        <v>0</v>
      </c>
      <c r="R93" s="191">
        <f>Q93*H93</f>
        <v>0</v>
      </c>
      <c r="S93" s="191">
        <v>0</v>
      </c>
      <c r="T93" s="192">
        <f>S93*H93</f>
        <v>0</v>
      </c>
      <c r="U93" s="38"/>
      <c r="V93" s="38"/>
      <c r="W93" s="38"/>
      <c r="X93" s="38"/>
      <c r="Y93" s="38"/>
      <c r="Z93" s="38"/>
      <c r="AA93" s="38"/>
      <c r="AB93" s="38"/>
      <c r="AC93" s="38"/>
      <c r="AD93" s="38"/>
      <c r="AE93" s="38"/>
      <c r="AR93" s="193" t="s">
        <v>1984</v>
      </c>
      <c r="AT93" s="193" t="s">
        <v>171</v>
      </c>
      <c r="AU93" s="193" t="s">
        <v>81</v>
      </c>
      <c r="AY93" s="21" t="s">
        <v>168</v>
      </c>
      <c r="BE93" s="194">
        <f>IF(N93="základní",J93,0)</f>
        <v>0</v>
      </c>
      <c r="BF93" s="194">
        <f>IF(N93="snížená",J93,0)</f>
        <v>0</v>
      </c>
      <c r="BG93" s="194">
        <f>IF(N93="zákl. přenesená",J93,0)</f>
        <v>0</v>
      </c>
      <c r="BH93" s="194">
        <f>IF(N93="sníž. přenesená",J93,0)</f>
        <v>0</v>
      </c>
      <c r="BI93" s="194">
        <f>IF(N93="nulová",J93,0)</f>
        <v>0</v>
      </c>
      <c r="BJ93" s="21" t="s">
        <v>79</v>
      </c>
      <c r="BK93" s="194">
        <f>ROUND(I93*H93,2)</f>
        <v>0</v>
      </c>
      <c r="BL93" s="21" t="s">
        <v>1984</v>
      </c>
      <c r="BM93" s="193" t="s">
        <v>4421</v>
      </c>
    </row>
    <row r="94" spans="1:65" s="2" customFormat="1" ht="11.25">
      <c r="A94" s="38"/>
      <c r="B94" s="39"/>
      <c r="C94" s="40"/>
      <c r="D94" s="195" t="s">
        <v>178</v>
      </c>
      <c r="E94" s="40"/>
      <c r="F94" s="196" t="s">
        <v>4420</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1" t="s">
        <v>178</v>
      </c>
      <c r="AU94" s="21" t="s">
        <v>81</v>
      </c>
    </row>
    <row r="95" spans="1:65" s="2" customFormat="1" ht="29.25">
      <c r="A95" s="38"/>
      <c r="B95" s="39"/>
      <c r="C95" s="40"/>
      <c r="D95" s="195" t="s">
        <v>206</v>
      </c>
      <c r="E95" s="40"/>
      <c r="F95" s="224" t="s">
        <v>4422</v>
      </c>
      <c r="G95" s="40"/>
      <c r="H95" s="40"/>
      <c r="I95" s="197"/>
      <c r="J95" s="40"/>
      <c r="K95" s="40"/>
      <c r="L95" s="43"/>
      <c r="M95" s="257"/>
      <c r="N95" s="258"/>
      <c r="O95" s="259"/>
      <c r="P95" s="259"/>
      <c r="Q95" s="259"/>
      <c r="R95" s="259"/>
      <c r="S95" s="259"/>
      <c r="T95" s="260"/>
      <c r="U95" s="38"/>
      <c r="V95" s="38"/>
      <c r="W95" s="38"/>
      <c r="X95" s="38"/>
      <c r="Y95" s="38"/>
      <c r="Z95" s="38"/>
      <c r="AA95" s="38"/>
      <c r="AB95" s="38"/>
      <c r="AC95" s="38"/>
      <c r="AD95" s="38"/>
      <c r="AE95" s="38"/>
      <c r="AT95" s="21" t="s">
        <v>206</v>
      </c>
      <c r="AU95" s="21" t="s">
        <v>81</v>
      </c>
    </row>
    <row r="96" spans="1:65" s="2" customFormat="1" ht="6.95" customHeight="1">
      <c r="A96" s="38"/>
      <c r="B96" s="51"/>
      <c r="C96" s="52"/>
      <c r="D96" s="52"/>
      <c r="E96" s="52"/>
      <c r="F96" s="52"/>
      <c r="G96" s="52"/>
      <c r="H96" s="52"/>
      <c r="I96" s="52"/>
      <c r="J96" s="52"/>
      <c r="K96" s="52"/>
      <c r="L96" s="43"/>
      <c r="M96" s="38"/>
      <c r="O96" s="38"/>
      <c r="P96" s="38"/>
      <c r="Q96" s="38"/>
      <c r="R96" s="38"/>
      <c r="S96" s="38"/>
      <c r="T96" s="38"/>
      <c r="U96" s="38"/>
      <c r="V96" s="38"/>
      <c r="W96" s="38"/>
      <c r="X96" s="38"/>
      <c r="Y96" s="38"/>
      <c r="Z96" s="38"/>
      <c r="AA96" s="38"/>
      <c r="AB96" s="38"/>
      <c r="AC96" s="38"/>
      <c r="AD96" s="38"/>
      <c r="AE96" s="38"/>
    </row>
  </sheetData>
  <sheetProtection algorithmName="SHA-512" hashValue="b/9lGznczsVMcUdIzdex2AqCa/vqQ3xXbk8ZIHHWtYMIVDpK+G/X0qO91cFWO28riPKsRaG6U05P2AkgPX1GYw==" saltValue="VW2XgHMYxNVSxiwGwC0YGmAqHcI4A3gptr0E3VJTktxJOeCGqI32GXUTwm/vsx3bPZtlEptlda2J7714mfU1HA==" spinCount="100000" sheet="1" objects="1" scenarios="1" formatColumns="0" formatRows="0" autoFilter="0"/>
  <autoFilter ref="C86:K95" xr:uid="{00000000-0009-0000-0000-00000B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3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116</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4423</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ROUND(J109,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ROUND((SUM(BE109:BE383)),  2)</f>
        <v>0</v>
      </c>
      <c r="G33" s="38"/>
      <c r="H33" s="38"/>
      <c r="I33" s="128">
        <v>0.21</v>
      </c>
      <c r="J33" s="127">
        <f>ROUND(((SUM(BE109:BE383))*I33),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ROUND((SUM(BF109:BF383)),  2)</f>
        <v>0</v>
      </c>
      <c r="G34" s="38"/>
      <c r="H34" s="38"/>
      <c r="I34" s="128">
        <v>0.15</v>
      </c>
      <c r="J34" s="127">
        <f>ROUND(((SUM(BF109:BF383))*I34),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ROUND((SUM(BG109:BG383)),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ROUND((SUM(BH109:BH383)),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ROUND((SUM(BI109:BI383)),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D.1.4.6 - Strukturovaná kabeláž a konektivita</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J109</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4424</v>
      </c>
      <c r="E60" s="147"/>
      <c r="F60" s="147"/>
      <c r="G60" s="147"/>
      <c r="H60" s="147"/>
      <c r="I60" s="147"/>
      <c r="J60" s="148">
        <f>J110</f>
        <v>0</v>
      </c>
      <c r="K60" s="145"/>
      <c r="L60" s="149"/>
    </row>
    <row r="61" spans="1:47" s="10" customFormat="1" ht="19.899999999999999" customHeight="1">
      <c r="B61" s="150"/>
      <c r="C61" s="101"/>
      <c r="D61" s="151" t="s">
        <v>4425</v>
      </c>
      <c r="E61" s="152"/>
      <c r="F61" s="152"/>
      <c r="G61" s="152"/>
      <c r="H61" s="152"/>
      <c r="I61" s="152"/>
      <c r="J61" s="153">
        <f>J111</f>
        <v>0</v>
      </c>
      <c r="K61" s="101"/>
      <c r="L61" s="154"/>
    </row>
    <row r="62" spans="1:47" s="10" customFormat="1" ht="19.899999999999999" customHeight="1">
      <c r="B62" s="150"/>
      <c r="C62" s="101"/>
      <c r="D62" s="151" t="s">
        <v>4426</v>
      </c>
      <c r="E62" s="152"/>
      <c r="F62" s="152"/>
      <c r="G62" s="152"/>
      <c r="H62" s="152"/>
      <c r="I62" s="152"/>
      <c r="J62" s="153">
        <f>J128</f>
        <v>0</v>
      </c>
      <c r="K62" s="101"/>
      <c r="L62" s="154"/>
    </row>
    <row r="63" spans="1:47" s="9" customFormat="1" ht="24.95" customHeight="1">
      <c r="B63" s="144"/>
      <c r="C63" s="145"/>
      <c r="D63" s="146" t="s">
        <v>4427</v>
      </c>
      <c r="E63" s="147"/>
      <c r="F63" s="147"/>
      <c r="G63" s="147"/>
      <c r="H63" s="147"/>
      <c r="I63" s="147"/>
      <c r="J63" s="148">
        <f>J145</f>
        <v>0</v>
      </c>
      <c r="K63" s="145"/>
      <c r="L63" s="149"/>
    </row>
    <row r="64" spans="1:47" s="10" customFormat="1" ht="19.899999999999999" customHeight="1">
      <c r="B64" s="150"/>
      <c r="C64" s="101"/>
      <c r="D64" s="151" t="s">
        <v>4428</v>
      </c>
      <c r="E64" s="152"/>
      <c r="F64" s="152"/>
      <c r="G64" s="152"/>
      <c r="H64" s="152"/>
      <c r="I64" s="152"/>
      <c r="J64" s="153">
        <f>J146</f>
        <v>0</v>
      </c>
      <c r="K64" s="101"/>
      <c r="L64" s="154"/>
    </row>
    <row r="65" spans="2:12" s="10" customFormat="1" ht="19.899999999999999" customHeight="1">
      <c r="B65" s="150"/>
      <c r="C65" s="101"/>
      <c r="D65" s="151" t="s">
        <v>4429</v>
      </c>
      <c r="E65" s="152"/>
      <c r="F65" s="152"/>
      <c r="G65" s="152"/>
      <c r="H65" s="152"/>
      <c r="I65" s="152"/>
      <c r="J65" s="153">
        <f>J161</f>
        <v>0</v>
      </c>
      <c r="K65" s="101"/>
      <c r="L65" s="154"/>
    </row>
    <row r="66" spans="2:12" s="9" customFormat="1" ht="24.95" customHeight="1">
      <c r="B66" s="144"/>
      <c r="C66" s="145"/>
      <c r="D66" s="146" t="s">
        <v>4430</v>
      </c>
      <c r="E66" s="147"/>
      <c r="F66" s="147"/>
      <c r="G66" s="147"/>
      <c r="H66" s="147"/>
      <c r="I66" s="147"/>
      <c r="J66" s="148">
        <f>J176</f>
        <v>0</v>
      </c>
      <c r="K66" s="145"/>
      <c r="L66" s="149"/>
    </row>
    <row r="67" spans="2:12" s="10" customFormat="1" ht="19.899999999999999" customHeight="1">
      <c r="B67" s="150"/>
      <c r="C67" s="101"/>
      <c r="D67" s="151" t="s">
        <v>4431</v>
      </c>
      <c r="E67" s="152"/>
      <c r="F67" s="152"/>
      <c r="G67" s="152"/>
      <c r="H67" s="152"/>
      <c r="I67" s="152"/>
      <c r="J67" s="153">
        <f>J177</f>
        <v>0</v>
      </c>
      <c r="K67" s="101"/>
      <c r="L67" s="154"/>
    </row>
    <row r="68" spans="2:12" s="10" customFormat="1" ht="19.899999999999999" customHeight="1">
      <c r="B68" s="150"/>
      <c r="C68" s="101"/>
      <c r="D68" s="151" t="s">
        <v>4432</v>
      </c>
      <c r="E68" s="152"/>
      <c r="F68" s="152"/>
      <c r="G68" s="152"/>
      <c r="H68" s="152"/>
      <c r="I68" s="152"/>
      <c r="J68" s="153">
        <f>J194</f>
        <v>0</v>
      </c>
      <c r="K68" s="101"/>
      <c r="L68" s="154"/>
    </row>
    <row r="69" spans="2:12" s="10" customFormat="1" ht="19.899999999999999" customHeight="1">
      <c r="B69" s="150"/>
      <c r="C69" s="101"/>
      <c r="D69" s="151" t="s">
        <v>4433</v>
      </c>
      <c r="E69" s="152"/>
      <c r="F69" s="152"/>
      <c r="G69" s="152"/>
      <c r="H69" s="152"/>
      <c r="I69" s="152"/>
      <c r="J69" s="153">
        <f>J197</f>
        <v>0</v>
      </c>
      <c r="K69" s="101"/>
      <c r="L69" s="154"/>
    </row>
    <row r="70" spans="2:12" s="10" customFormat="1" ht="19.899999999999999" customHeight="1">
      <c r="B70" s="150"/>
      <c r="C70" s="101"/>
      <c r="D70" s="151" t="s">
        <v>4434</v>
      </c>
      <c r="E70" s="152"/>
      <c r="F70" s="152"/>
      <c r="G70" s="152"/>
      <c r="H70" s="152"/>
      <c r="I70" s="152"/>
      <c r="J70" s="153">
        <f>J214</f>
        <v>0</v>
      </c>
      <c r="K70" s="101"/>
      <c r="L70" s="154"/>
    </row>
    <row r="71" spans="2:12" s="10" customFormat="1" ht="19.899999999999999" customHeight="1">
      <c r="B71" s="150"/>
      <c r="C71" s="101"/>
      <c r="D71" s="151" t="s">
        <v>4435</v>
      </c>
      <c r="E71" s="152"/>
      <c r="F71" s="152"/>
      <c r="G71" s="152"/>
      <c r="H71" s="152"/>
      <c r="I71" s="152"/>
      <c r="J71" s="153">
        <f>J231</f>
        <v>0</v>
      </c>
      <c r="K71" s="101"/>
      <c r="L71" s="154"/>
    </row>
    <row r="72" spans="2:12" s="10" customFormat="1" ht="19.899999999999999" customHeight="1">
      <c r="B72" s="150"/>
      <c r="C72" s="101"/>
      <c r="D72" s="151" t="s">
        <v>4436</v>
      </c>
      <c r="E72" s="152"/>
      <c r="F72" s="152"/>
      <c r="G72" s="152"/>
      <c r="H72" s="152"/>
      <c r="I72" s="152"/>
      <c r="J72" s="153">
        <f>J240</f>
        <v>0</v>
      </c>
      <c r="K72" s="101"/>
      <c r="L72" s="154"/>
    </row>
    <row r="73" spans="2:12" s="10" customFormat="1" ht="19.899999999999999" customHeight="1">
      <c r="B73" s="150"/>
      <c r="C73" s="101"/>
      <c r="D73" s="151" t="s">
        <v>4437</v>
      </c>
      <c r="E73" s="152"/>
      <c r="F73" s="152"/>
      <c r="G73" s="152"/>
      <c r="H73" s="152"/>
      <c r="I73" s="152"/>
      <c r="J73" s="153">
        <f>J255</f>
        <v>0</v>
      </c>
      <c r="K73" s="101"/>
      <c r="L73" s="154"/>
    </row>
    <row r="74" spans="2:12" s="10" customFormat="1" ht="19.899999999999999" customHeight="1">
      <c r="B74" s="150"/>
      <c r="C74" s="101"/>
      <c r="D74" s="151" t="s">
        <v>4438</v>
      </c>
      <c r="E74" s="152"/>
      <c r="F74" s="152"/>
      <c r="G74" s="152"/>
      <c r="H74" s="152"/>
      <c r="I74" s="152"/>
      <c r="J74" s="153">
        <f>J258</f>
        <v>0</v>
      </c>
      <c r="K74" s="101"/>
      <c r="L74" s="154"/>
    </row>
    <row r="75" spans="2:12" s="9" customFormat="1" ht="24.95" customHeight="1">
      <c r="B75" s="144"/>
      <c r="C75" s="145"/>
      <c r="D75" s="146" t="s">
        <v>4439</v>
      </c>
      <c r="E75" s="147"/>
      <c r="F75" s="147"/>
      <c r="G75" s="147"/>
      <c r="H75" s="147"/>
      <c r="I75" s="147"/>
      <c r="J75" s="148">
        <f>J291</f>
        <v>0</v>
      </c>
      <c r="K75" s="145"/>
      <c r="L75" s="149"/>
    </row>
    <row r="76" spans="2:12" s="10" customFormat="1" ht="19.899999999999999" customHeight="1">
      <c r="B76" s="150"/>
      <c r="C76" s="101"/>
      <c r="D76" s="151" t="s">
        <v>4440</v>
      </c>
      <c r="E76" s="152"/>
      <c r="F76" s="152"/>
      <c r="G76" s="152"/>
      <c r="H76" s="152"/>
      <c r="I76" s="152"/>
      <c r="J76" s="153">
        <f>J292</f>
        <v>0</v>
      </c>
      <c r="K76" s="101"/>
      <c r="L76" s="154"/>
    </row>
    <row r="77" spans="2:12" s="10" customFormat="1" ht="19.899999999999999" customHeight="1">
      <c r="B77" s="150"/>
      <c r="C77" s="101"/>
      <c r="D77" s="151" t="s">
        <v>4441</v>
      </c>
      <c r="E77" s="152"/>
      <c r="F77" s="152"/>
      <c r="G77" s="152"/>
      <c r="H77" s="152"/>
      <c r="I77" s="152"/>
      <c r="J77" s="153">
        <f>J303</f>
        <v>0</v>
      </c>
      <c r="K77" s="101"/>
      <c r="L77" s="154"/>
    </row>
    <row r="78" spans="2:12" s="10" customFormat="1" ht="19.899999999999999" customHeight="1">
      <c r="B78" s="150"/>
      <c r="C78" s="101"/>
      <c r="D78" s="151" t="s">
        <v>4442</v>
      </c>
      <c r="E78" s="152"/>
      <c r="F78" s="152"/>
      <c r="G78" s="152"/>
      <c r="H78" s="152"/>
      <c r="I78" s="152"/>
      <c r="J78" s="153">
        <f>J306</f>
        <v>0</v>
      </c>
      <c r="K78" s="101"/>
      <c r="L78" s="154"/>
    </row>
    <row r="79" spans="2:12" s="9" customFormat="1" ht="24.95" customHeight="1">
      <c r="B79" s="144"/>
      <c r="C79" s="145"/>
      <c r="D79" s="146" t="s">
        <v>4443</v>
      </c>
      <c r="E79" s="147"/>
      <c r="F79" s="147"/>
      <c r="G79" s="147"/>
      <c r="H79" s="147"/>
      <c r="I79" s="147"/>
      <c r="J79" s="148">
        <f>J315</f>
        <v>0</v>
      </c>
      <c r="K79" s="145"/>
      <c r="L79" s="149"/>
    </row>
    <row r="80" spans="2:12" s="10" customFormat="1" ht="19.899999999999999" customHeight="1">
      <c r="B80" s="150"/>
      <c r="C80" s="101"/>
      <c r="D80" s="151" t="s">
        <v>4444</v>
      </c>
      <c r="E80" s="152"/>
      <c r="F80" s="152"/>
      <c r="G80" s="152"/>
      <c r="H80" s="152"/>
      <c r="I80" s="152"/>
      <c r="J80" s="153">
        <f>J316</f>
        <v>0</v>
      </c>
      <c r="K80" s="101"/>
      <c r="L80" s="154"/>
    </row>
    <row r="81" spans="1:31" s="10" customFormat="1" ht="19.899999999999999" customHeight="1">
      <c r="B81" s="150"/>
      <c r="C81" s="101"/>
      <c r="D81" s="151" t="s">
        <v>4445</v>
      </c>
      <c r="E81" s="152"/>
      <c r="F81" s="152"/>
      <c r="G81" s="152"/>
      <c r="H81" s="152"/>
      <c r="I81" s="152"/>
      <c r="J81" s="153">
        <f>J331</f>
        <v>0</v>
      </c>
      <c r="K81" s="101"/>
      <c r="L81" s="154"/>
    </row>
    <row r="82" spans="1:31" s="10" customFormat="1" ht="19.899999999999999" customHeight="1">
      <c r="B82" s="150"/>
      <c r="C82" s="101"/>
      <c r="D82" s="151" t="s">
        <v>4446</v>
      </c>
      <c r="E82" s="152"/>
      <c r="F82" s="152"/>
      <c r="G82" s="152"/>
      <c r="H82" s="152"/>
      <c r="I82" s="152"/>
      <c r="J82" s="153">
        <f>J334</f>
        <v>0</v>
      </c>
      <c r="K82" s="101"/>
      <c r="L82" s="154"/>
    </row>
    <row r="83" spans="1:31" s="9" customFormat="1" ht="24.95" customHeight="1">
      <c r="B83" s="144"/>
      <c r="C83" s="145"/>
      <c r="D83" s="146" t="s">
        <v>4447</v>
      </c>
      <c r="E83" s="147"/>
      <c r="F83" s="147"/>
      <c r="G83" s="147"/>
      <c r="H83" s="147"/>
      <c r="I83" s="147"/>
      <c r="J83" s="148">
        <f>J345</f>
        <v>0</v>
      </c>
      <c r="K83" s="145"/>
      <c r="L83" s="149"/>
    </row>
    <row r="84" spans="1:31" s="10" customFormat="1" ht="19.899999999999999" customHeight="1">
      <c r="B84" s="150"/>
      <c r="C84" s="101"/>
      <c r="D84" s="151" t="s">
        <v>4448</v>
      </c>
      <c r="E84" s="152"/>
      <c r="F84" s="152"/>
      <c r="G84" s="152"/>
      <c r="H84" s="152"/>
      <c r="I84" s="152"/>
      <c r="J84" s="153">
        <f>J346</f>
        <v>0</v>
      </c>
      <c r="K84" s="101"/>
      <c r="L84" s="154"/>
    </row>
    <row r="85" spans="1:31" s="10" customFormat="1" ht="19.899999999999999" customHeight="1">
      <c r="B85" s="150"/>
      <c r="C85" s="101"/>
      <c r="D85" s="151" t="s">
        <v>4449</v>
      </c>
      <c r="E85" s="152"/>
      <c r="F85" s="152"/>
      <c r="G85" s="152"/>
      <c r="H85" s="152"/>
      <c r="I85" s="152"/>
      <c r="J85" s="153">
        <f>J349</f>
        <v>0</v>
      </c>
      <c r="K85" s="101"/>
      <c r="L85" s="154"/>
    </row>
    <row r="86" spans="1:31" s="10" customFormat="1" ht="19.899999999999999" customHeight="1">
      <c r="B86" s="150"/>
      <c r="C86" s="101"/>
      <c r="D86" s="151" t="s">
        <v>4450</v>
      </c>
      <c r="E86" s="152"/>
      <c r="F86" s="152"/>
      <c r="G86" s="152"/>
      <c r="H86" s="152"/>
      <c r="I86" s="152"/>
      <c r="J86" s="153">
        <f>J354</f>
        <v>0</v>
      </c>
      <c r="K86" s="101"/>
      <c r="L86" s="154"/>
    </row>
    <row r="87" spans="1:31" s="10" customFormat="1" ht="19.899999999999999" customHeight="1">
      <c r="B87" s="150"/>
      <c r="C87" s="101"/>
      <c r="D87" s="151" t="s">
        <v>4451</v>
      </c>
      <c r="E87" s="152"/>
      <c r="F87" s="152"/>
      <c r="G87" s="152"/>
      <c r="H87" s="152"/>
      <c r="I87" s="152"/>
      <c r="J87" s="153">
        <f>J357</f>
        <v>0</v>
      </c>
      <c r="K87" s="101"/>
      <c r="L87" s="154"/>
    </row>
    <row r="88" spans="1:31" s="10" customFormat="1" ht="19.899999999999999" customHeight="1">
      <c r="B88" s="150"/>
      <c r="C88" s="101"/>
      <c r="D88" s="151" t="s">
        <v>4452</v>
      </c>
      <c r="E88" s="152"/>
      <c r="F88" s="152"/>
      <c r="G88" s="152"/>
      <c r="H88" s="152"/>
      <c r="I88" s="152"/>
      <c r="J88" s="153">
        <f>J362</f>
        <v>0</v>
      </c>
      <c r="K88" s="101"/>
      <c r="L88" s="154"/>
    </row>
    <row r="89" spans="1:31" s="9" customFormat="1" ht="24.95" customHeight="1">
      <c r="B89" s="144"/>
      <c r="C89" s="145"/>
      <c r="D89" s="146" t="s">
        <v>4453</v>
      </c>
      <c r="E89" s="147"/>
      <c r="F89" s="147"/>
      <c r="G89" s="147"/>
      <c r="H89" s="147"/>
      <c r="I89" s="147"/>
      <c r="J89" s="148">
        <f>J373</f>
        <v>0</v>
      </c>
      <c r="K89" s="145"/>
      <c r="L89" s="149"/>
    </row>
    <row r="90" spans="1:31" s="2" customFormat="1" ht="21.75" customHeight="1">
      <c r="A90" s="38"/>
      <c r="B90" s="39"/>
      <c r="C90" s="40"/>
      <c r="D90" s="40"/>
      <c r="E90" s="40"/>
      <c r="F90" s="40"/>
      <c r="G90" s="40"/>
      <c r="H90" s="40"/>
      <c r="I90" s="40"/>
      <c r="J90" s="40"/>
      <c r="K90" s="40"/>
      <c r="L90" s="117"/>
      <c r="S90" s="38"/>
      <c r="T90" s="38"/>
      <c r="U90" s="38"/>
      <c r="V90" s="38"/>
      <c r="W90" s="38"/>
      <c r="X90" s="38"/>
      <c r="Y90" s="38"/>
      <c r="Z90" s="38"/>
      <c r="AA90" s="38"/>
      <c r="AB90" s="38"/>
      <c r="AC90" s="38"/>
      <c r="AD90" s="38"/>
      <c r="AE90" s="38"/>
    </row>
    <row r="91" spans="1:31" s="2" customFormat="1" ht="6.95" customHeight="1">
      <c r="A91" s="38"/>
      <c r="B91" s="51"/>
      <c r="C91" s="52"/>
      <c r="D91" s="52"/>
      <c r="E91" s="52"/>
      <c r="F91" s="52"/>
      <c r="G91" s="52"/>
      <c r="H91" s="52"/>
      <c r="I91" s="52"/>
      <c r="J91" s="52"/>
      <c r="K91" s="52"/>
      <c r="L91" s="117"/>
      <c r="S91" s="38"/>
      <c r="T91" s="38"/>
      <c r="U91" s="38"/>
      <c r="V91" s="38"/>
      <c r="W91" s="38"/>
      <c r="X91" s="38"/>
      <c r="Y91" s="38"/>
      <c r="Z91" s="38"/>
      <c r="AA91" s="38"/>
      <c r="AB91" s="38"/>
      <c r="AC91" s="38"/>
      <c r="AD91" s="38"/>
      <c r="AE91" s="38"/>
    </row>
    <row r="95" spans="1:31" s="2" customFormat="1" ht="6.95" customHeight="1">
      <c r="A95" s="38"/>
      <c r="B95" s="53"/>
      <c r="C95" s="54"/>
      <c r="D95" s="54"/>
      <c r="E95" s="54"/>
      <c r="F95" s="54"/>
      <c r="G95" s="54"/>
      <c r="H95" s="54"/>
      <c r="I95" s="54"/>
      <c r="J95" s="54"/>
      <c r="K95" s="54"/>
      <c r="L95" s="117"/>
      <c r="S95" s="38"/>
      <c r="T95" s="38"/>
      <c r="U95" s="38"/>
      <c r="V95" s="38"/>
      <c r="W95" s="38"/>
      <c r="X95" s="38"/>
      <c r="Y95" s="38"/>
      <c r="Z95" s="38"/>
      <c r="AA95" s="38"/>
      <c r="AB95" s="38"/>
      <c r="AC95" s="38"/>
      <c r="AD95" s="38"/>
      <c r="AE95" s="38"/>
    </row>
    <row r="96" spans="1:31" s="2" customFormat="1" ht="24.95" customHeight="1">
      <c r="A96" s="38"/>
      <c r="B96" s="39"/>
      <c r="C96" s="27" t="s">
        <v>153</v>
      </c>
      <c r="D96" s="40"/>
      <c r="E96" s="40"/>
      <c r="F96" s="40"/>
      <c r="G96" s="40"/>
      <c r="H96" s="40"/>
      <c r="I96" s="40"/>
      <c r="J96" s="40"/>
      <c r="K96" s="40"/>
      <c r="L96" s="117"/>
      <c r="S96" s="38"/>
      <c r="T96" s="38"/>
      <c r="U96" s="38"/>
      <c r="V96" s="38"/>
      <c r="W96" s="38"/>
      <c r="X96" s="38"/>
      <c r="Y96" s="38"/>
      <c r="Z96" s="38"/>
      <c r="AA96" s="38"/>
      <c r="AB96" s="38"/>
      <c r="AC96" s="38"/>
      <c r="AD96" s="38"/>
      <c r="AE96" s="38"/>
    </row>
    <row r="97" spans="1:65" s="2" customFormat="1" ht="6.95" customHeight="1">
      <c r="A97" s="38"/>
      <c r="B97" s="39"/>
      <c r="C97" s="40"/>
      <c r="D97" s="40"/>
      <c r="E97" s="40"/>
      <c r="F97" s="40"/>
      <c r="G97" s="40"/>
      <c r="H97" s="40"/>
      <c r="I97" s="40"/>
      <c r="J97" s="40"/>
      <c r="K97" s="40"/>
      <c r="L97" s="117"/>
      <c r="S97" s="38"/>
      <c r="T97" s="38"/>
      <c r="U97" s="38"/>
      <c r="V97" s="38"/>
      <c r="W97" s="38"/>
      <c r="X97" s="38"/>
      <c r="Y97" s="38"/>
      <c r="Z97" s="38"/>
      <c r="AA97" s="38"/>
      <c r="AB97" s="38"/>
      <c r="AC97" s="38"/>
      <c r="AD97" s="38"/>
      <c r="AE97" s="38"/>
    </row>
    <row r="98" spans="1:65" s="2" customFormat="1" ht="12" customHeight="1">
      <c r="A98" s="38"/>
      <c r="B98" s="39"/>
      <c r="C98" s="33" t="s">
        <v>16</v>
      </c>
      <c r="D98" s="40"/>
      <c r="E98" s="40"/>
      <c r="F98" s="40"/>
      <c r="G98" s="40"/>
      <c r="H98" s="40"/>
      <c r="I98" s="40"/>
      <c r="J98" s="40"/>
      <c r="K98" s="40"/>
      <c r="L98" s="117"/>
      <c r="S98" s="38"/>
      <c r="T98" s="38"/>
      <c r="U98" s="38"/>
      <c r="V98" s="38"/>
      <c r="W98" s="38"/>
      <c r="X98" s="38"/>
      <c r="Y98" s="38"/>
      <c r="Z98" s="38"/>
      <c r="AA98" s="38"/>
      <c r="AB98" s="38"/>
      <c r="AC98" s="38"/>
      <c r="AD98" s="38"/>
      <c r="AE98" s="38"/>
    </row>
    <row r="99" spans="1:65" s="2" customFormat="1" ht="16.5" customHeight="1">
      <c r="A99" s="38"/>
      <c r="B99" s="39"/>
      <c r="C99" s="40"/>
      <c r="D99" s="40"/>
      <c r="E99" s="415" t="str">
        <f>E7</f>
        <v>Zelená učebna s celoročním provozem</v>
      </c>
      <c r="F99" s="416"/>
      <c r="G99" s="416"/>
      <c r="H99" s="416"/>
      <c r="I99" s="40"/>
      <c r="J99" s="40"/>
      <c r="K99" s="40"/>
      <c r="L99" s="117"/>
      <c r="S99" s="38"/>
      <c r="T99" s="38"/>
      <c r="U99" s="38"/>
      <c r="V99" s="38"/>
      <c r="W99" s="38"/>
      <c r="X99" s="38"/>
      <c r="Y99" s="38"/>
      <c r="Z99" s="38"/>
      <c r="AA99" s="38"/>
      <c r="AB99" s="38"/>
      <c r="AC99" s="38"/>
      <c r="AD99" s="38"/>
      <c r="AE99" s="38"/>
    </row>
    <row r="100" spans="1:65" s="2" customFormat="1" ht="12" customHeight="1">
      <c r="A100" s="38"/>
      <c r="B100" s="39"/>
      <c r="C100" s="33" t="s">
        <v>118</v>
      </c>
      <c r="D100" s="40"/>
      <c r="E100" s="40"/>
      <c r="F100" s="40"/>
      <c r="G100" s="40"/>
      <c r="H100" s="40"/>
      <c r="I100" s="40"/>
      <c r="J100" s="40"/>
      <c r="K100" s="40"/>
      <c r="L100" s="117"/>
      <c r="S100" s="38"/>
      <c r="T100" s="38"/>
      <c r="U100" s="38"/>
      <c r="V100" s="38"/>
      <c r="W100" s="38"/>
      <c r="X100" s="38"/>
      <c r="Y100" s="38"/>
      <c r="Z100" s="38"/>
      <c r="AA100" s="38"/>
      <c r="AB100" s="38"/>
      <c r="AC100" s="38"/>
      <c r="AD100" s="38"/>
      <c r="AE100" s="38"/>
    </row>
    <row r="101" spans="1:65" s="2" customFormat="1" ht="16.5" customHeight="1">
      <c r="A101" s="38"/>
      <c r="B101" s="39"/>
      <c r="C101" s="40"/>
      <c r="D101" s="40"/>
      <c r="E101" s="369" t="str">
        <f>E9</f>
        <v>D.1.4.6 - Strukturovaná kabeláž a konektivita</v>
      </c>
      <c r="F101" s="417"/>
      <c r="G101" s="417"/>
      <c r="H101" s="417"/>
      <c r="I101" s="40"/>
      <c r="J101" s="40"/>
      <c r="K101" s="40"/>
      <c r="L101" s="117"/>
      <c r="S101" s="38"/>
      <c r="T101" s="38"/>
      <c r="U101" s="38"/>
      <c r="V101" s="38"/>
      <c r="W101" s="38"/>
      <c r="X101" s="38"/>
      <c r="Y101" s="38"/>
      <c r="Z101" s="38"/>
      <c r="AA101" s="38"/>
      <c r="AB101" s="38"/>
      <c r="AC101" s="38"/>
      <c r="AD101" s="38"/>
      <c r="AE101" s="38"/>
    </row>
    <row r="102" spans="1:65" s="2" customFormat="1" ht="6.95" customHeight="1">
      <c r="A102" s="38"/>
      <c r="B102" s="39"/>
      <c r="C102" s="40"/>
      <c r="D102" s="40"/>
      <c r="E102" s="40"/>
      <c r="F102" s="40"/>
      <c r="G102" s="40"/>
      <c r="H102" s="40"/>
      <c r="I102" s="40"/>
      <c r="J102" s="40"/>
      <c r="K102" s="40"/>
      <c r="L102" s="117"/>
      <c r="S102" s="38"/>
      <c r="T102" s="38"/>
      <c r="U102" s="38"/>
      <c r="V102" s="38"/>
      <c r="W102" s="38"/>
      <c r="X102" s="38"/>
      <c r="Y102" s="38"/>
      <c r="Z102" s="38"/>
      <c r="AA102" s="38"/>
      <c r="AB102" s="38"/>
      <c r="AC102" s="38"/>
      <c r="AD102" s="38"/>
      <c r="AE102" s="38"/>
    </row>
    <row r="103" spans="1:65" s="2" customFormat="1" ht="12" customHeight="1">
      <c r="A103" s="38"/>
      <c r="B103" s="39"/>
      <c r="C103" s="33" t="s">
        <v>21</v>
      </c>
      <c r="D103" s="40"/>
      <c r="E103" s="40"/>
      <c r="F103" s="31" t="str">
        <f>F12</f>
        <v>Střední lesnická škola Žlutice</v>
      </c>
      <c r="G103" s="40"/>
      <c r="H103" s="40"/>
      <c r="I103" s="33" t="s">
        <v>23</v>
      </c>
      <c r="J103" s="63" t="str">
        <f>IF(J12="","",J12)</f>
        <v>26. 11. 2024</v>
      </c>
      <c r="K103" s="40"/>
      <c r="L103" s="117"/>
      <c r="S103" s="38"/>
      <c r="T103" s="38"/>
      <c r="U103" s="38"/>
      <c r="V103" s="38"/>
      <c r="W103" s="38"/>
      <c r="X103" s="38"/>
      <c r="Y103" s="38"/>
      <c r="Z103" s="38"/>
      <c r="AA103" s="38"/>
      <c r="AB103" s="38"/>
      <c r="AC103" s="38"/>
      <c r="AD103" s="38"/>
      <c r="AE103" s="38"/>
    </row>
    <row r="104" spans="1:65" s="2" customFormat="1" ht="6.95" customHeight="1">
      <c r="A104" s="38"/>
      <c r="B104" s="39"/>
      <c r="C104" s="40"/>
      <c r="D104" s="40"/>
      <c r="E104" s="40"/>
      <c r="F104" s="40"/>
      <c r="G104" s="40"/>
      <c r="H104" s="40"/>
      <c r="I104" s="40"/>
      <c r="J104" s="40"/>
      <c r="K104" s="40"/>
      <c r="L104" s="117"/>
      <c r="S104" s="38"/>
      <c r="T104" s="38"/>
      <c r="U104" s="38"/>
      <c r="V104" s="38"/>
      <c r="W104" s="38"/>
      <c r="X104" s="38"/>
      <c r="Y104" s="38"/>
      <c r="Z104" s="38"/>
      <c r="AA104" s="38"/>
      <c r="AB104" s="38"/>
      <c r="AC104" s="38"/>
      <c r="AD104" s="38"/>
      <c r="AE104" s="38"/>
    </row>
    <row r="105" spans="1:65" s="2" customFormat="1" ht="25.7" customHeight="1">
      <c r="A105" s="38"/>
      <c r="B105" s="39"/>
      <c r="C105" s="33" t="s">
        <v>25</v>
      </c>
      <c r="D105" s="40"/>
      <c r="E105" s="40"/>
      <c r="F105" s="31" t="str">
        <f>E15</f>
        <v>CZECHOTEC Engineering spol. s.r.o.</v>
      </c>
      <c r="G105" s="40"/>
      <c r="H105" s="40"/>
      <c r="I105" s="33" t="s">
        <v>31</v>
      </c>
      <c r="J105" s="36" t="str">
        <f>E21</f>
        <v>Ing.arch. Tereza Petříková</v>
      </c>
      <c r="K105" s="40"/>
      <c r="L105" s="117"/>
      <c r="S105" s="38"/>
      <c r="T105" s="38"/>
      <c r="U105" s="38"/>
      <c r="V105" s="38"/>
      <c r="W105" s="38"/>
      <c r="X105" s="38"/>
      <c r="Y105" s="38"/>
      <c r="Z105" s="38"/>
      <c r="AA105" s="38"/>
      <c r="AB105" s="38"/>
      <c r="AC105" s="38"/>
      <c r="AD105" s="38"/>
      <c r="AE105" s="38"/>
    </row>
    <row r="106" spans="1:65" s="2" customFormat="1" ht="15.2" customHeight="1">
      <c r="A106" s="38"/>
      <c r="B106" s="39"/>
      <c r="C106" s="33" t="s">
        <v>29</v>
      </c>
      <c r="D106" s="40"/>
      <c r="E106" s="40"/>
      <c r="F106" s="31" t="str">
        <f>IF(E18="","",E18)</f>
        <v>Vyplň údaj</v>
      </c>
      <c r="G106" s="40"/>
      <c r="H106" s="40"/>
      <c r="I106" s="33" t="s">
        <v>34</v>
      </c>
      <c r="J106" s="36" t="str">
        <f>E24</f>
        <v>Miroslav Dostál</v>
      </c>
      <c r="K106" s="40"/>
      <c r="L106" s="117"/>
      <c r="S106" s="38"/>
      <c r="T106" s="38"/>
      <c r="U106" s="38"/>
      <c r="V106" s="38"/>
      <c r="W106" s="38"/>
      <c r="X106" s="38"/>
      <c r="Y106" s="38"/>
      <c r="Z106" s="38"/>
      <c r="AA106" s="38"/>
      <c r="AB106" s="38"/>
      <c r="AC106" s="38"/>
      <c r="AD106" s="38"/>
      <c r="AE106" s="38"/>
    </row>
    <row r="107" spans="1:65" s="2" customFormat="1" ht="10.35" customHeight="1">
      <c r="A107" s="38"/>
      <c r="B107" s="39"/>
      <c r="C107" s="40"/>
      <c r="D107" s="40"/>
      <c r="E107" s="40"/>
      <c r="F107" s="40"/>
      <c r="G107" s="40"/>
      <c r="H107" s="40"/>
      <c r="I107" s="40"/>
      <c r="J107" s="40"/>
      <c r="K107" s="40"/>
      <c r="L107" s="117"/>
      <c r="S107" s="38"/>
      <c r="T107" s="38"/>
      <c r="U107" s="38"/>
      <c r="V107" s="38"/>
      <c r="W107" s="38"/>
      <c r="X107" s="38"/>
      <c r="Y107" s="38"/>
      <c r="Z107" s="38"/>
      <c r="AA107" s="38"/>
      <c r="AB107" s="38"/>
      <c r="AC107" s="38"/>
      <c r="AD107" s="38"/>
      <c r="AE107" s="38"/>
    </row>
    <row r="108" spans="1:65" s="11" customFormat="1" ht="29.25" customHeight="1">
      <c r="A108" s="155"/>
      <c r="B108" s="156"/>
      <c r="C108" s="157" t="s">
        <v>154</v>
      </c>
      <c r="D108" s="158" t="s">
        <v>57</v>
      </c>
      <c r="E108" s="158" t="s">
        <v>53</v>
      </c>
      <c r="F108" s="158" t="s">
        <v>54</v>
      </c>
      <c r="G108" s="158" t="s">
        <v>155</v>
      </c>
      <c r="H108" s="158" t="s">
        <v>156</v>
      </c>
      <c r="I108" s="158" t="s">
        <v>157</v>
      </c>
      <c r="J108" s="158" t="s">
        <v>122</v>
      </c>
      <c r="K108" s="159" t="s">
        <v>158</v>
      </c>
      <c r="L108" s="160"/>
      <c r="M108" s="72" t="s">
        <v>19</v>
      </c>
      <c r="N108" s="73" t="s">
        <v>42</v>
      </c>
      <c r="O108" s="73" t="s">
        <v>159</v>
      </c>
      <c r="P108" s="73" t="s">
        <v>160</v>
      </c>
      <c r="Q108" s="73" t="s">
        <v>161</v>
      </c>
      <c r="R108" s="73" t="s">
        <v>162</v>
      </c>
      <c r="S108" s="73" t="s">
        <v>163</v>
      </c>
      <c r="T108" s="74" t="s">
        <v>164</v>
      </c>
      <c r="U108" s="155"/>
      <c r="V108" s="155"/>
      <c r="W108" s="155"/>
      <c r="X108" s="155"/>
      <c r="Y108" s="155"/>
      <c r="Z108" s="155"/>
      <c r="AA108" s="155"/>
      <c r="AB108" s="155"/>
      <c r="AC108" s="155"/>
      <c r="AD108" s="155"/>
      <c r="AE108" s="155"/>
    </row>
    <row r="109" spans="1:65" s="2" customFormat="1" ht="22.9" customHeight="1">
      <c r="A109" s="38"/>
      <c r="B109" s="39"/>
      <c r="C109" s="79" t="s">
        <v>165</v>
      </c>
      <c r="D109" s="40"/>
      <c r="E109" s="40"/>
      <c r="F109" s="40"/>
      <c r="G109" s="40"/>
      <c r="H109" s="40"/>
      <c r="I109" s="40"/>
      <c r="J109" s="161">
        <f>BK109</f>
        <v>0</v>
      </c>
      <c r="K109" s="40"/>
      <c r="L109" s="43"/>
      <c r="M109" s="75"/>
      <c r="N109" s="162"/>
      <c r="O109" s="76"/>
      <c r="P109" s="163">
        <f>P110+P145+P176+P291+P315+P345+P373</f>
        <v>0</v>
      </c>
      <c r="Q109" s="76"/>
      <c r="R109" s="163">
        <f>R110+R145+R176+R291+R315+R345+R373</f>
        <v>0</v>
      </c>
      <c r="S109" s="76"/>
      <c r="T109" s="164">
        <f>T110+T145+T176+T291+T315+T345+T373</f>
        <v>0</v>
      </c>
      <c r="U109" s="38"/>
      <c r="V109" s="38"/>
      <c r="W109" s="38"/>
      <c r="X109" s="38"/>
      <c r="Y109" s="38"/>
      <c r="Z109" s="38"/>
      <c r="AA109" s="38"/>
      <c r="AB109" s="38"/>
      <c r="AC109" s="38"/>
      <c r="AD109" s="38"/>
      <c r="AE109" s="38"/>
      <c r="AT109" s="21" t="s">
        <v>71</v>
      </c>
      <c r="AU109" s="21" t="s">
        <v>123</v>
      </c>
      <c r="BK109" s="165">
        <f>BK110+BK145+BK176+BK291+BK315+BK345+BK373</f>
        <v>0</v>
      </c>
    </row>
    <row r="110" spans="1:65" s="12" customFormat="1" ht="25.9" customHeight="1">
      <c r="B110" s="166"/>
      <c r="C110" s="167"/>
      <c r="D110" s="168" t="s">
        <v>71</v>
      </c>
      <c r="E110" s="169" t="s">
        <v>3393</v>
      </c>
      <c r="F110" s="169" t="s">
        <v>4454</v>
      </c>
      <c r="G110" s="167"/>
      <c r="H110" s="167"/>
      <c r="I110" s="170"/>
      <c r="J110" s="171">
        <f>BK110</f>
        <v>0</v>
      </c>
      <c r="K110" s="167"/>
      <c r="L110" s="172"/>
      <c r="M110" s="173"/>
      <c r="N110" s="174"/>
      <c r="O110" s="174"/>
      <c r="P110" s="175">
        <f>P111+P128</f>
        <v>0</v>
      </c>
      <c r="Q110" s="174"/>
      <c r="R110" s="175">
        <f>R111+R128</f>
        <v>0</v>
      </c>
      <c r="S110" s="174"/>
      <c r="T110" s="176">
        <f>T111+T128</f>
        <v>0</v>
      </c>
      <c r="AR110" s="177" t="s">
        <v>79</v>
      </c>
      <c r="AT110" s="178" t="s">
        <v>71</v>
      </c>
      <c r="AU110" s="178" t="s">
        <v>72</v>
      </c>
      <c r="AY110" s="177" t="s">
        <v>168</v>
      </c>
      <c r="BK110" s="179">
        <f>BK111+BK128</f>
        <v>0</v>
      </c>
    </row>
    <row r="111" spans="1:65" s="12" customFormat="1" ht="22.9" customHeight="1">
      <c r="B111" s="166"/>
      <c r="C111" s="167"/>
      <c r="D111" s="168" t="s">
        <v>71</v>
      </c>
      <c r="E111" s="180" t="s">
        <v>4455</v>
      </c>
      <c r="F111" s="180" t="s">
        <v>4456</v>
      </c>
      <c r="G111" s="167"/>
      <c r="H111" s="167"/>
      <c r="I111" s="170"/>
      <c r="J111" s="181">
        <f>BK111</f>
        <v>0</v>
      </c>
      <c r="K111" s="167"/>
      <c r="L111" s="172"/>
      <c r="M111" s="173"/>
      <c r="N111" s="174"/>
      <c r="O111" s="174"/>
      <c r="P111" s="175">
        <f>SUM(P112:P127)</f>
        <v>0</v>
      </c>
      <c r="Q111" s="174"/>
      <c r="R111" s="175">
        <f>SUM(R112:R127)</f>
        <v>0</v>
      </c>
      <c r="S111" s="174"/>
      <c r="T111" s="176">
        <f>SUM(T112:T127)</f>
        <v>0</v>
      </c>
      <c r="AR111" s="177" t="s">
        <v>79</v>
      </c>
      <c r="AT111" s="178" t="s">
        <v>71</v>
      </c>
      <c r="AU111" s="178" t="s">
        <v>79</v>
      </c>
      <c r="AY111" s="177" t="s">
        <v>168</v>
      </c>
      <c r="BK111" s="179">
        <f>SUM(BK112:BK127)</f>
        <v>0</v>
      </c>
    </row>
    <row r="112" spans="1:65" s="2" customFormat="1" ht="16.5" customHeight="1">
      <c r="A112" s="38"/>
      <c r="B112" s="39"/>
      <c r="C112" s="225" t="s">
        <v>79</v>
      </c>
      <c r="D112" s="225" t="s">
        <v>234</v>
      </c>
      <c r="E112" s="226" t="s">
        <v>4457</v>
      </c>
      <c r="F112" s="227" t="s">
        <v>4458</v>
      </c>
      <c r="G112" s="228" t="s">
        <v>245</v>
      </c>
      <c r="H112" s="229">
        <v>25</v>
      </c>
      <c r="I112" s="230"/>
      <c r="J112" s="231">
        <f>ROUND(I112*H112,2)</f>
        <v>0</v>
      </c>
      <c r="K112" s="227" t="s">
        <v>1480</v>
      </c>
      <c r="L112" s="232"/>
      <c r="M112" s="233" t="s">
        <v>19</v>
      </c>
      <c r="N112" s="234" t="s">
        <v>43</v>
      </c>
      <c r="O112" s="68"/>
      <c r="P112" s="191">
        <f>O112*H112</f>
        <v>0</v>
      </c>
      <c r="Q112" s="191">
        <v>0</v>
      </c>
      <c r="R112" s="191">
        <f>Q112*H112</f>
        <v>0</v>
      </c>
      <c r="S112" s="191">
        <v>0</v>
      </c>
      <c r="T112" s="192">
        <f>S112*H112</f>
        <v>0</v>
      </c>
      <c r="U112" s="38"/>
      <c r="V112" s="38"/>
      <c r="W112" s="38"/>
      <c r="X112" s="38"/>
      <c r="Y112" s="38"/>
      <c r="Z112" s="38"/>
      <c r="AA112" s="38"/>
      <c r="AB112" s="38"/>
      <c r="AC112" s="38"/>
      <c r="AD112" s="38"/>
      <c r="AE112" s="38"/>
      <c r="AR112" s="193" t="s">
        <v>238</v>
      </c>
      <c r="AT112" s="193" t="s">
        <v>234</v>
      </c>
      <c r="AU112" s="193" t="s">
        <v>81</v>
      </c>
      <c r="AY112" s="21" t="s">
        <v>168</v>
      </c>
      <c r="BE112" s="194">
        <f>IF(N112="základní",J112,0)</f>
        <v>0</v>
      </c>
      <c r="BF112" s="194">
        <f>IF(N112="snížená",J112,0)</f>
        <v>0</v>
      </c>
      <c r="BG112" s="194">
        <f>IF(N112="zákl. přenesená",J112,0)</f>
        <v>0</v>
      </c>
      <c r="BH112" s="194">
        <f>IF(N112="sníž. přenesená",J112,0)</f>
        <v>0</v>
      </c>
      <c r="BI112" s="194">
        <f>IF(N112="nulová",J112,0)</f>
        <v>0</v>
      </c>
      <c r="BJ112" s="21" t="s">
        <v>79</v>
      </c>
      <c r="BK112" s="194">
        <f>ROUND(I112*H112,2)</f>
        <v>0</v>
      </c>
      <c r="BL112" s="21" t="s">
        <v>176</v>
      </c>
      <c r="BM112" s="193" t="s">
        <v>81</v>
      </c>
    </row>
    <row r="113" spans="1:65" s="2" customFormat="1" ht="11.25">
      <c r="A113" s="38"/>
      <c r="B113" s="39"/>
      <c r="C113" s="40"/>
      <c r="D113" s="195" t="s">
        <v>178</v>
      </c>
      <c r="E113" s="40"/>
      <c r="F113" s="196" t="s">
        <v>4458</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1" t="s">
        <v>178</v>
      </c>
      <c r="AU113" s="21" t="s">
        <v>81</v>
      </c>
    </row>
    <row r="114" spans="1:65" s="2" customFormat="1" ht="16.5" customHeight="1">
      <c r="A114" s="38"/>
      <c r="B114" s="39"/>
      <c r="C114" s="225" t="s">
        <v>81</v>
      </c>
      <c r="D114" s="225" t="s">
        <v>234</v>
      </c>
      <c r="E114" s="226" t="s">
        <v>4459</v>
      </c>
      <c r="F114" s="227" t="s">
        <v>4460</v>
      </c>
      <c r="G114" s="228" t="s">
        <v>245</v>
      </c>
      <c r="H114" s="229">
        <v>50</v>
      </c>
      <c r="I114" s="230"/>
      <c r="J114" s="231">
        <f>ROUND(I114*H114,2)</f>
        <v>0</v>
      </c>
      <c r="K114" s="227" t="s">
        <v>1480</v>
      </c>
      <c r="L114" s="232"/>
      <c r="M114" s="233" t="s">
        <v>19</v>
      </c>
      <c r="N114" s="234" t="s">
        <v>43</v>
      </c>
      <c r="O114" s="68"/>
      <c r="P114" s="191">
        <f>O114*H114</f>
        <v>0</v>
      </c>
      <c r="Q114" s="191">
        <v>0</v>
      </c>
      <c r="R114" s="191">
        <f>Q114*H114</f>
        <v>0</v>
      </c>
      <c r="S114" s="191">
        <v>0</v>
      </c>
      <c r="T114" s="192">
        <f>S114*H114</f>
        <v>0</v>
      </c>
      <c r="U114" s="38"/>
      <c r="V114" s="38"/>
      <c r="W114" s="38"/>
      <c r="X114" s="38"/>
      <c r="Y114" s="38"/>
      <c r="Z114" s="38"/>
      <c r="AA114" s="38"/>
      <c r="AB114" s="38"/>
      <c r="AC114" s="38"/>
      <c r="AD114" s="38"/>
      <c r="AE114" s="38"/>
      <c r="AR114" s="193" t="s">
        <v>238</v>
      </c>
      <c r="AT114" s="193" t="s">
        <v>234</v>
      </c>
      <c r="AU114" s="193" t="s">
        <v>81</v>
      </c>
      <c r="AY114" s="21" t="s">
        <v>168</v>
      </c>
      <c r="BE114" s="194">
        <f>IF(N114="základní",J114,0)</f>
        <v>0</v>
      </c>
      <c r="BF114" s="194">
        <f>IF(N114="snížená",J114,0)</f>
        <v>0</v>
      </c>
      <c r="BG114" s="194">
        <f>IF(N114="zákl. přenesená",J114,0)</f>
        <v>0</v>
      </c>
      <c r="BH114" s="194">
        <f>IF(N114="sníž. přenesená",J114,0)</f>
        <v>0</v>
      </c>
      <c r="BI114" s="194">
        <f>IF(N114="nulová",J114,0)</f>
        <v>0</v>
      </c>
      <c r="BJ114" s="21" t="s">
        <v>79</v>
      </c>
      <c r="BK114" s="194">
        <f>ROUND(I114*H114,2)</f>
        <v>0</v>
      </c>
      <c r="BL114" s="21" t="s">
        <v>176</v>
      </c>
      <c r="BM114" s="193" t="s">
        <v>176</v>
      </c>
    </row>
    <row r="115" spans="1:65" s="2" customFormat="1" ht="11.25">
      <c r="A115" s="38"/>
      <c r="B115" s="39"/>
      <c r="C115" s="40"/>
      <c r="D115" s="195" t="s">
        <v>178</v>
      </c>
      <c r="E115" s="40"/>
      <c r="F115" s="196" t="s">
        <v>4460</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1" t="s">
        <v>178</v>
      </c>
      <c r="AU115" s="21" t="s">
        <v>81</v>
      </c>
    </row>
    <row r="116" spans="1:65" s="2" customFormat="1" ht="16.5" customHeight="1">
      <c r="A116" s="38"/>
      <c r="B116" s="39"/>
      <c r="C116" s="225" t="s">
        <v>268</v>
      </c>
      <c r="D116" s="225" t="s">
        <v>234</v>
      </c>
      <c r="E116" s="226" t="s">
        <v>4461</v>
      </c>
      <c r="F116" s="227" t="s">
        <v>4462</v>
      </c>
      <c r="G116" s="228" t="s">
        <v>999</v>
      </c>
      <c r="H116" s="229">
        <v>7</v>
      </c>
      <c r="I116" s="230"/>
      <c r="J116" s="231">
        <f>ROUND(I116*H116,2)</f>
        <v>0</v>
      </c>
      <c r="K116" s="227" t="s">
        <v>1480</v>
      </c>
      <c r="L116" s="232"/>
      <c r="M116" s="233" t="s">
        <v>19</v>
      </c>
      <c r="N116" s="234" t="s">
        <v>43</v>
      </c>
      <c r="O116" s="68"/>
      <c r="P116" s="191">
        <f>O116*H116</f>
        <v>0</v>
      </c>
      <c r="Q116" s="191">
        <v>0</v>
      </c>
      <c r="R116" s="191">
        <f>Q116*H116</f>
        <v>0</v>
      </c>
      <c r="S116" s="191">
        <v>0</v>
      </c>
      <c r="T116" s="192">
        <f>S116*H116</f>
        <v>0</v>
      </c>
      <c r="U116" s="38"/>
      <c r="V116" s="38"/>
      <c r="W116" s="38"/>
      <c r="X116" s="38"/>
      <c r="Y116" s="38"/>
      <c r="Z116" s="38"/>
      <c r="AA116" s="38"/>
      <c r="AB116" s="38"/>
      <c r="AC116" s="38"/>
      <c r="AD116" s="38"/>
      <c r="AE116" s="38"/>
      <c r="AR116" s="193" t="s">
        <v>238</v>
      </c>
      <c r="AT116" s="193" t="s">
        <v>234</v>
      </c>
      <c r="AU116" s="193" t="s">
        <v>81</v>
      </c>
      <c r="AY116" s="21" t="s">
        <v>168</v>
      </c>
      <c r="BE116" s="194">
        <f>IF(N116="základní",J116,0)</f>
        <v>0</v>
      </c>
      <c r="BF116" s="194">
        <f>IF(N116="snížená",J116,0)</f>
        <v>0</v>
      </c>
      <c r="BG116" s="194">
        <f>IF(N116="zákl. přenesená",J116,0)</f>
        <v>0</v>
      </c>
      <c r="BH116" s="194">
        <f>IF(N116="sníž. přenesená",J116,0)</f>
        <v>0</v>
      </c>
      <c r="BI116" s="194">
        <f>IF(N116="nulová",J116,0)</f>
        <v>0</v>
      </c>
      <c r="BJ116" s="21" t="s">
        <v>79</v>
      </c>
      <c r="BK116" s="194">
        <f>ROUND(I116*H116,2)</f>
        <v>0</v>
      </c>
      <c r="BL116" s="21" t="s">
        <v>176</v>
      </c>
      <c r="BM116" s="193" t="s">
        <v>318</v>
      </c>
    </row>
    <row r="117" spans="1:65" s="2" customFormat="1" ht="11.25">
      <c r="A117" s="38"/>
      <c r="B117" s="39"/>
      <c r="C117" s="40"/>
      <c r="D117" s="195" t="s">
        <v>178</v>
      </c>
      <c r="E117" s="40"/>
      <c r="F117" s="196" t="s">
        <v>4462</v>
      </c>
      <c r="G117" s="40"/>
      <c r="H117" s="40"/>
      <c r="I117" s="197"/>
      <c r="J117" s="40"/>
      <c r="K117" s="40"/>
      <c r="L117" s="43"/>
      <c r="M117" s="198"/>
      <c r="N117" s="199"/>
      <c r="O117" s="68"/>
      <c r="P117" s="68"/>
      <c r="Q117" s="68"/>
      <c r="R117" s="68"/>
      <c r="S117" s="68"/>
      <c r="T117" s="69"/>
      <c r="U117" s="38"/>
      <c r="V117" s="38"/>
      <c r="W117" s="38"/>
      <c r="X117" s="38"/>
      <c r="Y117" s="38"/>
      <c r="Z117" s="38"/>
      <c r="AA117" s="38"/>
      <c r="AB117" s="38"/>
      <c r="AC117" s="38"/>
      <c r="AD117" s="38"/>
      <c r="AE117" s="38"/>
      <c r="AT117" s="21" t="s">
        <v>178</v>
      </c>
      <c r="AU117" s="21" t="s">
        <v>81</v>
      </c>
    </row>
    <row r="118" spans="1:65" s="2" customFormat="1" ht="24.2" customHeight="1">
      <c r="A118" s="38"/>
      <c r="B118" s="39"/>
      <c r="C118" s="225" t="s">
        <v>176</v>
      </c>
      <c r="D118" s="225" t="s">
        <v>234</v>
      </c>
      <c r="E118" s="226" t="s">
        <v>4463</v>
      </c>
      <c r="F118" s="227" t="s">
        <v>4464</v>
      </c>
      <c r="G118" s="228" t="s">
        <v>999</v>
      </c>
      <c r="H118" s="229">
        <v>1</v>
      </c>
      <c r="I118" s="230"/>
      <c r="J118" s="231">
        <f>ROUND(I118*H118,2)</f>
        <v>0</v>
      </c>
      <c r="K118" s="227" t="s">
        <v>1480</v>
      </c>
      <c r="L118" s="232"/>
      <c r="M118" s="233" t="s">
        <v>19</v>
      </c>
      <c r="N118" s="234" t="s">
        <v>43</v>
      </c>
      <c r="O118" s="68"/>
      <c r="P118" s="191">
        <f>O118*H118</f>
        <v>0</v>
      </c>
      <c r="Q118" s="191">
        <v>0</v>
      </c>
      <c r="R118" s="191">
        <f>Q118*H118</f>
        <v>0</v>
      </c>
      <c r="S118" s="191">
        <v>0</v>
      </c>
      <c r="T118" s="192">
        <f>S118*H118</f>
        <v>0</v>
      </c>
      <c r="U118" s="38"/>
      <c r="V118" s="38"/>
      <c r="W118" s="38"/>
      <c r="X118" s="38"/>
      <c r="Y118" s="38"/>
      <c r="Z118" s="38"/>
      <c r="AA118" s="38"/>
      <c r="AB118" s="38"/>
      <c r="AC118" s="38"/>
      <c r="AD118" s="38"/>
      <c r="AE118" s="38"/>
      <c r="AR118" s="193" t="s">
        <v>238</v>
      </c>
      <c r="AT118" s="193" t="s">
        <v>234</v>
      </c>
      <c r="AU118" s="193" t="s">
        <v>81</v>
      </c>
      <c r="AY118" s="21" t="s">
        <v>168</v>
      </c>
      <c r="BE118" s="194">
        <f>IF(N118="základní",J118,0)</f>
        <v>0</v>
      </c>
      <c r="BF118" s="194">
        <f>IF(N118="snížená",J118,0)</f>
        <v>0</v>
      </c>
      <c r="BG118" s="194">
        <f>IF(N118="zákl. přenesená",J118,0)</f>
        <v>0</v>
      </c>
      <c r="BH118" s="194">
        <f>IF(N118="sníž. přenesená",J118,0)</f>
        <v>0</v>
      </c>
      <c r="BI118" s="194">
        <f>IF(N118="nulová",J118,0)</f>
        <v>0</v>
      </c>
      <c r="BJ118" s="21" t="s">
        <v>79</v>
      </c>
      <c r="BK118" s="194">
        <f>ROUND(I118*H118,2)</f>
        <v>0</v>
      </c>
      <c r="BL118" s="21" t="s">
        <v>176</v>
      </c>
      <c r="BM118" s="193" t="s">
        <v>238</v>
      </c>
    </row>
    <row r="119" spans="1:65" s="2" customFormat="1" ht="19.5">
      <c r="A119" s="38"/>
      <c r="B119" s="39"/>
      <c r="C119" s="40"/>
      <c r="D119" s="195" t="s">
        <v>178</v>
      </c>
      <c r="E119" s="40"/>
      <c r="F119" s="196" t="s">
        <v>4464</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1" t="s">
        <v>178</v>
      </c>
      <c r="AU119" s="21" t="s">
        <v>81</v>
      </c>
    </row>
    <row r="120" spans="1:65" s="2" customFormat="1" ht="24.2" customHeight="1">
      <c r="A120" s="38"/>
      <c r="B120" s="39"/>
      <c r="C120" s="225" t="s">
        <v>635</v>
      </c>
      <c r="D120" s="225" t="s">
        <v>234</v>
      </c>
      <c r="E120" s="226" t="s">
        <v>4465</v>
      </c>
      <c r="F120" s="227" t="s">
        <v>4466</v>
      </c>
      <c r="G120" s="228" t="s">
        <v>999</v>
      </c>
      <c r="H120" s="229">
        <v>2</v>
      </c>
      <c r="I120" s="230"/>
      <c r="J120" s="231">
        <f>ROUND(I120*H120,2)</f>
        <v>0</v>
      </c>
      <c r="K120" s="227" t="s">
        <v>1480</v>
      </c>
      <c r="L120" s="232"/>
      <c r="M120" s="233" t="s">
        <v>19</v>
      </c>
      <c r="N120" s="234" t="s">
        <v>43</v>
      </c>
      <c r="O120" s="68"/>
      <c r="P120" s="191">
        <f>O120*H120</f>
        <v>0</v>
      </c>
      <c r="Q120" s="191">
        <v>0</v>
      </c>
      <c r="R120" s="191">
        <f>Q120*H120</f>
        <v>0</v>
      </c>
      <c r="S120" s="191">
        <v>0</v>
      </c>
      <c r="T120" s="192">
        <f>S120*H120</f>
        <v>0</v>
      </c>
      <c r="U120" s="38"/>
      <c r="V120" s="38"/>
      <c r="W120" s="38"/>
      <c r="X120" s="38"/>
      <c r="Y120" s="38"/>
      <c r="Z120" s="38"/>
      <c r="AA120" s="38"/>
      <c r="AB120" s="38"/>
      <c r="AC120" s="38"/>
      <c r="AD120" s="38"/>
      <c r="AE120" s="38"/>
      <c r="AR120" s="193" t="s">
        <v>238</v>
      </c>
      <c r="AT120" s="193" t="s">
        <v>234</v>
      </c>
      <c r="AU120" s="193" t="s">
        <v>81</v>
      </c>
      <c r="AY120" s="21" t="s">
        <v>168</v>
      </c>
      <c r="BE120" s="194">
        <f>IF(N120="základní",J120,0)</f>
        <v>0</v>
      </c>
      <c r="BF120" s="194">
        <f>IF(N120="snížená",J120,0)</f>
        <v>0</v>
      </c>
      <c r="BG120" s="194">
        <f>IF(N120="zákl. přenesená",J120,0)</f>
        <v>0</v>
      </c>
      <c r="BH120" s="194">
        <f>IF(N120="sníž. přenesená",J120,0)</f>
        <v>0</v>
      </c>
      <c r="BI120" s="194">
        <f>IF(N120="nulová",J120,0)</f>
        <v>0</v>
      </c>
      <c r="BJ120" s="21" t="s">
        <v>79</v>
      </c>
      <c r="BK120" s="194">
        <f>ROUND(I120*H120,2)</f>
        <v>0</v>
      </c>
      <c r="BL120" s="21" t="s">
        <v>176</v>
      </c>
      <c r="BM120" s="193" t="s">
        <v>1418</v>
      </c>
    </row>
    <row r="121" spans="1:65" s="2" customFormat="1" ht="19.5">
      <c r="A121" s="38"/>
      <c r="B121" s="39"/>
      <c r="C121" s="40"/>
      <c r="D121" s="195" t="s">
        <v>178</v>
      </c>
      <c r="E121" s="40"/>
      <c r="F121" s="196" t="s">
        <v>4466</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1" t="s">
        <v>178</v>
      </c>
      <c r="AU121" s="21" t="s">
        <v>81</v>
      </c>
    </row>
    <row r="122" spans="1:65" s="2" customFormat="1" ht="16.5" customHeight="1">
      <c r="A122" s="38"/>
      <c r="B122" s="39"/>
      <c r="C122" s="225" t="s">
        <v>318</v>
      </c>
      <c r="D122" s="225" t="s">
        <v>234</v>
      </c>
      <c r="E122" s="226" t="s">
        <v>4467</v>
      </c>
      <c r="F122" s="227" t="s">
        <v>4468</v>
      </c>
      <c r="G122" s="228" t="s">
        <v>999</v>
      </c>
      <c r="H122" s="229">
        <v>1</v>
      </c>
      <c r="I122" s="230"/>
      <c r="J122" s="231">
        <f>ROUND(I122*H122,2)</f>
        <v>0</v>
      </c>
      <c r="K122" s="227" t="s">
        <v>1480</v>
      </c>
      <c r="L122" s="232"/>
      <c r="M122" s="233" t="s">
        <v>19</v>
      </c>
      <c r="N122" s="234" t="s">
        <v>43</v>
      </c>
      <c r="O122" s="68"/>
      <c r="P122" s="191">
        <f>O122*H122</f>
        <v>0</v>
      </c>
      <c r="Q122" s="191">
        <v>0</v>
      </c>
      <c r="R122" s="191">
        <f>Q122*H122</f>
        <v>0</v>
      </c>
      <c r="S122" s="191">
        <v>0</v>
      </c>
      <c r="T122" s="192">
        <f>S122*H122</f>
        <v>0</v>
      </c>
      <c r="U122" s="38"/>
      <c r="V122" s="38"/>
      <c r="W122" s="38"/>
      <c r="X122" s="38"/>
      <c r="Y122" s="38"/>
      <c r="Z122" s="38"/>
      <c r="AA122" s="38"/>
      <c r="AB122" s="38"/>
      <c r="AC122" s="38"/>
      <c r="AD122" s="38"/>
      <c r="AE122" s="38"/>
      <c r="AR122" s="193" t="s">
        <v>238</v>
      </c>
      <c r="AT122" s="193" t="s">
        <v>234</v>
      </c>
      <c r="AU122" s="193" t="s">
        <v>81</v>
      </c>
      <c r="AY122" s="21" t="s">
        <v>168</v>
      </c>
      <c r="BE122" s="194">
        <f>IF(N122="základní",J122,0)</f>
        <v>0</v>
      </c>
      <c r="BF122" s="194">
        <f>IF(N122="snížená",J122,0)</f>
        <v>0</v>
      </c>
      <c r="BG122" s="194">
        <f>IF(N122="zákl. přenesená",J122,0)</f>
        <v>0</v>
      </c>
      <c r="BH122" s="194">
        <f>IF(N122="sníž. přenesená",J122,0)</f>
        <v>0</v>
      </c>
      <c r="BI122" s="194">
        <f>IF(N122="nulová",J122,0)</f>
        <v>0</v>
      </c>
      <c r="BJ122" s="21" t="s">
        <v>79</v>
      </c>
      <c r="BK122" s="194">
        <f>ROUND(I122*H122,2)</f>
        <v>0</v>
      </c>
      <c r="BL122" s="21" t="s">
        <v>176</v>
      </c>
      <c r="BM122" s="193" t="s">
        <v>616</v>
      </c>
    </row>
    <row r="123" spans="1:65" s="2" customFormat="1" ht="11.25">
      <c r="A123" s="38"/>
      <c r="B123" s="39"/>
      <c r="C123" s="40"/>
      <c r="D123" s="195" t="s">
        <v>178</v>
      </c>
      <c r="E123" s="40"/>
      <c r="F123" s="196" t="s">
        <v>4468</v>
      </c>
      <c r="G123" s="40"/>
      <c r="H123" s="40"/>
      <c r="I123" s="197"/>
      <c r="J123" s="40"/>
      <c r="K123" s="40"/>
      <c r="L123" s="43"/>
      <c r="M123" s="198"/>
      <c r="N123" s="199"/>
      <c r="O123" s="68"/>
      <c r="P123" s="68"/>
      <c r="Q123" s="68"/>
      <c r="R123" s="68"/>
      <c r="S123" s="68"/>
      <c r="T123" s="69"/>
      <c r="U123" s="38"/>
      <c r="V123" s="38"/>
      <c r="W123" s="38"/>
      <c r="X123" s="38"/>
      <c r="Y123" s="38"/>
      <c r="Z123" s="38"/>
      <c r="AA123" s="38"/>
      <c r="AB123" s="38"/>
      <c r="AC123" s="38"/>
      <c r="AD123" s="38"/>
      <c r="AE123" s="38"/>
      <c r="AT123" s="21" t="s">
        <v>178</v>
      </c>
      <c r="AU123" s="21" t="s">
        <v>81</v>
      </c>
    </row>
    <row r="124" spans="1:65" s="2" customFormat="1" ht="16.5" customHeight="1">
      <c r="A124" s="38"/>
      <c r="B124" s="39"/>
      <c r="C124" s="225" t="s">
        <v>192</v>
      </c>
      <c r="D124" s="225" t="s">
        <v>234</v>
      </c>
      <c r="E124" s="226" t="s">
        <v>4469</v>
      </c>
      <c r="F124" s="227" t="s">
        <v>4470</v>
      </c>
      <c r="G124" s="228" t="s">
        <v>999</v>
      </c>
      <c r="H124" s="229">
        <v>1</v>
      </c>
      <c r="I124" s="230"/>
      <c r="J124" s="231">
        <f>ROUND(I124*H124,2)</f>
        <v>0</v>
      </c>
      <c r="K124" s="227" t="s">
        <v>1480</v>
      </c>
      <c r="L124" s="232"/>
      <c r="M124" s="233" t="s">
        <v>19</v>
      </c>
      <c r="N124" s="234" t="s">
        <v>43</v>
      </c>
      <c r="O124" s="68"/>
      <c r="P124" s="191">
        <f>O124*H124</f>
        <v>0</v>
      </c>
      <c r="Q124" s="191">
        <v>0</v>
      </c>
      <c r="R124" s="191">
        <f>Q124*H124</f>
        <v>0</v>
      </c>
      <c r="S124" s="191">
        <v>0</v>
      </c>
      <c r="T124" s="192">
        <f>S124*H124</f>
        <v>0</v>
      </c>
      <c r="U124" s="38"/>
      <c r="V124" s="38"/>
      <c r="W124" s="38"/>
      <c r="X124" s="38"/>
      <c r="Y124" s="38"/>
      <c r="Z124" s="38"/>
      <c r="AA124" s="38"/>
      <c r="AB124" s="38"/>
      <c r="AC124" s="38"/>
      <c r="AD124" s="38"/>
      <c r="AE124" s="38"/>
      <c r="AR124" s="193" t="s">
        <v>238</v>
      </c>
      <c r="AT124" s="193" t="s">
        <v>234</v>
      </c>
      <c r="AU124" s="193" t="s">
        <v>81</v>
      </c>
      <c r="AY124" s="21" t="s">
        <v>168</v>
      </c>
      <c r="BE124" s="194">
        <f>IF(N124="základní",J124,0)</f>
        <v>0</v>
      </c>
      <c r="BF124" s="194">
        <f>IF(N124="snížená",J124,0)</f>
        <v>0</v>
      </c>
      <c r="BG124" s="194">
        <f>IF(N124="zákl. přenesená",J124,0)</f>
        <v>0</v>
      </c>
      <c r="BH124" s="194">
        <f>IF(N124="sníž. přenesená",J124,0)</f>
        <v>0</v>
      </c>
      <c r="BI124" s="194">
        <f>IF(N124="nulová",J124,0)</f>
        <v>0</v>
      </c>
      <c r="BJ124" s="21" t="s">
        <v>79</v>
      </c>
      <c r="BK124" s="194">
        <f>ROUND(I124*H124,2)</f>
        <v>0</v>
      </c>
      <c r="BL124" s="21" t="s">
        <v>176</v>
      </c>
      <c r="BM124" s="193" t="s">
        <v>654</v>
      </c>
    </row>
    <row r="125" spans="1:65" s="2" customFormat="1" ht="11.25">
      <c r="A125" s="38"/>
      <c r="B125" s="39"/>
      <c r="C125" s="40"/>
      <c r="D125" s="195" t="s">
        <v>178</v>
      </c>
      <c r="E125" s="40"/>
      <c r="F125" s="196" t="s">
        <v>4470</v>
      </c>
      <c r="G125" s="40"/>
      <c r="H125" s="40"/>
      <c r="I125" s="197"/>
      <c r="J125" s="40"/>
      <c r="K125" s="40"/>
      <c r="L125" s="43"/>
      <c r="M125" s="198"/>
      <c r="N125" s="199"/>
      <c r="O125" s="68"/>
      <c r="P125" s="68"/>
      <c r="Q125" s="68"/>
      <c r="R125" s="68"/>
      <c r="S125" s="68"/>
      <c r="T125" s="69"/>
      <c r="U125" s="38"/>
      <c r="V125" s="38"/>
      <c r="W125" s="38"/>
      <c r="X125" s="38"/>
      <c r="Y125" s="38"/>
      <c r="Z125" s="38"/>
      <c r="AA125" s="38"/>
      <c r="AB125" s="38"/>
      <c r="AC125" s="38"/>
      <c r="AD125" s="38"/>
      <c r="AE125" s="38"/>
      <c r="AT125" s="21" t="s">
        <v>178</v>
      </c>
      <c r="AU125" s="21" t="s">
        <v>81</v>
      </c>
    </row>
    <row r="126" spans="1:65" s="2" customFormat="1" ht="16.5" customHeight="1">
      <c r="A126" s="38"/>
      <c r="B126" s="39"/>
      <c r="C126" s="225" t="s">
        <v>238</v>
      </c>
      <c r="D126" s="225" t="s">
        <v>234</v>
      </c>
      <c r="E126" s="226" t="s">
        <v>4471</v>
      </c>
      <c r="F126" s="227" t="s">
        <v>4472</v>
      </c>
      <c r="G126" s="228" t="s">
        <v>999</v>
      </c>
      <c r="H126" s="229">
        <v>1</v>
      </c>
      <c r="I126" s="230"/>
      <c r="J126" s="231">
        <f>ROUND(I126*H126,2)</f>
        <v>0</v>
      </c>
      <c r="K126" s="227" t="s">
        <v>1480</v>
      </c>
      <c r="L126" s="232"/>
      <c r="M126" s="233" t="s">
        <v>19</v>
      </c>
      <c r="N126" s="234" t="s">
        <v>43</v>
      </c>
      <c r="O126" s="68"/>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238</v>
      </c>
      <c r="AT126" s="193" t="s">
        <v>234</v>
      </c>
      <c r="AU126" s="193" t="s">
        <v>81</v>
      </c>
      <c r="AY126" s="21" t="s">
        <v>168</v>
      </c>
      <c r="BE126" s="194">
        <f>IF(N126="základní",J126,0)</f>
        <v>0</v>
      </c>
      <c r="BF126" s="194">
        <f>IF(N126="snížená",J126,0)</f>
        <v>0</v>
      </c>
      <c r="BG126" s="194">
        <f>IF(N126="zákl. přenesená",J126,0)</f>
        <v>0</v>
      </c>
      <c r="BH126" s="194">
        <f>IF(N126="sníž. přenesená",J126,0)</f>
        <v>0</v>
      </c>
      <c r="BI126" s="194">
        <f>IF(N126="nulová",J126,0)</f>
        <v>0</v>
      </c>
      <c r="BJ126" s="21" t="s">
        <v>79</v>
      </c>
      <c r="BK126" s="194">
        <f>ROUND(I126*H126,2)</f>
        <v>0</v>
      </c>
      <c r="BL126" s="21" t="s">
        <v>176</v>
      </c>
      <c r="BM126" s="193" t="s">
        <v>278</v>
      </c>
    </row>
    <row r="127" spans="1:65" s="2" customFormat="1" ht="11.25">
      <c r="A127" s="38"/>
      <c r="B127" s="39"/>
      <c r="C127" s="40"/>
      <c r="D127" s="195" t="s">
        <v>178</v>
      </c>
      <c r="E127" s="40"/>
      <c r="F127" s="196" t="s">
        <v>4472</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1" t="s">
        <v>178</v>
      </c>
      <c r="AU127" s="21" t="s">
        <v>81</v>
      </c>
    </row>
    <row r="128" spans="1:65" s="12" customFormat="1" ht="22.9" customHeight="1">
      <c r="B128" s="166"/>
      <c r="C128" s="167"/>
      <c r="D128" s="168" t="s">
        <v>71</v>
      </c>
      <c r="E128" s="180" t="s">
        <v>4473</v>
      </c>
      <c r="F128" s="180" t="s">
        <v>4474</v>
      </c>
      <c r="G128" s="167"/>
      <c r="H128" s="167"/>
      <c r="I128" s="170"/>
      <c r="J128" s="181">
        <f>BK128</f>
        <v>0</v>
      </c>
      <c r="K128" s="167"/>
      <c r="L128" s="172"/>
      <c r="M128" s="173"/>
      <c r="N128" s="174"/>
      <c r="O128" s="174"/>
      <c r="P128" s="175">
        <f>SUM(P129:P144)</f>
        <v>0</v>
      </c>
      <c r="Q128" s="174"/>
      <c r="R128" s="175">
        <f>SUM(R129:R144)</f>
        <v>0</v>
      </c>
      <c r="S128" s="174"/>
      <c r="T128" s="176">
        <f>SUM(T129:T144)</f>
        <v>0</v>
      </c>
      <c r="AR128" s="177" t="s">
        <v>79</v>
      </c>
      <c r="AT128" s="178" t="s">
        <v>71</v>
      </c>
      <c r="AU128" s="178" t="s">
        <v>79</v>
      </c>
      <c r="AY128" s="177" t="s">
        <v>168</v>
      </c>
      <c r="BK128" s="179">
        <f>SUM(BK129:BK144)</f>
        <v>0</v>
      </c>
    </row>
    <row r="129" spans="1:65" s="2" customFormat="1" ht="21.75" customHeight="1">
      <c r="A129" s="38"/>
      <c r="B129" s="39"/>
      <c r="C129" s="182" t="s">
        <v>79</v>
      </c>
      <c r="D129" s="182" t="s">
        <v>171</v>
      </c>
      <c r="E129" s="183" t="s">
        <v>4475</v>
      </c>
      <c r="F129" s="184" t="s">
        <v>4476</v>
      </c>
      <c r="G129" s="185" t="s">
        <v>999</v>
      </c>
      <c r="H129" s="186">
        <v>7</v>
      </c>
      <c r="I129" s="187"/>
      <c r="J129" s="188">
        <f>ROUND(I129*H129,2)</f>
        <v>0</v>
      </c>
      <c r="K129" s="184" t="s">
        <v>1480</v>
      </c>
      <c r="L129" s="43"/>
      <c r="M129" s="189" t="s">
        <v>19</v>
      </c>
      <c r="N129" s="190" t="s">
        <v>43</v>
      </c>
      <c r="O129" s="68"/>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176</v>
      </c>
      <c r="AT129" s="193" t="s">
        <v>171</v>
      </c>
      <c r="AU129" s="193" t="s">
        <v>81</v>
      </c>
      <c r="AY129" s="21" t="s">
        <v>168</v>
      </c>
      <c r="BE129" s="194">
        <f>IF(N129="základní",J129,0)</f>
        <v>0</v>
      </c>
      <c r="BF129" s="194">
        <f>IF(N129="snížená",J129,0)</f>
        <v>0</v>
      </c>
      <c r="BG129" s="194">
        <f>IF(N129="zákl. přenesená",J129,0)</f>
        <v>0</v>
      </c>
      <c r="BH129" s="194">
        <f>IF(N129="sníž. přenesená",J129,0)</f>
        <v>0</v>
      </c>
      <c r="BI129" s="194">
        <f>IF(N129="nulová",J129,0)</f>
        <v>0</v>
      </c>
      <c r="BJ129" s="21" t="s">
        <v>79</v>
      </c>
      <c r="BK129" s="194">
        <f>ROUND(I129*H129,2)</f>
        <v>0</v>
      </c>
      <c r="BL129" s="21" t="s">
        <v>176</v>
      </c>
      <c r="BM129" s="193" t="s">
        <v>1424</v>
      </c>
    </row>
    <row r="130" spans="1:65" s="2" customFormat="1" ht="11.25">
      <c r="A130" s="38"/>
      <c r="B130" s="39"/>
      <c r="C130" s="40"/>
      <c r="D130" s="195" t="s">
        <v>178</v>
      </c>
      <c r="E130" s="40"/>
      <c r="F130" s="196" t="s">
        <v>4476</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1" t="s">
        <v>178</v>
      </c>
      <c r="AU130" s="21" t="s">
        <v>81</v>
      </c>
    </row>
    <row r="131" spans="1:65" s="2" customFormat="1" ht="21.75" customHeight="1">
      <c r="A131" s="38"/>
      <c r="B131" s="39"/>
      <c r="C131" s="182" t="s">
        <v>81</v>
      </c>
      <c r="D131" s="182" t="s">
        <v>171</v>
      </c>
      <c r="E131" s="183" t="s">
        <v>4477</v>
      </c>
      <c r="F131" s="184" t="s">
        <v>4478</v>
      </c>
      <c r="G131" s="185" t="s">
        <v>999</v>
      </c>
      <c r="H131" s="186">
        <v>4</v>
      </c>
      <c r="I131" s="187"/>
      <c r="J131" s="188">
        <f>ROUND(I131*H131,2)</f>
        <v>0</v>
      </c>
      <c r="K131" s="184" t="s">
        <v>1480</v>
      </c>
      <c r="L131" s="43"/>
      <c r="M131" s="189" t="s">
        <v>19</v>
      </c>
      <c r="N131" s="190" t="s">
        <v>43</v>
      </c>
      <c r="O131" s="68"/>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176</v>
      </c>
      <c r="AT131" s="193" t="s">
        <v>171</v>
      </c>
      <c r="AU131" s="193" t="s">
        <v>81</v>
      </c>
      <c r="AY131" s="21" t="s">
        <v>168</v>
      </c>
      <c r="BE131" s="194">
        <f>IF(N131="základní",J131,0)</f>
        <v>0</v>
      </c>
      <c r="BF131" s="194">
        <f>IF(N131="snížená",J131,0)</f>
        <v>0</v>
      </c>
      <c r="BG131" s="194">
        <f>IF(N131="zákl. přenesená",J131,0)</f>
        <v>0</v>
      </c>
      <c r="BH131" s="194">
        <f>IF(N131="sníž. přenesená",J131,0)</f>
        <v>0</v>
      </c>
      <c r="BI131" s="194">
        <f>IF(N131="nulová",J131,0)</f>
        <v>0</v>
      </c>
      <c r="BJ131" s="21" t="s">
        <v>79</v>
      </c>
      <c r="BK131" s="194">
        <f>ROUND(I131*H131,2)</f>
        <v>0</v>
      </c>
      <c r="BL131" s="21" t="s">
        <v>176</v>
      </c>
      <c r="BM131" s="193" t="s">
        <v>669</v>
      </c>
    </row>
    <row r="132" spans="1:65" s="2" customFormat="1" ht="11.25">
      <c r="A132" s="38"/>
      <c r="B132" s="39"/>
      <c r="C132" s="40"/>
      <c r="D132" s="195" t="s">
        <v>178</v>
      </c>
      <c r="E132" s="40"/>
      <c r="F132" s="196" t="s">
        <v>4478</v>
      </c>
      <c r="G132" s="40"/>
      <c r="H132" s="40"/>
      <c r="I132" s="197"/>
      <c r="J132" s="40"/>
      <c r="K132" s="40"/>
      <c r="L132" s="43"/>
      <c r="M132" s="198"/>
      <c r="N132" s="199"/>
      <c r="O132" s="68"/>
      <c r="P132" s="68"/>
      <c r="Q132" s="68"/>
      <c r="R132" s="68"/>
      <c r="S132" s="68"/>
      <c r="T132" s="69"/>
      <c r="U132" s="38"/>
      <c r="V132" s="38"/>
      <c r="W132" s="38"/>
      <c r="X132" s="38"/>
      <c r="Y132" s="38"/>
      <c r="Z132" s="38"/>
      <c r="AA132" s="38"/>
      <c r="AB132" s="38"/>
      <c r="AC132" s="38"/>
      <c r="AD132" s="38"/>
      <c r="AE132" s="38"/>
      <c r="AT132" s="21" t="s">
        <v>178</v>
      </c>
      <c r="AU132" s="21" t="s">
        <v>81</v>
      </c>
    </row>
    <row r="133" spans="1:65" s="2" customFormat="1" ht="24.2" customHeight="1">
      <c r="A133" s="38"/>
      <c r="B133" s="39"/>
      <c r="C133" s="182" t="s">
        <v>268</v>
      </c>
      <c r="D133" s="182" t="s">
        <v>171</v>
      </c>
      <c r="E133" s="183" t="s">
        <v>4479</v>
      </c>
      <c r="F133" s="184" t="s">
        <v>4480</v>
      </c>
      <c r="G133" s="185" t="s">
        <v>999</v>
      </c>
      <c r="H133" s="186">
        <v>1</v>
      </c>
      <c r="I133" s="187"/>
      <c r="J133" s="188">
        <f>ROUND(I133*H133,2)</f>
        <v>0</v>
      </c>
      <c r="K133" s="184" t="s">
        <v>1480</v>
      </c>
      <c r="L133" s="43"/>
      <c r="M133" s="189" t="s">
        <v>19</v>
      </c>
      <c r="N133" s="190" t="s">
        <v>43</v>
      </c>
      <c r="O133" s="68"/>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176</v>
      </c>
      <c r="AT133" s="193" t="s">
        <v>171</v>
      </c>
      <c r="AU133" s="193" t="s">
        <v>81</v>
      </c>
      <c r="AY133" s="21" t="s">
        <v>168</v>
      </c>
      <c r="BE133" s="194">
        <f>IF(N133="základní",J133,0)</f>
        <v>0</v>
      </c>
      <c r="BF133" s="194">
        <f>IF(N133="snížená",J133,0)</f>
        <v>0</v>
      </c>
      <c r="BG133" s="194">
        <f>IF(N133="zákl. přenesená",J133,0)</f>
        <v>0</v>
      </c>
      <c r="BH133" s="194">
        <f>IF(N133="sníž. přenesená",J133,0)</f>
        <v>0</v>
      </c>
      <c r="BI133" s="194">
        <f>IF(N133="nulová",J133,0)</f>
        <v>0</v>
      </c>
      <c r="BJ133" s="21" t="s">
        <v>79</v>
      </c>
      <c r="BK133" s="194">
        <f>ROUND(I133*H133,2)</f>
        <v>0</v>
      </c>
      <c r="BL133" s="21" t="s">
        <v>176</v>
      </c>
      <c r="BM133" s="193" t="s">
        <v>719</v>
      </c>
    </row>
    <row r="134" spans="1:65" s="2" customFormat="1" ht="19.5">
      <c r="A134" s="38"/>
      <c r="B134" s="39"/>
      <c r="C134" s="40"/>
      <c r="D134" s="195" t="s">
        <v>178</v>
      </c>
      <c r="E134" s="40"/>
      <c r="F134" s="196" t="s">
        <v>4480</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1" t="s">
        <v>178</v>
      </c>
      <c r="AU134" s="21" t="s">
        <v>81</v>
      </c>
    </row>
    <row r="135" spans="1:65" s="2" customFormat="1" ht="21.75" customHeight="1">
      <c r="A135" s="38"/>
      <c r="B135" s="39"/>
      <c r="C135" s="182" t="s">
        <v>176</v>
      </c>
      <c r="D135" s="182" t="s">
        <v>171</v>
      </c>
      <c r="E135" s="183" t="s">
        <v>4481</v>
      </c>
      <c r="F135" s="184" t="s">
        <v>4482</v>
      </c>
      <c r="G135" s="185" t="s">
        <v>245</v>
      </c>
      <c r="H135" s="186">
        <v>51</v>
      </c>
      <c r="I135" s="187"/>
      <c r="J135" s="188">
        <f>ROUND(I135*H135,2)</f>
        <v>0</v>
      </c>
      <c r="K135" s="184" t="s">
        <v>1480</v>
      </c>
      <c r="L135" s="43"/>
      <c r="M135" s="189" t="s">
        <v>19</v>
      </c>
      <c r="N135" s="190" t="s">
        <v>43</v>
      </c>
      <c r="O135" s="68"/>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176</v>
      </c>
      <c r="AT135" s="193" t="s">
        <v>171</v>
      </c>
      <c r="AU135" s="193" t="s">
        <v>81</v>
      </c>
      <c r="AY135" s="21" t="s">
        <v>168</v>
      </c>
      <c r="BE135" s="194">
        <f>IF(N135="základní",J135,0)</f>
        <v>0</v>
      </c>
      <c r="BF135" s="194">
        <f>IF(N135="snížená",J135,0)</f>
        <v>0</v>
      </c>
      <c r="BG135" s="194">
        <f>IF(N135="zákl. přenesená",J135,0)</f>
        <v>0</v>
      </c>
      <c r="BH135" s="194">
        <f>IF(N135="sníž. přenesená",J135,0)</f>
        <v>0</v>
      </c>
      <c r="BI135" s="194">
        <f>IF(N135="nulová",J135,0)</f>
        <v>0</v>
      </c>
      <c r="BJ135" s="21" t="s">
        <v>79</v>
      </c>
      <c r="BK135" s="194">
        <f>ROUND(I135*H135,2)</f>
        <v>0</v>
      </c>
      <c r="BL135" s="21" t="s">
        <v>176</v>
      </c>
      <c r="BM135" s="193" t="s">
        <v>1121</v>
      </c>
    </row>
    <row r="136" spans="1:65" s="2" customFormat="1" ht="11.25">
      <c r="A136" s="38"/>
      <c r="B136" s="39"/>
      <c r="C136" s="40"/>
      <c r="D136" s="195" t="s">
        <v>178</v>
      </c>
      <c r="E136" s="40"/>
      <c r="F136" s="196" t="s">
        <v>4482</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1" t="s">
        <v>178</v>
      </c>
      <c r="AU136" s="21" t="s">
        <v>81</v>
      </c>
    </row>
    <row r="137" spans="1:65" s="2" customFormat="1" ht="24.2" customHeight="1">
      <c r="A137" s="38"/>
      <c r="B137" s="39"/>
      <c r="C137" s="182" t="s">
        <v>635</v>
      </c>
      <c r="D137" s="182" t="s">
        <v>171</v>
      </c>
      <c r="E137" s="183" t="s">
        <v>4483</v>
      </c>
      <c r="F137" s="184" t="s">
        <v>4484</v>
      </c>
      <c r="G137" s="185" t="s">
        <v>245</v>
      </c>
      <c r="H137" s="186">
        <v>20</v>
      </c>
      <c r="I137" s="187"/>
      <c r="J137" s="188">
        <f>ROUND(I137*H137,2)</f>
        <v>0</v>
      </c>
      <c r="K137" s="184" t="s">
        <v>1480</v>
      </c>
      <c r="L137" s="43"/>
      <c r="M137" s="189" t="s">
        <v>19</v>
      </c>
      <c r="N137" s="190" t="s">
        <v>43</v>
      </c>
      <c r="O137" s="68"/>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176</v>
      </c>
      <c r="AT137" s="193" t="s">
        <v>171</v>
      </c>
      <c r="AU137" s="193" t="s">
        <v>81</v>
      </c>
      <c r="AY137" s="21" t="s">
        <v>168</v>
      </c>
      <c r="BE137" s="194">
        <f>IF(N137="základní",J137,0)</f>
        <v>0</v>
      </c>
      <c r="BF137" s="194">
        <f>IF(N137="snížená",J137,0)</f>
        <v>0</v>
      </c>
      <c r="BG137" s="194">
        <f>IF(N137="zákl. přenesená",J137,0)</f>
        <v>0</v>
      </c>
      <c r="BH137" s="194">
        <f>IF(N137="sníž. přenesená",J137,0)</f>
        <v>0</v>
      </c>
      <c r="BI137" s="194">
        <f>IF(N137="nulová",J137,0)</f>
        <v>0</v>
      </c>
      <c r="BJ137" s="21" t="s">
        <v>79</v>
      </c>
      <c r="BK137" s="194">
        <f>ROUND(I137*H137,2)</f>
        <v>0</v>
      </c>
      <c r="BL137" s="21" t="s">
        <v>176</v>
      </c>
      <c r="BM137" s="193" t="s">
        <v>1135</v>
      </c>
    </row>
    <row r="138" spans="1:65" s="2" customFormat="1" ht="19.5">
      <c r="A138" s="38"/>
      <c r="B138" s="39"/>
      <c r="C138" s="40"/>
      <c r="D138" s="195" t="s">
        <v>178</v>
      </c>
      <c r="E138" s="40"/>
      <c r="F138" s="196" t="s">
        <v>4484</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1" t="s">
        <v>178</v>
      </c>
      <c r="AU138" s="21" t="s">
        <v>81</v>
      </c>
    </row>
    <row r="139" spans="1:65" s="2" customFormat="1" ht="16.5" customHeight="1">
      <c r="A139" s="38"/>
      <c r="B139" s="39"/>
      <c r="C139" s="182" t="s">
        <v>318</v>
      </c>
      <c r="D139" s="182" t="s">
        <v>171</v>
      </c>
      <c r="E139" s="183" t="s">
        <v>4485</v>
      </c>
      <c r="F139" s="184" t="s">
        <v>4486</v>
      </c>
      <c r="G139" s="185" t="s">
        <v>245</v>
      </c>
      <c r="H139" s="186">
        <v>4</v>
      </c>
      <c r="I139" s="187"/>
      <c r="J139" s="188">
        <f>ROUND(I139*H139,2)</f>
        <v>0</v>
      </c>
      <c r="K139" s="184" t="s">
        <v>1480</v>
      </c>
      <c r="L139" s="43"/>
      <c r="M139" s="189" t="s">
        <v>19</v>
      </c>
      <c r="N139" s="190" t="s">
        <v>43</v>
      </c>
      <c r="O139" s="68"/>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176</v>
      </c>
      <c r="AT139" s="193" t="s">
        <v>171</v>
      </c>
      <c r="AU139" s="193" t="s">
        <v>81</v>
      </c>
      <c r="AY139" s="21" t="s">
        <v>168</v>
      </c>
      <c r="BE139" s="194">
        <f>IF(N139="základní",J139,0)</f>
        <v>0</v>
      </c>
      <c r="BF139" s="194">
        <f>IF(N139="snížená",J139,0)</f>
        <v>0</v>
      </c>
      <c r="BG139" s="194">
        <f>IF(N139="zákl. přenesená",J139,0)</f>
        <v>0</v>
      </c>
      <c r="BH139" s="194">
        <f>IF(N139="sníž. přenesená",J139,0)</f>
        <v>0</v>
      </c>
      <c r="BI139" s="194">
        <f>IF(N139="nulová",J139,0)</f>
        <v>0</v>
      </c>
      <c r="BJ139" s="21" t="s">
        <v>79</v>
      </c>
      <c r="BK139" s="194">
        <f>ROUND(I139*H139,2)</f>
        <v>0</v>
      </c>
      <c r="BL139" s="21" t="s">
        <v>176</v>
      </c>
      <c r="BM139" s="193" t="s">
        <v>1148</v>
      </c>
    </row>
    <row r="140" spans="1:65" s="2" customFormat="1" ht="11.25">
      <c r="A140" s="38"/>
      <c r="B140" s="39"/>
      <c r="C140" s="40"/>
      <c r="D140" s="195" t="s">
        <v>178</v>
      </c>
      <c r="E140" s="40"/>
      <c r="F140" s="196" t="s">
        <v>4486</v>
      </c>
      <c r="G140" s="40"/>
      <c r="H140" s="40"/>
      <c r="I140" s="197"/>
      <c r="J140" s="40"/>
      <c r="K140" s="40"/>
      <c r="L140" s="43"/>
      <c r="M140" s="198"/>
      <c r="N140" s="199"/>
      <c r="O140" s="68"/>
      <c r="P140" s="68"/>
      <c r="Q140" s="68"/>
      <c r="R140" s="68"/>
      <c r="S140" s="68"/>
      <c r="T140" s="69"/>
      <c r="U140" s="38"/>
      <c r="V140" s="38"/>
      <c r="W140" s="38"/>
      <c r="X140" s="38"/>
      <c r="Y140" s="38"/>
      <c r="Z140" s="38"/>
      <c r="AA140" s="38"/>
      <c r="AB140" s="38"/>
      <c r="AC140" s="38"/>
      <c r="AD140" s="38"/>
      <c r="AE140" s="38"/>
      <c r="AT140" s="21" t="s">
        <v>178</v>
      </c>
      <c r="AU140" s="21" t="s">
        <v>81</v>
      </c>
    </row>
    <row r="141" spans="1:65" s="2" customFormat="1" ht="16.5" customHeight="1">
      <c r="A141" s="38"/>
      <c r="B141" s="39"/>
      <c r="C141" s="182" t="s">
        <v>192</v>
      </c>
      <c r="D141" s="182" t="s">
        <v>171</v>
      </c>
      <c r="E141" s="183" t="s">
        <v>4487</v>
      </c>
      <c r="F141" s="184" t="s">
        <v>4488</v>
      </c>
      <c r="G141" s="185" t="s">
        <v>4489</v>
      </c>
      <c r="H141" s="186">
        <v>1</v>
      </c>
      <c r="I141" s="187"/>
      <c r="J141" s="188">
        <f>ROUND(I141*H141,2)</f>
        <v>0</v>
      </c>
      <c r="K141" s="184" t="s">
        <v>1480</v>
      </c>
      <c r="L141" s="43"/>
      <c r="M141" s="189" t="s">
        <v>19</v>
      </c>
      <c r="N141" s="190" t="s">
        <v>43</v>
      </c>
      <c r="O141" s="68"/>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176</v>
      </c>
      <c r="AT141" s="193" t="s">
        <v>171</v>
      </c>
      <c r="AU141" s="193" t="s">
        <v>81</v>
      </c>
      <c r="AY141" s="21" t="s">
        <v>168</v>
      </c>
      <c r="BE141" s="194">
        <f>IF(N141="základní",J141,0)</f>
        <v>0</v>
      </c>
      <c r="BF141" s="194">
        <f>IF(N141="snížená",J141,0)</f>
        <v>0</v>
      </c>
      <c r="BG141" s="194">
        <f>IF(N141="zákl. přenesená",J141,0)</f>
        <v>0</v>
      </c>
      <c r="BH141" s="194">
        <f>IF(N141="sníž. přenesená",J141,0)</f>
        <v>0</v>
      </c>
      <c r="BI141" s="194">
        <f>IF(N141="nulová",J141,0)</f>
        <v>0</v>
      </c>
      <c r="BJ141" s="21" t="s">
        <v>79</v>
      </c>
      <c r="BK141" s="194">
        <f>ROUND(I141*H141,2)</f>
        <v>0</v>
      </c>
      <c r="BL141" s="21" t="s">
        <v>176</v>
      </c>
      <c r="BM141" s="193" t="s">
        <v>1162</v>
      </c>
    </row>
    <row r="142" spans="1:65" s="2" customFormat="1" ht="11.25">
      <c r="A142" s="38"/>
      <c r="B142" s="39"/>
      <c r="C142" s="40"/>
      <c r="D142" s="195" t="s">
        <v>178</v>
      </c>
      <c r="E142" s="40"/>
      <c r="F142" s="196" t="s">
        <v>4488</v>
      </c>
      <c r="G142" s="40"/>
      <c r="H142" s="40"/>
      <c r="I142" s="197"/>
      <c r="J142" s="40"/>
      <c r="K142" s="40"/>
      <c r="L142" s="43"/>
      <c r="M142" s="198"/>
      <c r="N142" s="199"/>
      <c r="O142" s="68"/>
      <c r="P142" s="68"/>
      <c r="Q142" s="68"/>
      <c r="R142" s="68"/>
      <c r="S142" s="68"/>
      <c r="T142" s="69"/>
      <c r="U142" s="38"/>
      <c r="V142" s="38"/>
      <c r="W142" s="38"/>
      <c r="X142" s="38"/>
      <c r="Y142" s="38"/>
      <c r="Z142" s="38"/>
      <c r="AA142" s="38"/>
      <c r="AB142" s="38"/>
      <c r="AC142" s="38"/>
      <c r="AD142" s="38"/>
      <c r="AE142" s="38"/>
      <c r="AT142" s="21" t="s">
        <v>178</v>
      </c>
      <c r="AU142" s="21" t="s">
        <v>81</v>
      </c>
    </row>
    <row r="143" spans="1:65" s="2" customFormat="1" ht="16.5" customHeight="1">
      <c r="A143" s="38"/>
      <c r="B143" s="39"/>
      <c r="C143" s="182" t="s">
        <v>238</v>
      </c>
      <c r="D143" s="182" t="s">
        <v>171</v>
      </c>
      <c r="E143" s="183" t="s">
        <v>4490</v>
      </c>
      <c r="F143" s="184" t="s">
        <v>4491</v>
      </c>
      <c r="G143" s="185" t="s">
        <v>4489</v>
      </c>
      <c r="H143" s="186">
        <v>1</v>
      </c>
      <c r="I143" s="187"/>
      <c r="J143" s="188">
        <f>ROUND(I143*H143,2)</f>
        <v>0</v>
      </c>
      <c r="K143" s="184" t="s">
        <v>1480</v>
      </c>
      <c r="L143" s="43"/>
      <c r="M143" s="189" t="s">
        <v>19</v>
      </c>
      <c r="N143" s="190" t="s">
        <v>43</v>
      </c>
      <c r="O143" s="68"/>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176</v>
      </c>
      <c r="AT143" s="193" t="s">
        <v>171</v>
      </c>
      <c r="AU143" s="193" t="s">
        <v>81</v>
      </c>
      <c r="AY143" s="21" t="s">
        <v>168</v>
      </c>
      <c r="BE143" s="194">
        <f>IF(N143="základní",J143,0)</f>
        <v>0</v>
      </c>
      <c r="BF143" s="194">
        <f>IF(N143="snížená",J143,0)</f>
        <v>0</v>
      </c>
      <c r="BG143" s="194">
        <f>IF(N143="zákl. přenesená",J143,0)</f>
        <v>0</v>
      </c>
      <c r="BH143" s="194">
        <f>IF(N143="sníž. přenesená",J143,0)</f>
        <v>0</v>
      </c>
      <c r="BI143" s="194">
        <f>IF(N143="nulová",J143,0)</f>
        <v>0</v>
      </c>
      <c r="BJ143" s="21" t="s">
        <v>79</v>
      </c>
      <c r="BK143" s="194">
        <f>ROUND(I143*H143,2)</f>
        <v>0</v>
      </c>
      <c r="BL143" s="21" t="s">
        <v>176</v>
      </c>
      <c r="BM143" s="193" t="s">
        <v>786</v>
      </c>
    </row>
    <row r="144" spans="1:65" s="2" customFormat="1" ht="11.25">
      <c r="A144" s="38"/>
      <c r="B144" s="39"/>
      <c r="C144" s="40"/>
      <c r="D144" s="195" t="s">
        <v>178</v>
      </c>
      <c r="E144" s="40"/>
      <c r="F144" s="196" t="s">
        <v>4491</v>
      </c>
      <c r="G144" s="40"/>
      <c r="H144" s="40"/>
      <c r="I144" s="197"/>
      <c r="J144" s="40"/>
      <c r="K144" s="40"/>
      <c r="L144" s="43"/>
      <c r="M144" s="198"/>
      <c r="N144" s="199"/>
      <c r="O144" s="68"/>
      <c r="P144" s="68"/>
      <c r="Q144" s="68"/>
      <c r="R144" s="68"/>
      <c r="S144" s="68"/>
      <c r="T144" s="69"/>
      <c r="U144" s="38"/>
      <c r="V144" s="38"/>
      <c r="W144" s="38"/>
      <c r="X144" s="38"/>
      <c r="Y144" s="38"/>
      <c r="Z144" s="38"/>
      <c r="AA144" s="38"/>
      <c r="AB144" s="38"/>
      <c r="AC144" s="38"/>
      <c r="AD144" s="38"/>
      <c r="AE144" s="38"/>
      <c r="AT144" s="21" t="s">
        <v>178</v>
      </c>
      <c r="AU144" s="21" t="s">
        <v>81</v>
      </c>
    </row>
    <row r="145" spans="1:65" s="12" customFormat="1" ht="25.9" customHeight="1">
      <c r="B145" s="166"/>
      <c r="C145" s="167"/>
      <c r="D145" s="168" t="s">
        <v>71</v>
      </c>
      <c r="E145" s="169" t="s">
        <v>2855</v>
      </c>
      <c r="F145" s="169" t="s">
        <v>4492</v>
      </c>
      <c r="G145" s="167"/>
      <c r="H145" s="167"/>
      <c r="I145" s="170"/>
      <c r="J145" s="171">
        <f>BK145</f>
        <v>0</v>
      </c>
      <c r="K145" s="167"/>
      <c r="L145" s="172"/>
      <c r="M145" s="173"/>
      <c r="N145" s="174"/>
      <c r="O145" s="174"/>
      <c r="P145" s="175">
        <f>P146+P161</f>
        <v>0</v>
      </c>
      <c r="Q145" s="174"/>
      <c r="R145" s="175">
        <f>R146+R161</f>
        <v>0</v>
      </c>
      <c r="S145" s="174"/>
      <c r="T145" s="176">
        <f>T146+T161</f>
        <v>0</v>
      </c>
      <c r="AR145" s="177" t="s">
        <v>79</v>
      </c>
      <c r="AT145" s="178" t="s">
        <v>71</v>
      </c>
      <c r="AU145" s="178" t="s">
        <v>72</v>
      </c>
      <c r="AY145" s="177" t="s">
        <v>168</v>
      </c>
      <c r="BK145" s="179">
        <f>BK146+BK161</f>
        <v>0</v>
      </c>
    </row>
    <row r="146" spans="1:65" s="12" customFormat="1" ht="22.9" customHeight="1">
      <c r="B146" s="166"/>
      <c r="C146" s="167"/>
      <c r="D146" s="168" t="s">
        <v>71</v>
      </c>
      <c r="E146" s="180" t="s">
        <v>4493</v>
      </c>
      <c r="F146" s="180" t="s">
        <v>4494</v>
      </c>
      <c r="G146" s="167"/>
      <c r="H146" s="167"/>
      <c r="I146" s="170"/>
      <c r="J146" s="181">
        <f>BK146</f>
        <v>0</v>
      </c>
      <c r="K146" s="167"/>
      <c r="L146" s="172"/>
      <c r="M146" s="173"/>
      <c r="N146" s="174"/>
      <c r="O146" s="174"/>
      <c r="P146" s="175">
        <f>SUM(P147:P160)</f>
        <v>0</v>
      </c>
      <c r="Q146" s="174"/>
      <c r="R146" s="175">
        <f>SUM(R147:R160)</f>
        <v>0</v>
      </c>
      <c r="S146" s="174"/>
      <c r="T146" s="176">
        <f>SUM(T147:T160)</f>
        <v>0</v>
      </c>
      <c r="AR146" s="177" t="s">
        <v>79</v>
      </c>
      <c r="AT146" s="178" t="s">
        <v>71</v>
      </c>
      <c r="AU146" s="178" t="s">
        <v>79</v>
      </c>
      <c r="AY146" s="177" t="s">
        <v>168</v>
      </c>
      <c r="BK146" s="179">
        <f>SUM(BK147:BK160)</f>
        <v>0</v>
      </c>
    </row>
    <row r="147" spans="1:65" s="2" customFormat="1" ht="16.5" customHeight="1">
      <c r="A147" s="38"/>
      <c r="B147" s="39"/>
      <c r="C147" s="225" t="s">
        <v>79</v>
      </c>
      <c r="D147" s="225" t="s">
        <v>234</v>
      </c>
      <c r="E147" s="226" t="s">
        <v>4495</v>
      </c>
      <c r="F147" s="227" t="s">
        <v>4496</v>
      </c>
      <c r="G147" s="228" t="s">
        <v>245</v>
      </c>
      <c r="H147" s="229">
        <v>12</v>
      </c>
      <c r="I147" s="230"/>
      <c r="J147" s="231">
        <f>ROUND(I147*H147,2)</f>
        <v>0</v>
      </c>
      <c r="K147" s="227" t="s">
        <v>1480</v>
      </c>
      <c r="L147" s="232"/>
      <c r="M147" s="233" t="s">
        <v>19</v>
      </c>
      <c r="N147" s="234" t="s">
        <v>43</v>
      </c>
      <c r="O147" s="68"/>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238</v>
      </c>
      <c r="AT147" s="193" t="s">
        <v>234</v>
      </c>
      <c r="AU147" s="193" t="s">
        <v>81</v>
      </c>
      <c r="AY147" s="21" t="s">
        <v>168</v>
      </c>
      <c r="BE147" s="194">
        <f>IF(N147="základní",J147,0)</f>
        <v>0</v>
      </c>
      <c r="BF147" s="194">
        <f>IF(N147="snížená",J147,0)</f>
        <v>0</v>
      </c>
      <c r="BG147" s="194">
        <f>IF(N147="zákl. přenesená",J147,0)</f>
        <v>0</v>
      </c>
      <c r="BH147" s="194">
        <f>IF(N147="sníž. přenesená",J147,0)</f>
        <v>0</v>
      </c>
      <c r="BI147" s="194">
        <f>IF(N147="nulová",J147,0)</f>
        <v>0</v>
      </c>
      <c r="BJ147" s="21" t="s">
        <v>79</v>
      </c>
      <c r="BK147" s="194">
        <f>ROUND(I147*H147,2)</f>
        <v>0</v>
      </c>
      <c r="BL147" s="21" t="s">
        <v>176</v>
      </c>
      <c r="BM147" s="193" t="s">
        <v>701</v>
      </c>
    </row>
    <row r="148" spans="1:65" s="2" customFormat="1" ht="11.25">
      <c r="A148" s="38"/>
      <c r="B148" s="39"/>
      <c r="C148" s="40"/>
      <c r="D148" s="195" t="s">
        <v>178</v>
      </c>
      <c r="E148" s="40"/>
      <c r="F148" s="196" t="s">
        <v>4496</v>
      </c>
      <c r="G148" s="40"/>
      <c r="H148" s="40"/>
      <c r="I148" s="197"/>
      <c r="J148" s="40"/>
      <c r="K148" s="40"/>
      <c r="L148" s="43"/>
      <c r="M148" s="198"/>
      <c r="N148" s="199"/>
      <c r="O148" s="68"/>
      <c r="P148" s="68"/>
      <c r="Q148" s="68"/>
      <c r="R148" s="68"/>
      <c r="S148" s="68"/>
      <c r="T148" s="69"/>
      <c r="U148" s="38"/>
      <c r="V148" s="38"/>
      <c r="W148" s="38"/>
      <c r="X148" s="38"/>
      <c r="Y148" s="38"/>
      <c r="Z148" s="38"/>
      <c r="AA148" s="38"/>
      <c r="AB148" s="38"/>
      <c r="AC148" s="38"/>
      <c r="AD148" s="38"/>
      <c r="AE148" s="38"/>
      <c r="AT148" s="21" t="s">
        <v>178</v>
      </c>
      <c r="AU148" s="21" t="s">
        <v>81</v>
      </c>
    </row>
    <row r="149" spans="1:65" s="2" customFormat="1" ht="16.5" customHeight="1">
      <c r="A149" s="38"/>
      <c r="B149" s="39"/>
      <c r="C149" s="225" t="s">
        <v>81</v>
      </c>
      <c r="D149" s="225" t="s">
        <v>234</v>
      </c>
      <c r="E149" s="226" t="s">
        <v>4497</v>
      </c>
      <c r="F149" s="227" t="s">
        <v>4498</v>
      </c>
      <c r="G149" s="228" t="s">
        <v>245</v>
      </c>
      <c r="H149" s="229">
        <v>12</v>
      </c>
      <c r="I149" s="230"/>
      <c r="J149" s="231">
        <f>ROUND(I149*H149,2)</f>
        <v>0</v>
      </c>
      <c r="K149" s="227" t="s">
        <v>1480</v>
      </c>
      <c r="L149" s="232"/>
      <c r="M149" s="233" t="s">
        <v>19</v>
      </c>
      <c r="N149" s="234" t="s">
        <v>43</v>
      </c>
      <c r="O149" s="68"/>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238</v>
      </c>
      <c r="AT149" s="193" t="s">
        <v>234</v>
      </c>
      <c r="AU149" s="193" t="s">
        <v>81</v>
      </c>
      <c r="AY149" s="21" t="s">
        <v>168</v>
      </c>
      <c r="BE149" s="194">
        <f>IF(N149="základní",J149,0)</f>
        <v>0</v>
      </c>
      <c r="BF149" s="194">
        <f>IF(N149="snížená",J149,0)</f>
        <v>0</v>
      </c>
      <c r="BG149" s="194">
        <f>IF(N149="zákl. přenesená",J149,0)</f>
        <v>0</v>
      </c>
      <c r="BH149" s="194">
        <f>IF(N149="sníž. přenesená",J149,0)</f>
        <v>0</v>
      </c>
      <c r="BI149" s="194">
        <f>IF(N149="nulová",J149,0)</f>
        <v>0</v>
      </c>
      <c r="BJ149" s="21" t="s">
        <v>79</v>
      </c>
      <c r="BK149" s="194">
        <f>ROUND(I149*H149,2)</f>
        <v>0</v>
      </c>
      <c r="BL149" s="21" t="s">
        <v>176</v>
      </c>
      <c r="BM149" s="193" t="s">
        <v>683</v>
      </c>
    </row>
    <row r="150" spans="1:65" s="2" customFormat="1" ht="11.25">
      <c r="A150" s="38"/>
      <c r="B150" s="39"/>
      <c r="C150" s="40"/>
      <c r="D150" s="195" t="s">
        <v>178</v>
      </c>
      <c r="E150" s="40"/>
      <c r="F150" s="196" t="s">
        <v>4498</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1" t="s">
        <v>178</v>
      </c>
      <c r="AU150" s="21" t="s">
        <v>81</v>
      </c>
    </row>
    <row r="151" spans="1:65" s="2" customFormat="1" ht="16.5" customHeight="1">
      <c r="A151" s="38"/>
      <c r="B151" s="39"/>
      <c r="C151" s="225" t="s">
        <v>268</v>
      </c>
      <c r="D151" s="225" t="s">
        <v>234</v>
      </c>
      <c r="E151" s="226" t="s">
        <v>4499</v>
      </c>
      <c r="F151" s="227" t="s">
        <v>4500</v>
      </c>
      <c r="G151" s="228" t="s">
        <v>999</v>
      </c>
      <c r="H151" s="229">
        <v>2</v>
      </c>
      <c r="I151" s="230"/>
      <c r="J151" s="231">
        <f>ROUND(I151*H151,2)</f>
        <v>0</v>
      </c>
      <c r="K151" s="227" t="s">
        <v>1480</v>
      </c>
      <c r="L151" s="232"/>
      <c r="M151" s="233" t="s">
        <v>19</v>
      </c>
      <c r="N151" s="234" t="s">
        <v>43</v>
      </c>
      <c r="O151" s="68"/>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238</v>
      </c>
      <c r="AT151" s="193" t="s">
        <v>234</v>
      </c>
      <c r="AU151" s="193" t="s">
        <v>81</v>
      </c>
      <c r="AY151" s="21" t="s">
        <v>168</v>
      </c>
      <c r="BE151" s="194">
        <f>IF(N151="základní",J151,0)</f>
        <v>0</v>
      </c>
      <c r="BF151" s="194">
        <f>IF(N151="snížená",J151,0)</f>
        <v>0</v>
      </c>
      <c r="BG151" s="194">
        <f>IF(N151="zákl. přenesená",J151,0)</f>
        <v>0</v>
      </c>
      <c r="BH151" s="194">
        <f>IF(N151="sníž. přenesená",J151,0)</f>
        <v>0</v>
      </c>
      <c r="BI151" s="194">
        <f>IF(N151="nulová",J151,0)</f>
        <v>0</v>
      </c>
      <c r="BJ151" s="21" t="s">
        <v>79</v>
      </c>
      <c r="BK151" s="194">
        <f>ROUND(I151*H151,2)</f>
        <v>0</v>
      </c>
      <c r="BL151" s="21" t="s">
        <v>176</v>
      </c>
      <c r="BM151" s="193" t="s">
        <v>739</v>
      </c>
    </row>
    <row r="152" spans="1:65" s="2" customFormat="1" ht="11.25">
      <c r="A152" s="38"/>
      <c r="B152" s="39"/>
      <c r="C152" s="40"/>
      <c r="D152" s="195" t="s">
        <v>178</v>
      </c>
      <c r="E152" s="40"/>
      <c r="F152" s="196" t="s">
        <v>4500</v>
      </c>
      <c r="G152" s="40"/>
      <c r="H152" s="40"/>
      <c r="I152" s="197"/>
      <c r="J152" s="40"/>
      <c r="K152" s="40"/>
      <c r="L152" s="43"/>
      <c r="M152" s="198"/>
      <c r="N152" s="199"/>
      <c r="O152" s="68"/>
      <c r="P152" s="68"/>
      <c r="Q152" s="68"/>
      <c r="R152" s="68"/>
      <c r="S152" s="68"/>
      <c r="T152" s="69"/>
      <c r="U152" s="38"/>
      <c r="V152" s="38"/>
      <c r="W152" s="38"/>
      <c r="X152" s="38"/>
      <c r="Y152" s="38"/>
      <c r="Z152" s="38"/>
      <c r="AA152" s="38"/>
      <c r="AB152" s="38"/>
      <c r="AC152" s="38"/>
      <c r="AD152" s="38"/>
      <c r="AE152" s="38"/>
      <c r="AT152" s="21" t="s">
        <v>178</v>
      </c>
      <c r="AU152" s="21" t="s">
        <v>81</v>
      </c>
    </row>
    <row r="153" spans="1:65" s="2" customFormat="1" ht="16.5" customHeight="1">
      <c r="A153" s="38"/>
      <c r="B153" s="39"/>
      <c r="C153" s="225" t="s">
        <v>176</v>
      </c>
      <c r="D153" s="225" t="s">
        <v>234</v>
      </c>
      <c r="E153" s="226" t="s">
        <v>4501</v>
      </c>
      <c r="F153" s="227" t="s">
        <v>4502</v>
      </c>
      <c r="G153" s="228" t="s">
        <v>999</v>
      </c>
      <c r="H153" s="229">
        <v>2</v>
      </c>
      <c r="I153" s="230"/>
      <c r="J153" s="231">
        <f>ROUND(I153*H153,2)</f>
        <v>0</v>
      </c>
      <c r="K153" s="227" t="s">
        <v>1480</v>
      </c>
      <c r="L153" s="232"/>
      <c r="M153" s="233" t="s">
        <v>19</v>
      </c>
      <c r="N153" s="234" t="s">
        <v>43</v>
      </c>
      <c r="O153" s="68"/>
      <c r="P153" s="191">
        <f>O153*H153</f>
        <v>0</v>
      </c>
      <c r="Q153" s="191">
        <v>0</v>
      </c>
      <c r="R153" s="191">
        <f>Q153*H153</f>
        <v>0</v>
      </c>
      <c r="S153" s="191">
        <v>0</v>
      </c>
      <c r="T153" s="192">
        <f>S153*H153</f>
        <v>0</v>
      </c>
      <c r="U153" s="38"/>
      <c r="V153" s="38"/>
      <c r="W153" s="38"/>
      <c r="X153" s="38"/>
      <c r="Y153" s="38"/>
      <c r="Z153" s="38"/>
      <c r="AA153" s="38"/>
      <c r="AB153" s="38"/>
      <c r="AC153" s="38"/>
      <c r="AD153" s="38"/>
      <c r="AE153" s="38"/>
      <c r="AR153" s="193" t="s">
        <v>238</v>
      </c>
      <c r="AT153" s="193" t="s">
        <v>234</v>
      </c>
      <c r="AU153" s="193" t="s">
        <v>81</v>
      </c>
      <c r="AY153" s="21" t="s">
        <v>168</v>
      </c>
      <c r="BE153" s="194">
        <f>IF(N153="základní",J153,0)</f>
        <v>0</v>
      </c>
      <c r="BF153" s="194">
        <f>IF(N153="snížená",J153,0)</f>
        <v>0</v>
      </c>
      <c r="BG153" s="194">
        <f>IF(N153="zákl. přenesená",J153,0)</f>
        <v>0</v>
      </c>
      <c r="BH153" s="194">
        <f>IF(N153="sníž. přenesená",J153,0)</f>
        <v>0</v>
      </c>
      <c r="BI153" s="194">
        <f>IF(N153="nulová",J153,0)</f>
        <v>0</v>
      </c>
      <c r="BJ153" s="21" t="s">
        <v>79</v>
      </c>
      <c r="BK153" s="194">
        <f>ROUND(I153*H153,2)</f>
        <v>0</v>
      </c>
      <c r="BL153" s="21" t="s">
        <v>176</v>
      </c>
      <c r="BM153" s="193" t="s">
        <v>752</v>
      </c>
    </row>
    <row r="154" spans="1:65" s="2" customFormat="1" ht="11.25">
      <c r="A154" s="38"/>
      <c r="B154" s="39"/>
      <c r="C154" s="40"/>
      <c r="D154" s="195" t="s">
        <v>178</v>
      </c>
      <c r="E154" s="40"/>
      <c r="F154" s="196" t="s">
        <v>4502</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1" t="s">
        <v>178</v>
      </c>
      <c r="AU154" s="21" t="s">
        <v>81</v>
      </c>
    </row>
    <row r="155" spans="1:65" s="2" customFormat="1" ht="16.5" customHeight="1">
      <c r="A155" s="38"/>
      <c r="B155" s="39"/>
      <c r="C155" s="225" t="s">
        <v>635</v>
      </c>
      <c r="D155" s="225" t="s">
        <v>234</v>
      </c>
      <c r="E155" s="226" t="s">
        <v>4503</v>
      </c>
      <c r="F155" s="227" t="s">
        <v>4504</v>
      </c>
      <c r="G155" s="228" t="s">
        <v>245</v>
      </c>
      <c r="H155" s="229">
        <v>8</v>
      </c>
      <c r="I155" s="230"/>
      <c r="J155" s="231">
        <f>ROUND(I155*H155,2)</f>
        <v>0</v>
      </c>
      <c r="K155" s="227" t="s">
        <v>1480</v>
      </c>
      <c r="L155" s="232"/>
      <c r="M155" s="233" t="s">
        <v>19</v>
      </c>
      <c r="N155" s="234" t="s">
        <v>43</v>
      </c>
      <c r="O155" s="68"/>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238</v>
      </c>
      <c r="AT155" s="193" t="s">
        <v>234</v>
      </c>
      <c r="AU155" s="193" t="s">
        <v>81</v>
      </c>
      <c r="AY155" s="21" t="s">
        <v>168</v>
      </c>
      <c r="BE155" s="194">
        <f>IF(N155="základní",J155,0)</f>
        <v>0</v>
      </c>
      <c r="BF155" s="194">
        <f>IF(N155="snížená",J155,0)</f>
        <v>0</v>
      </c>
      <c r="BG155" s="194">
        <f>IF(N155="zákl. přenesená",J155,0)</f>
        <v>0</v>
      </c>
      <c r="BH155" s="194">
        <f>IF(N155="sníž. přenesená",J155,0)</f>
        <v>0</v>
      </c>
      <c r="BI155" s="194">
        <f>IF(N155="nulová",J155,0)</f>
        <v>0</v>
      </c>
      <c r="BJ155" s="21" t="s">
        <v>79</v>
      </c>
      <c r="BK155" s="194">
        <f>ROUND(I155*H155,2)</f>
        <v>0</v>
      </c>
      <c r="BL155" s="21" t="s">
        <v>176</v>
      </c>
      <c r="BM155" s="193" t="s">
        <v>1682</v>
      </c>
    </row>
    <row r="156" spans="1:65" s="2" customFormat="1" ht="11.25">
      <c r="A156" s="38"/>
      <c r="B156" s="39"/>
      <c r="C156" s="40"/>
      <c r="D156" s="195" t="s">
        <v>178</v>
      </c>
      <c r="E156" s="40"/>
      <c r="F156" s="196" t="s">
        <v>4504</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1" t="s">
        <v>178</v>
      </c>
      <c r="AU156" s="21" t="s">
        <v>81</v>
      </c>
    </row>
    <row r="157" spans="1:65" s="2" customFormat="1" ht="21.75" customHeight="1">
      <c r="A157" s="38"/>
      <c r="B157" s="39"/>
      <c r="C157" s="225" t="s">
        <v>318</v>
      </c>
      <c r="D157" s="225" t="s">
        <v>234</v>
      </c>
      <c r="E157" s="226" t="s">
        <v>4505</v>
      </c>
      <c r="F157" s="227" t="s">
        <v>4506</v>
      </c>
      <c r="G157" s="228" t="s">
        <v>999</v>
      </c>
      <c r="H157" s="229">
        <v>2</v>
      </c>
      <c r="I157" s="230"/>
      <c r="J157" s="231">
        <f>ROUND(I157*H157,2)</f>
        <v>0</v>
      </c>
      <c r="K157" s="227" t="s">
        <v>1480</v>
      </c>
      <c r="L157" s="232"/>
      <c r="M157" s="233" t="s">
        <v>19</v>
      </c>
      <c r="N157" s="234" t="s">
        <v>43</v>
      </c>
      <c r="O157" s="68"/>
      <c r="P157" s="191">
        <f>O157*H157</f>
        <v>0</v>
      </c>
      <c r="Q157" s="191">
        <v>0</v>
      </c>
      <c r="R157" s="191">
        <f>Q157*H157</f>
        <v>0</v>
      </c>
      <c r="S157" s="191">
        <v>0</v>
      </c>
      <c r="T157" s="192">
        <f>S157*H157</f>
        <v>0</v>
      </c>
      <c r="U157" s="38"/>
      <c r="V157" s="38"/>
      <c r="W157" s="38"/>
      <c r="X157" s="38"/>
      <c r="Y157" s="38"/>
      <c r="Z157" s="38"/>
      <c r="AA157" s="38"/>
      <c r="AB157" s="38"/>
      <c r="AC157" s="38"/>
      <c r="AD157" s="38"/>
      <c r="AE157" s="38"/>
      <c r="AR157" s="193" t="s">
        <v>238</v>
      </c>
      <c r="AT157" s="193" t="s">
        <v>234</v>
      </c>
      <c r="AU157" s="193" t="s">
        <v>81</v>
      </c>
      <c r="AY157" s="21" t="s">
        <v>168</v>
      </c>
      <c r="BE157" s="194">
        <f>IF(N157="základní",J157,0)</f>
        <v>0</v>
      </c>
      <c r="BF157" s="194">
        <f>IF(N157="snížená",J157,0)</f>
        <v>0</v>
      </c>
      <c r="BG157" s="194">
        <f>IF(N157="zákl. přenesená",J157,0)</f>
        <v>0</v>
      </c>
      <c r="BH157" s="194">
        <f>IF(N157="sníž. přenesená",J157,0)</f>
        <v>0</v>
      </c>
      <c r="BI157" s="194">
        <f>IF(N157="nulová",J157,0)</f>
        <v>0</v>
      </c>
      <c r="BJ157" s="21" t="s">
        <v>79</v>
      </c>
      <c r="BK157" s="194">
        <f>ROUND(I157*H157,2)</f>
        <v>0</v>
      </c>
      <c r="BL157" s="21" t="s">
        <v>176</v>
      </c>
      <c r="BM157" s="193" t="s">
        <v>2483</v>
      </c>
    </row>
    <row r="158" spans="1:65" s="2" customFormat="1" ht="11.25">
      <c r="A158" s="38"/>
      <c r="B158" s="39"/>
      <c r="C158" s="40"/>
      <c r="D158" s="195" t="s">
        <v>178</v>
      </c>
      <c r="E158" s="40"/>
      <c r="F158" s="196" t="s">
        <v>4506</v>
      </c>
      <c r="G158" s="40"/>
      <c r="H158" s="40"/>
      <c r="I158" s="197"/>
      <c r="J158" s="40"/>
      <c r="K158" s="40"/>
      <c r="L158" s="43"/>
      <c r="M158" s="198"/>
      <c r="N158" s="199"/>
      <c r="O158" s="68"/>
      <c r="P158" s="68"/>
      <c r="Q158" s="68"/>
      <c r="R158" s="68"/>
      <c r="S158" s="68"/>
      <c r="T158" s="69"/>
      <c r="U158" s="38"/>
      <c r="V158" s="38"/>
      <c r="W158" s="38"/>
      <c r="X158" s="38"/>
      <c r="Y158" s="38"/>
      <c r="Z158" s="38"/>
      <c r="AA158" s="38"/>
      <c r="AB158" s="38"/>
      <c r="AC158" s="38"/>
      <c r="AD158" s="38"/>
      <c r="AE158" s="38"/>
      <c r="AT158" s="21" t="s">
        <v>178</v>
      </c>
      <c r="AU158" s="21" t="s">
        <v>81</v>
      </c>
    </row>
    <row r="159" spans="1:65" s="2" customFormat="1" ht="16.5" customHeight="1">
      <c r="A159" s="38"/>
      <c r="B159" s="39"/>
      <c r="C159" s="225" t="s">
        <v>192</v>
      </c>
      <c r="D159" s="225" t="s">
        <v>234</v>
      </c>
      <c r="E159" s="226" t="s">
        <v>4507</v>
      </c>
      <c r="F159" s="227" t="s">
        <v>4508</v>
      </c>
      <c r="G159" s="228" t="s">
        <v>999</v>
      </c>
      <c r="H159" s="229">
        <v>1</v>
      </c>
      <c r="I159" s="230"/>
      <c r="J159" s="231">
        <f>ROUND(I159*H159,2)</f>
        <v>0</v>
      </c>
      <c r="K159" s="227" t="s">
        <v>1480</v>
      </c>
      <c r="L159" s="232"/>
      <c r="M159" s="233" t="s">
        <v>19</v>
      </c>
      <c r="N159" s="234" t="s">
        <v>43</v>
      </c>
      <c r="O159" s="68"/>
      <c r="P159" s="191">
        <f>O159*H159</f>
        <v>0</v>
      </c>
      <c r="Q159" s="191">
        <v>0</v>
      </c>
      <c r="R159" s="191">
        <f>Q159*H159</f>
        <v>0</v>
      </c>
      <c r="S159" s="191">
        <v>0</v>
      </c>
      <c r="T159" s="192">
        <f>S159*H159</f>
        <v>0</v>
      </c>
      <c r="U159" s="38"/>
      <c r="V159" s="38"/>
      <c r="W159" s="38"/>
      <c r="X159" s="38"/>
      <c r="Y159" s="38"/>
      <c r="Z159" s="38"/>
      <c r="AA159" s="38"/>
      <c r="AB159" s="38"/>
      <c r="AC159" s="38"/>
      <c r="AD159" s="38"/>
      <c r="AE159" s="38"/>
      <c r="AR159" s="193" t="s">
        <v>238</v>
      </c>
      <c r="AT159" s="193" t="s">
        <v>234</v>
      </c>
      <c r="AU159" s="193" t="s">
        <v>81</v>
      </c>
      <c r="AY159" s="21" t="s">
        <v>168</v>
      </c>
      <c r="BE159" s="194">
        <f>IF(N159="základní",J159,0)</f>
        <v>0</v>
      </c>
      <c r="BF159" s="194">
        <f>IF(N159="snížená",J159,0)</f>
        <v>0</v>
      </c>
      <c r="BG159" s="194">
        <f>IF(N159="zákl. přenesená",J159,0)</f>
        <v>0</v>
      </c>
      <c r="BH159" s="194">
        <f>IF(N159="sníž. přenesená",J159,0)</f>
        <v>0</v>
      </c>
      <c r="BI159" s="194">
        <f>IF(N159="nulová",J159,0)</f>
        <v>0</v>
      </c>
      <c r="BJ159" s="21" t="s">
        <v>79</v>
      </c>
      <c r="BK159" s="194">
        <f>ROUND(I159*H159,2)</f>
        <v>0</v>
      </c>
      <c r="BL159" s="21" t="s">
        <v>176</v>
      </c>
      <c r="BM159" s="193" t="s">
        <v>941</v>
      </c>
    </row>
    <row r="160" spans="1:65" s="2" customFormat="1" ht="11.25">
      <c r="A160" s="38"/>
      <c r="B160" s="39"/>
      <c r="C160" s="40"/>
      <c r="D160" s="195" t="s">
        <v>178</v>
      </c>
      <c r="E160" s="40"/>
      <c r="F160" s="196" t="s">
        <v>4508</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1" t="s">
        <v>178</v>
      </c>
      <c r="AU160" s="21" t="s">
        <v>81</v>
      </c>
    </row>
    <row r="161" spans="1:65" s="12" customFormat="1" ht="22.9" customHeight="1">
      <c r="B161" s="166"/>
      <c r="C161" s="167"/>
      <c r="D161" s="168" t="s">
        <v>71</v>
      </c>
      <c r="E161" s="180" t="s">
        <v>4509</v>
      </c>
      <c r="F161" s="180" t="s">
        <v>4474</v>
      </c>
      <c r="G161" s="167"/>
      <c r="H161" s="167"/>
      <c r="I161" s="170"/>
      <c r="J161" s="181">
        <f>BK161</f>
        <v>0</v>
      </c>
      <c r="K161" s="167"/>
      <c r="L161" s="172"/>
      <c r="M161" s="173"/>
      <c r="N161" s="174"/>
      <c r="O161" s="174"/>
      <c r="P161" s="175">
        <f>SUM(P162:P175)</f>
        <v>0</v>
      </c>
      <c r="Q161" s="174"/>
      <c r="R161" s="175">
        <f>SUM(R162:R175)</f>
        <v>0</v>
      </c>
      <c r="S161" s="174"/>
      <c r="T161" s="176">
        <f>SUM(T162:T175)</f>
        <v>0</v>
      </c>
      <c r="AR161" s="177" t="s">
        <v>79</v>
      </c>
      <c r="AT161" s="178" t="s">
        <v>71</v>
      </c>
      <c r="AU161" s="178" t="s">
        <v>79</v>
      </c>
      <c r="AY161" s="177" t="s">
        <v>168</v>
      </c>
      <c r="BK161" s="179">
        <f>SUM(BK162:BK175)</f>
        <v>0</v>
      </c>
    </row>
    <row r="162" spans="1:65" s="2" customFormat="1" ht="21.75" customHeight="1">
      <c r="A162" s="38"/>
      <c r="B162" s="39"/>
      <c r="C162" s="182" t="s">
        <v>79</v>
      </c>
      <c r="D162" s="182" t="s">
        <v>171</v>
      </c>
      <c r="E162" s="183" t="s">
        <v>4510</v>
      </c>
      <c r="F162" s="184" t="s">
        <v>4511</v>
      </c>
      <c r="G162" s="185" t="s">
        <v>4489</v>
      </c>
      <c r="H162" s="186">
        <v>1</v>
      </c>
      <c r="I162" s="187"/>
      <c r="J162" s="188">
        <f>ROUND(I162*H162,2)</f>
        <v>0</v>
      </c>
      <c r="K162" s="184" t="s">
        <v>1480</v>
      </c>
      <c r="L162" s="43"/>
      <c r="M162" s="189" t="s">
        <v>19</v>
      </c>
      <c r="N162" s="190" t="s">
        <v>43</v>
      </c>
      <c r="O162" s="68"/>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176</v>
      </c>
      <c r="AT162" s="193" t="s">
        <v>171</v>
      </c>
      <c r="AU162" s="193" t="s">
        <v>81</v>
      </c>
      <c r="AY162" s="21" t="s">
        <v>168</v>
      </c>
      <c r="BE162" s="194">
        <f>IF(N162="základní",J162,0)</f>
        <v>0</v>
      </c>
      <c r="BF162" s="194">
        <f>IF(N162="snížená",J162,0)</f>
        <v>0</v>
      </c>
      <c r="BG162" s="194">
        <f>IF(N162="zákl. přenesená",J162,0)</f>
        <v>0</v>
      </c>
      <c r="BH162" s="194">
        <f>IF(N162="sníž. přenesená",J162,0)</f>
        <v>0</v>
      </c>
      <c r="BI162" s="194">
        <f>IF(N162="nulová",J162,0)</f>
        <v>0</v>
      </c>
      <c r="BJ162" s="21" t="s">
        <v>79</v>
      </c>
      <c r="BK162" s="194">
        <f>ROUND(I162*H162,2)</f>
        <v>0</v>
      </c>
      <c r="BL162" s="21" t="s">
        <v>176</v>
      </c>
      <c r="BM162" s="193" t="s">
        <v>2574</v>
      </c>
    </row>
    <row r="163" spans="1:65" s="2" customFormat="1" ht="11.25">
      <c r="A163" s="38"/>
      <c r="B163" s="39"/>
      <c r="C163" s="40"/>
      <c r="D163" s="195" t="s">
        <v>178</v>
      </c>
      <c r="E163" s="40"/>
      <c r="F163" s="196" t="s">
        <v>4511</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1" t="s">
        <v>178</v>
      </c>
      <c r="AU163" s="21" t="s">
        <v>81</v>
      </c>
    </row>
    <row r="164" spans="1:65" s="2" customFormat="1" ht="24.2" customHeight="1">
      <c r="A164" s="38"/>
      <c r="B164" s="39"/>
      <c r="C164" s="182" t="s">
        <v>81</v>
      </c>
      <c r="D164" s="182" t="s">
        <v>171</v>
      </c>
      <c r="E164" s="183" t="s">
        <v>4512</v>
      </c>
      <c r="F164" s="184" t="s">
        <v>4513</v>
      </c>
      <c r="G164" s="185" t="s">
        <v>245</v>
      </c>
      <c r="H164" s="186">
        <v>3</v>
      </c>
      <c r="I164" s="187"/>
      <c r="J164" s="188">
        <f>ROUND(I164*H164,2)</f>
        <v>0</v>
      </c>
      <c r="K164" s="184" t="s">
        <v>1480</v>
      </c>
      <c r="L164" s="43"/>
      <c r="M164" s="189" t="s">
        <v>19</v>
      </c>
      <c r="N164" s="190" t="s">
        <v>43</v>
      </c>
      <c r="O164" s="68"/>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176</v>
      </c>
      <c r="AT164" s="193" t="s">
        <v>171</v>
      </c>
      <c r="AU164" s="193" t="s">
        <v>81</v>
      </c>
      <c r="AY164" s="21" t="s">
        <v>168</v>
      </c>
      <c r="BE164" s="194">
        <f>IF(N164="základní",J164,0)</f>
        <v>0</v>
      </c>
      <c r="BF164" s="194">
        <f>IF(N164="snížená",J164,0)</f>
        <v>0</v>
      </c>
      <c r="BG164" s="194">
        <f>IF(N164="zákl. přenesená",J164,0)</f>
        <v>0</v>
      </c>
      <c r="BH164" s="194">
        <f>IF(N164="sníž. přenesená",J164,0)</f>
        <v>0</v>
      </c>
      <c r="BI164" s="194">
        <f>IF(N164="nulová",J164,0)</f>
        <v>0</v>
      </c>
      <c r="BJ164" s="21" t="s">
        <v>79</v>
      </c>
      <c r="BK164" s="194">
        <f>ROUND(I164*H164,2)</f>
        <v>0</v>
      </c>
      <c r="BL164" s="21" t="s">
        <v>176</v>
      </c>
      <c r="BM164" s="193" t="s">
        <v>1711</v>
      </c>
    </row>
    <row r="165" spans="1:65" s="2" customFormat="1" ht="19.5">
      <c r="A165" s="38"/>
      <c r="B165" s="39"/>
      <c r="C165" s="40"/>
      <c r="D165" s="195" t="s">
        <v>178</v>
      </c>
      <c r="E165" s="40"/>
      <c r="F165" s="196" t="s">
        <v>4513</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1" t="s">
        <v>178</v>
      </c>
      <c r="AU165" s="21" t="s">
        <v>81</v>
      </c>
    </row>
    <row r="166" spans="1:65" s="2" customFormat="1" ht="33" customHeight="1">
      <c r="A166" s="38"/>
      <c r="B166" s="39"/>
      <c r="C166" s="182" t="s">
        <v>268</v>
      </c>
      <c r="D166" s="182" t="s">
        <v>171</v>
      </c>
      <c r="E166" s="183" t="s">
        <v>4514</v>
      </c>
      <c r="F166" s="184" t="s">
        <v>4515</v>
      </c>
      <c r="G166" s="185" t="s">
        <v>245</v>
      </c>
      <c r="H166" s="186">
        <v>8</v>
      </c>
      <c r="I166" s="187"/>
      <c r="J166" s="188">
        <f>ROUND(I166*H166,2)</f>
        <v>0</v>
      </c>
      <c r="K166" s="184" t="s">
        <v>1480</v>
      </c>
      <c r="L166" s="43"/>
      <c r="M166" s="189" t="s">
        <v>19</v>
      </c>
      <c r="N166" s="190" t="s">
        <v>43</v>
      </c>
      <c r="O166" s="68"/>
      <c r="P166" s="191">
        <f>O166*H166</f>
        <v>0</v>
      </c>
      <c r="Q166" s="191">
        <v>0</v>
      </c>
      <c r="R166" s="191">
        <f>Q166*H166</f>
        <v>0</v>
      </c>
      <c r="S166" s="191">
        <v>0</v>
      </c>
      <c r="T166" s="192">
        <f>S166*H166</f>
        <v>0</v>
      </c>
      <c r="U166" s="38"/>
      <c r="V166" s="38"/>
      <c r="W166" s="38"/>
      <c r="X166" s="38"/>
      <c r="Y166" s="38"/>
      <c r="Z166" s="38"/>
      <c r="AA166" s="38"/>
      <c r="AB166" s="38"/>
      <c r="AC166" s="38"/>
      <c r="AD166" s="38"/>
      <c r="AE166" s="38"/>
      <c r="AR166" s="193" t="s">
        <v>176</v>
      </c>
      <c r="AT166" s="193" t="s">
        <v>171</v>
      </c>
      <c r="AU166" s="193" t="s">
        <v>81</v>
      </c>
      <c r="AY166" s="21" t="s">
        <v>168</v>
      </c>
      <c r="BE166" s="194">
        <f>IF(N166="základní",J166,0)</f>
        <v>0</v>
      </c>
      <c r="BF166" s="194">
        <f>IF(N166="snížená",J166,0)</f>
        <v>0</v>
      </c>
      <c r="BG166" s="194">
        <f>IF(N166="zákl. přenesená",J166,0)</f>
        <v>0</v>
      </c>
      <c r="BH166" s="194">
        <f>IF(N166="sníž. přenesená",J166,0)</f>
        <v>0</v>
      </c>
      <c r="BI166" s="194">
        <f>IF(N166="nulová",J166,0)</f>
        <v>0</v>
      </c>
      <c r="BJ166" s="21" t="s">
        <v>79</v>
      </c>
      <c r="BK166" s="194">
        <f>ROUND(I166*H166,2)</f>
        <v>0</v>
      </c>
      <c r="BL166" s="21" t="s">
        <v>176</v>
      </c>
      <c r="BM166" s="193" t="s">
        <v>1944</v>
      </c>
    </row>
    <row r="167" spans="1:65" s="2" customFormat="1" ht="19.5">
      <c r="A167" s="38"/>
      <c r="B167" s="39"/>
      <c r="C167" s="40"/>
      <c r="D167" s="195" t="s">
        <v>178</v>
      </c>
      <c r="E167" s="40"/>
      <c r="F167" s="196" t="s">
        <v>4515</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1" t="s">
        <v>178</v>
      </c>
      <c r="AU167" s="21" t="s">
        <v>81</v>
      </c>
    </row>
    <row r="168" spans="1:65" s="2" customFormat="1" ht="16.5" customHeight="1">
      <c r="A168" s="38"/>
      <c r="B168" s="39"/>
      <c r="C168" s="182" t="s">
        <v>176</v>
      </c>
      <c r="D168" s="182" t="s">
        <v>171</v>
      </c>
      <c r="E168" s="183" t="s">
        <v>4516</v>
      </c>
      <c r="F168" s="184" t="s">
        <v>4517</v>
      </c>
      <c r="G168" s="185" t="s">
        <v>245</v>
      </c>
      <c r="H168" s="186">
        <v>8</v>
      </c>
      <c r="I168" s="187"/>
      <c r="J168" s="188">
        <f>ROUND(I168*H168,2)</f>
        <v>0</v>
      </c>
      <c r="K168" s="184" t="s">
        <v>1480</v>
      </c>
      <c r="L168" s="43"/>
      <c r="M168" s="189" t="s">
        <v>19</v>
      </c>
      <c r="N168" s="190" t="s">
        <v>43</v>
      </c>
      <c r="O168" s="68"/>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176</v>
      </c>
      <c r="AT168" s="193" t="s">
        <v>171</v>
      </c>
      <c r="AU168" s="193" t="s">
        <v>81</v>
      </c>
      <c r="AY168" s="21" t="s">
        <v>168</v>
      </c>
      <c r="BE168" s="194">
        <f>IF(N168="základní",J168,0)</f>
        <v>0</v>
      </c>
      <c r="BF168" s="194">
        <f>IF(N168="snížená",J168,0)</f>
        <v>0</v>
      </c>
      <c r="BG168" s="194">
        <f>IF(N168="zákl. přenesená",J168,0)</f>
        <v>0</v>
      </c>
      <c r="BH168" s="194">
        <f>IF(N168="sníž. přenesená",J168,0)</f>
        <v>0</v>
      </c>
      <c r="BI168" s="194">
        <f>IF(N168="nulová",J168,0)</f>
        <v>0</v>
      </c>
      <c r="BJ168" s="21" t="s">
        <v>79</v>
      </c>
      <c r="BK168" s="194">
        <f>ROUND(I168*H168,2)</f>
        <v>0</v>
      </c>
      <c r="BL168" s="21" t="s">
        <v>176</v>
      </c>
      <c r="BM168" s="193" t="s">
        <v>1948</v>
      </c>
    </row>
    <row r="169" spans="1:65" s="2" customFormat="1" ht="11.25">
      <c r="A169" s="38"/>
      <c r="B169" s="39"/>
      <c r="C169" s="40"/>
      <c r="D169" s="195" t="s">
        <v>178</v>
      </c>
      <c r="E169" s="40"/>
      <c r="F169" s="196" t="s">
        <v>4517</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1" t="s">
        <v>178</v>
      </c>
      <c r="AU169" s="21" t="s">
        <v>81</v>
      </c>
    </row>
    <row r="170" spans="1:65" s="2" customFormat="1" ht="16.5" customHeight="1">
      <c r="A170" s="38"/>
      <c r="B170" s="39"/>
      <c r="C170" s="182" t="s">
        <v>635</v>
      </c>
      <c r="D170" s="182" t="s">
        <v>171</v>
      </c>
      <c r="E170" s="183" t="s">
        <v>4518</v>
      </c>
      <c r="F170" s="184" t="s">
        <v>4519</v>
      </c>
      <c r="G170" s="185" t="s">
        <v>245</v>
      </c>
      <c r="H170" s="186">
        <v>22</v>
      </c>
      <c r="I170" s="187"/>
      <c r="J170" s="188">
        <f>ROUND(I170*H170,2)</f>
        <v>0</v>
      </c>
      <c r="K170" s="184" t="s">
        <v>1480</v>
      </c>
      <c r="L170" s="43"/>
      <c r="M170" s="189" t="s">
        <v>19</v>
      </c>
      <c r="N170" s="190" t="s">
        <v>43</v>
      </c>
      <c r="O170" s="68"/>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176</v>
      </c>
      <c r="AT170" s="193" t="s">
        <v>171</v>
      </c>
      <c r="AU170" s="193" t="s">
        <v>81</v>
      </c>
      <c r="AY170" s="21" t="s">
        <v>168</v>
      </c>
      <c r="BE170" s="194">
        <f>IF(N170="základní",J170,0)</f>
        <v>0</v>
      </c>
      <c r="BF170" s="194">
        <f>IF(N170="snížená",J170,0)</f>
        <v>0</v>
      </c>
      <c r="BG170" s="194">
        <f>IF(N170="zákl. přenesená",J170,0)</f>
        <v>0</v>
      </c>
      <c r="BH170" s="194">
        <f>IF(N170="sníž. přenesená",J170,0)</f>
        <v>0</v>
      </c>
      <c r="BI170" s="194">
        <f>IF(N170="nulová",J170,0)</f>
        <v>0</v>
      </c>
      <c r="BJ170" s="21" t="s">
        <v>79</v>
      </c>
      <c r="BK170" s="194">
        <f>ROUND(I170*H170,2)</f>
        <v>0</v>
      </c>
      <c r="BL170" s="21" t="s">
        <v>176</v>
      </c>
      <c r="BM170" s="193" t="s">
        <v>1338</v>
      </c>
    </row>
    <row r="171" spans="1:65" s="2" customFormat="1" ht="11.25">
      <c r="A171" s="38"/>
      <c r="B171" s="39"/>
      <c r="C171" s="40"/>
      <c r="D171" s="195" t="s">
        <v>178</v>
      </c>
      <c r="E171" s="40"/>
      <c r="F171" s="196" t="s">
        <v>4519</v>
      </c>
      <c r="G171" s="40"/>
      <c r="H171" s="40"/>
      <c r="I171" s="197"/>
      <c r="J171" s="40"/>
      <c r="K171" s="40"/>
      <c r="L171" s="43"/>
      <c r="M171" s="198"/>
      <c r="N171" s="199"/>
      <c r="O171" s="68"/>
      <c r="P171" s="68"/>
      <c r="Q171" s="68"/>
      <c r="R171" s="68"/>
      <c r="S171" s="68"/>
      <c r="T171" s="69"/>
      <c r="U171" s="38"/>
      <c r="V171" s="38"/>
      <c r="W171" s="38"/>
      <c r="X171" s="38"/>
      <c r="Y171" s="38"/>
      <c r="Z171" s="38"/>
      <c r="AA171" s="38"/>
      <c r="AB171" s="38"/>
      <c r="AC171" s="38"/>
      <c r="AD171" s="38"/>
      <c r="AE171" s="38"/>
      <c r="AT171" s="21" t="s">
        <v>178</v>
      </c>
      <c r="AU171" s="21" t="s">
        <v>81</v>
      </c>
    </row>
    <row r="172" spans="1:65" s="2" customFormat="1" ht="16.5" customHeight="1">
      <c r="A172" s="38"/>
      <c r="B172" s="39"/>
      <c r="C172" s="182" t="s">
        <v>318</v>
      </c>
      <c r="D172" s="182" t="s">
        <v>171</v>
      </c>
      <c r="E172" s="183" t="s">
        <v>4520</v>
      </c>
      <c r="F172" s="184" t="s">
        <v>4521</v>
      </c>
      <c r="G172" s="185" t="s">
        <v>999</v>
      </c>
      <c r="H172" s="186">
        <v>2</v>
      </c>
      <c r="I172" s="187"/>
      <c r="J172" s="188">
        <f>ROUND(I172*H172,2)</f>
        <v>0</v>
      </c>
      <c r="K172" s="184" t="s">
        <v>1480</v>
      </c>
      <c r="L172" s="43"/>
      <c r="M172" s="189" t="s">
        <v>19</v>
      </c>
      <c r="N172" s="190" t="s">
        <v>43</v>
      </c>
      <c r="O172" s="68"/>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176</v>
      </c>
      <c r="AT172" s="193" t="s">
        <v>171</v>
      </c>
      <c r="AU172" s="193" t="s">
        <v>81</v>
      </c>
      <c r="AY172" s="21" t="s">
        <v>168</v>
      </c>
      <c r="BE172" s="194">
        <f>IF(N172="základní",J172,0)</f>
        <v>0</v>
      </c>
      <c r="BF172" s="194">
        <f>IF(N172="snížená",J172,0)</f>
        <v>0</v>
      </c>
      <c r="BG172" s="194">
        <f>IF(N172="zákl. přenesená",J172,0)</f>
        <v>0</v>
      </c>
      <c r="BH172" s="194">
        <f>IF(N172="sníž. přenesená",J172,0)</f>
        <v>0</v>
      </c>
      <c r="BI172" s="194">
        <f>IF(N172="nulová",J172,0)</f>
        <v>0</v>
      </c>
      <c r="BJ172" s="21" t="s">
        <v>79</v>
      </c>
      <c r="BK172" s="194">
        <f>ROUND(I172*H172,2)</f>
        <v>0</v>
      </c>
      <c r="BL172" s="21" t="s">
        <v>176</v>
      </c>
      <c r="BM172" s="193" t="s">
        <v>1346</v>
      </c>
    </row>
    <row r="173" spans="1:65" s="2" customFormat="1" ht="11.25">
      <c r="A173" s="38"/>
      <c r="B173" s="39"/>
      <c r="C173" s="40"/>
      <c r="D173" s="195" t="s">
        <v>178</v>
      </c>
      <c r="E173" s="40"/>
      <c r="F173" s="196" t="s">
        <v>4521</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1" t="s">
        <v>178</v>
      </c>
      <c r="AU173" s="21" t="s">
        <v>81</v>
      </c>
    </row>
    <row r="174" spans="1:65" s="2" customFormat="1" ht="16.5" customHeight="1">
      <c r="A174" s="38"/>
      <c r="B174" s="39"/>
      <c r="C174" s="182" t="s">
        <v>192</v>
      </c>
      <c r="D174" s="182" t="s">
        <v>171</v>
      </c>
      <c r="E174" s="183" t="s">
        <v>4522</v>
      </c>
      <c r="F174" s="184" t="s">
        <v>4523</v>
      </c>
      <c r="G174" s="185" t="s">
        <v>245</v>
      </c>
      <c r="H174" s="186">
        <v>2</v>
      </c>
      <c r="I174" s="187"/>
      <c r="J174" s="188">
        <f>ROUND(I174*H174,2)</f>
        <v>0</v>
      </c>
      <c r="K174" s="184" t="s">
        <v>1480</v>
      </c>
      <c r="L174" s="43"/>
      <c r="M174" s="189" t="s">
        <v>19</v>
      </c>
      <c r="N174" s="190" t="s">
        <v>43</v>
      </c>
      <c r="O174" s="68"/>
      <c r="P174" s="191">
        <f>O174*H174</f>
        <v>0</v>
      </c>
      <c r="Q174" s="191">
        <v>0</v>
      </c>
      <c r="R174" s="191">
        <f>Q174*H174</f>
        <v>0</v>
      </c>
      <c r="S174" s="191">
        <v>0</v>
      </c>
      <c r="T174" s="192">
        <f>S174*H174</f>
        <v>0</v>
      </c>
      <c r="U174" s="38"/>
      <c r="V174" s="38"/>
      <c r="W174" s="38"/>
      <c r="X174" s="38"/>
      <c r="Y174" s="38"/>
      <c r="Z174" s="38"/>
      <c r="AA174" s="38"/>
      <c r="AB174" s="38"/>
      <c r="AC174" s="38"/>
      <c r="AD174" s="38"/>
      <c r="AE174" s="38"/>
      <c r="AR174" s="193" t="s">
        <v>176</v>
      </c>
      <c r="AT174" s="193" t="s">
        <v>171</v>
      </c>
      <c r="AU174" s="193" t="s">
        <v>81</v>
      </c>
      <c r="AY174" s="21" t="s">
        <v>168</v>
      </c>
      <c r="BE174" s="194">
        <f>IF(N174="základní",J174,0)</f>
        <v>0</v>
      </c>
      <c r="BF174" s="194">
        <f>IF(N174="snížená",J174,0)</f>
        <v>0</v>
      </c>
      <c r="BG174" s="194">
        <f>IF(N174="zákl. přenesená",J174,0)</f>
        <v>0</v>
      </c>
      <c r="BH174" s="194">
        <f>IF(N174="sníž. přenesená",J174,0)</f>
        <v>0</v>
      </c>
      <c r="BI174" s="194">
        <f>IF(N174="nulová",J174,0)</f>
        <v>0</v>
      </c>
      <c r="BJ174" s="21" t="s">
        <v>79</v>
      </c>
      <c r="BK174" s="194">
        <f>ROUND(I174*H174,2)</f>
        <v>0</v>
      </c>
      <c r="BL174" s="21" t="s">
        <v>176</v>
      </c>
      <c r="BM174" s="193" t="s">
        <v>247</v>
      </c>
    </row>
    <row r="175" spans="1:65" s="2" customFormat="1" ht="11.25">
      <c r="A175" s="38"/>
      <c r="B175" s="39"/>
      <c r="C175" s="40"/>
      <c r="D175" s="195" t="s">
        <v>178</v>
      </c>
      <c r="E175" s="40"/>
      <c r="F175" s="196" t="s">
        <v>4523</v>
      </c>
      <c r="G175" s="40"/>
      <c r="H175" s="40"/>
      <c r="I175" s="197"/>
      <c r="J175" s="40"/>
      <c r="K175" s="40"/>
      <c r="L175" s="43"/>
      <c r="M175" s="198"/>
      <c r="N175" s="199"/>
      <c r="O175" s="68"/>
      <c r="P175" s="68"/>
      <c r="Q175" s="68"/>
      <c r="R175" s="68"/>
      <c r="S175" s="68"/>
      <c r="T175" s="69"/>
      <c r="U175" s="38"/>
      <c r="V175" s="38"/>
      <c r="W175" s="38"/>
      <c r="X175" s="38"/>
      <c r="Y175" s="38"/>
      <c r="Z175" s="38"/>
      <c r="AA175" s="38"/>
      <c r="AB175" s="38"/>
      <c r="AC175" s="38"/>
      <c r="AD175" s="38"/>
      <c r="AE175" s="38"/>
      <c r="AT175" s="21" t="s">
        <v>178</v>
      </c>
      <c r="AU175" s="21" t="s">
        <v>81</v>
      </c>
    </row>
    <row r="176" spans="1:65" s="12" customFormat="1" ht="25.9" customHeight="1">
      <c r="B176" s="166"/>
      <c r="C176" s="167"/>
      <c r="D176" s="168" t="s">
        <v>71</v>
      </c>
      <c r="E176" s="169" t="s">
        <v>2929</v>
      </c>
      <c r="F176" s="169" t="s">
        <v>4524</v>
      </c>
      <c r="G176" s="167"/>
      <c r="H176" s="167"/>
      <c r="I176" s="170"/>
      <c r="J176" s="171">
        <f>BK176</f>
        <v>0</v>
      </c>
      <c r="K176" s="167"/>
      <c r="L176" s="172"/>
      <c r="M176" s="173"/>
      <c r="N176" s="174"/>
      <c r="O176" s="174"/>
      <c r="P176" s="175">
        <f>P177+P194+P197+P214+P231+P240+P255+P258</f>
        <v>0</v>
      </c>
      <c r="Q176" s="174"/>
      <c r="R176" s="175">
        <f>R177+R194+R197+R214+R231+R240+R255+R258</f>
        <v>0</v>
      </c>
      <c r="S176" s="174"/>
      <c r="T176" s="176">
        <f>T177+T194+T197+T214+T231+T240+T255+T258</f>
        <v>0</v>
      </c>
      <c r="AR176" s="177" t="s">
        <v>79</v>
      </c>
      <c r="AT176" s="178" t="s">
        <v>71</v>
      </c>
      <c r="AU176" s="178" t="s">
        <v>72</v>
      </c>
      <c r="AY176" s="177" t="s">
        <v>168</v>
      </c>
      <c r="BK176" s="179">
        <f>BK177+BK194+BK197+BK214+BK231+BK240+BK255+BK258</f>
        <v>0</v>
      </c>
    </row>
    <row r="177" spans="1:65" s="12" customFormat="1" ht="22.9" customHeight="1">
      <c r="B177" s="166"/>
      <c r="C177" s="167"/>
      <c r="D177" s="168" t="s">
        <v>71</v>
      </c>
      <c r="E177" s="180" t="s">
        <v>4525</v>
      </c>
      <c r="F177" s="180" t="s">
        <v>4526</v>
      </c>
      <c r="G177" s="167"/>
      <c r="H177" s="167"/>
      <c r="I177" s="170"/>
      <c r="J177" s="181">
        <f>BK177</f>
        <v>0</v>
      </c>
      <c r="K177" s="167"/>
      <c r="L177" s="172"/>
      <c r="M177" s="173"/>
      <c r="N177" s="174"/>
      <c r="O177" s="174"/>
      <c r="P177" s="175">
        <f>SUM(P178:P193)</f>
        <v>0</v>
      </c>
      <c r="Q177" s="174"/>
      <c r="R177" s="175">
        <f>SUM(R178:R193)</f>
        <v>0</v>
      </c>
      <c r="S177" s="174"/>
      <c r="T177" s="176">
        <f>SUM(T178:T193)</f>
        <v>0</v>
      </c>
      <c r="AR177" s="177" t="s">
        <v>79</v>
      </c>
      <c r="AT177" s="178" t="s">
        <v>71</v>
      </c>
      <c r="AU177" s="178" t="s">
        <v>79</v>
      </c>
      <c r="AY177" s="177" t="s">
        <v>168</v>
      </c>
      <c r="BK177" s="179">
        <f>SUM(BK178:BK193)</f>
        <v>0</v>
      </c>
    </row>
    <row r="178" spans="1:65" s="2" customFormat="1" ht="24.2" customHeight="1">
      <c r="A178" s="38"/>
      <c r="B178" s="39"/>
      <c r="C178" s="225" t="s">
        <v>79</v>
      </c>
      <c r="D178" s="225" t="s">
        <v>234</v>
      </c>
      <c r="E178" s="226" t="s">
        <v>4527</v>
      </c>
      <c r="F178" s="227" t="s">
        <v>4528</v>
      </c>
      <c r="G178" s="228" t="s">
        <v>4529</v>
      </c>
      <c r="H178" s="229">
        <v>0.7</v>
      </c>
      <c r="I178" s="230"/>
      <c r="J178" s="231">
        <f>ROUND(I178*H178,2)</f>
        <v>0</v>
      </c>
      <c r="K178" s="227" t="s">
        <v>1480</v>
      </c>
      <c r="L178" s="232"/>
      <c r="M178" s="233" t="s">
        <v>19</v>
      </c>
      <c r="N178" s="234" t="s">
        <v>43</v>
      </c>
      <c r="O178" s="68"/>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238</v>
      </c>
      <c r="AT178" s="193" t="s">
        <v>234</v>
      </c>
      <c r="AU178" s="193" t="s">
        <v>81</v>
      </c>
      <c r="AY178" s="21" t="s">
        <v>168</v>
      </c>
      <c r="BE178" s="194">
        <f>IF(N178="základní",J178,0)</f>
        <v>0</v>
      </c>
      <c r="BF178" s="194">
        <f>IF(N178="snížená",J178,0)</f>
        <v>0</v>
      </c>
      <c r="BG178" s="194">
        <f>IF(N178="zákl. přenesená",J178,0)</f>
        <v>0</v>
      </c>
      <c r="BH178" s="194">
        <f>IF(N178="sníž. přenesená",J178,0)</f>
        <v>0</v>
      </c>
      <c r="BI178" s="194">
        <f>IF(N178="nulová",J178,0)</f>
        <v>0</v>
      </c>
      <c r="BJ178" s="21" t="s">
        <v>79</v>
      </c>
      <c r="BK178" s="194">
        <f>ROUND(I178*H178,2)</f>
        <v>0</v>
      </c>
      <c r="BL178" s="21" t="s">
        <v>176</v>
      </c>
      <c r="BM178" s="193" t="s">
        <v>1319</v>
      </c>
    </row>
    <row r="179" spans="1:65" s="2" customFormat="1" ht="19.5">
      <c r="A179" s="38"/>
      <c r="B179" s="39"/>
      <c r="C179" s="40"/>
      <c r="D179" s="195" t="s">
        <v>178</v>
      </c>
      <c r="E179" s="40"/>
      <c r="F179" s="196" t="s">
        <v>4528</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1" t="s">
        <v>178</v>
      </c>
      <c r="AU179" s="21" t="s">
        <v>81</v>
      </c>
    </row>
    <row r="180" spans="1:65" s="2" customFormat="1" ht="24.2" customHeight="1">
      <c r="A180" s="38"/>
      <c r="B180" s="39"/>
      <c r="C180" s="225" t="s">
        <v>81</v>
      </c>
      <c r="D180" s="225" t="s">
        <v>234</v>
      </c>
      <c r="E180" s="226" t="s">
        <v>4530</v>
      </c>
      <c r="F180" s="227" t="s">
        <v>4531</v>
      </c>
      <c r="G180" s="228" t="s">
        <v>999</v>
      </c>
      <c r="H180" s="229">
        <v>10</v>
      </c>
      <c r="I180" s="230"/>
      <c r="J180" s="231">
        <f>ROUND(I180*H180,2)</f>
        <v>0</v>
      </c>
      <c r="K180" s="227" t="s">
        <v>1480</v>
      </c>
      <c r="L180" s="232"/>
      <c r="M180" s="233" t="s">
        <v>19</v>
      </c>
      <c r="N180" s="234" t="s">
        <v>43</v>
      </c>
      <c r="O180" s="68"/>
      <c r="P180" s="191">
        <f>O180*H180</f>
        <v>0</v>
      </c>
      <c r="Q180" s="191">
        <v>0</v>
      </c>
      <c r="R180" s="191">
        <f>Q180*H180</f>
        <v>0</v>
      </c>
      <c r="S180" s="191">
        <v>0</v>
      </c>
      <c r="T180" s="192">
        <f>S180*H180</f>
        <v>0</v>
      </c>
      <c r="U180" s="38"/>
      <c r="V180" s="38"/>
      <c r="W180" s="38"/>
      <c r="X180" s="38"/>
      <c r="Y180" s="38"/>
      <c r="Z180" s="38"/>
      <c r="AA180" s="38"/>
      <c r="AB180" s="38"/>
      <c r="AC180" s="38"/>
      <c r="AD180" s="38"/>
      <c r="AE180" s="38"/>
      <c r="AR180" s="193" t="s">
        <v>238</v>
      </c>
      <c r="AT180" s="193" t="s">
        <v>234</v>
      </c>
      <c r="AU180" s="193" t="s">
        <v>81</v>
      </c>
      <c r="AY180" s="21" t="s">
        <v>168</v>
      </c>
      <c r="BE180" s="194">
        <f>IF(N180="základní",J180,0)</f>
        <v>0</v>
      </c>
      <c r="BF180" s="194">
        <f>IF(N180="snížená",J180,0)</f>
        <v>0</v>
      </c>
      <c r="BG180" s="194">
        <f>IF(N180="zákl. přenesená",J180,0)</f>
        <v>0</v>
      </c>
      <c r="BH180" s="194">
        <f>IF(N180="sníž. přenesená",J180,0)</f>
        <v>0</v>
      </c>
      <c r="BI180" s="194">
        <f>IF(N180="nulová",J180,0)</f>
        <v>0</v>
      </c>
      <c r="BJ180" s="21" t="s">
        <v>79</v>
      </c>
      <c r="BK180" s="194">
        <f>ROUND(I180*H180,2)</f>
        <v>0</v>
      </c>
      <c r="BL180" s="21" t="s">
        <v>176</v>
      </c>
      <c r="BM180" s="193" t="s">
        <v>1984</v>
      </c>
    </row>
    <row r="181" spans="1:65" s="2" customFormat="1" ht="11.25">
      <c r="A181" s="38"/>
      <c r="B181" s="39"/>
      <c r="C181" s="40"/>
      <c r="D181" s="195" t="s">
        <v>178</v>
      </c>
      <c r="E181" s="40"/>
      <c r="F181" s="196" t="s">
        <v>4531</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1" t="s">
        <v>178</v>
      </c>
      <c r="AU181" s="21" t="s">
        <v>81</v>
      </c>
    </row>
    <row r="182" spans="1:65" s="2" customFormat="1" ht="24.2" customHeight="1">
      <c r="A182" s="38"/>
      <c r="B182" s="39"/>
      <c r="C182" s="225" t="s">
        <v>268</v>
      </c>
      <c r="D182" s="225" t="s">
        <v>234</v>
      </c>
      <c r="E182" s="226" t="s">
        <v>4532</v>
      </c>
      <c r="F182" s="227" t="s">
        <v>4533</v>
      </c>
      <c r="G182" s="228" t="s">
        <v>999</v>
      </c>
      <c r="H182" s="229">
        <v>5</v>
      </c>
      <c r="I182" s="230"/>
      <c r="J182" s="231">
        <f>ROUND(I182*H182,2)</f>
        <v>0</v>
      </c>
      <c r="K182" s="227" t="s">
        <v>1480</v>
      </c>
      <c r="L182" s="232"/>
      <c r="M182" s="233" t="s">
        <v>19</v>
      </c>
      <c r="N182" s="234" t="s">
        <v>43</v>
      </c>
      <c r="O182" s="68"/>
      <c r="P182" s="191">
        <f>O182*H182</f>
        <v>0</v>
      </c>
      <c r="Q182" s="191">
        <v>0</v>
      </c>
      <c r="R182" s="191">
        <f>Q182*H182</f>
        <v>0</v>
      </c>
      <c r="S182" s="191">
        <v>0</v>
      </c>
      <c r="T182" s="192">
        <f>S182*H182</f>
        <v>0</v>
      </c>
      <c r="U182" s="38"/>
      <c r="V182" s="38"/>
      <c r="W182" s="38"/>
      <c r="X182" s="38"/>
      <c r="Y182" s="38"/>
      <c r="Z182" s="38"/>
      <c r="AA182" s="38"/>
      <c r="AB182" s="38"/>
      <c r="AC182" s="38"/>
      <c r="AD182" s="38"/>
      <c r="AE182" s="38"/>
      <c r="AR182" s="193" t="s">
        <v>238</v>
      </c>
      <c r="AT182" s="193" t="s">
        <v>234</v>
      </c>
      <c r="AU182" s="193" t="s">
        <v>81</v>
      </c>
      <c r="AY182" s="21" t="s">
        <v>168</v>
      </c>
      <c r="BE182" s="194">
        <f>IF(N182="základní",J182,0)</f>
        <v>0</v>
      </c>
      <c r="BF182" s="194">
        <f>IF(N182="snížená",J182,0)</f>
        <v>0</v>
      </c>
      <c r="BG182" s="194">
        <f>IF(N182="zákl. přenesená",J182,0)</f>
        <v>0</v>
      </c>
      <c r="BH182" s="194">
        <f>IF(N182="sníž. přenesená",J182,0)</f>
        <v>0</v>
      </c>
      <c r="BI182" s="194">
        <f>IF(N182="nulová",J182,0)</f>
        <v>0</v>
      </c>
      <c r="BJ182" s="21" t="s">
        <v>79</v>
      </c>
      <c r="BK182" s="194">
        <f>ROUND(I182*H182,2)</f>
        <v>0</v>
      </c>
      <c r="BL182" s="21" t="s">
        <v>176</v>
      </c>
      <c r="BM182" s="193" t="s">
        <v>1576</v>
      </c>
    </row>
    <row r="183" spans="1:65" s="2" customFormat="1" ht="19.5">
      <c r="A183" s="38"/>
      <c r="B183" s="39"/>
      <c r="C183" s="40"/>
      <c r="D183" s="195" t="s">
        <v>178</v>
      </c>
      <c r="E183" s="40"/>
      <c r="F183" s="196" t="s">
        <v>4533</v>
      </c>
      <c r="G183" s="40"/>
      <c r="H183" s="40"/>
      <c r="I183" s="197"/>
      <c r="J183" s="40"/>
      <c r="K183" s="40"/>
      <c r="L183" s="43"/>
      <c r="M183" s="198"/>
      <c r="N183" s="199"/>
      <c r="O183" s="68"/>
      <c r="P183" s="68"/>
      <c r="Q183" s="68"/>
      <c r="R183" s="68"/>
      <c r="S183" s="68"/>
      <c r="T183" s="69"/>
      <c r="U183" s="38"/>
      <c r="V183" s="38"/>
      <c r="W183" s="38"/>
      <c r="X183" s="38"/>
      <c r="Y183" s="38"/>
      <c r="Z183" s="38"/>
      <c r="AA183" s="38"/>
      <c r="AB183" s="38"/>
      <c r="AC183" s="38"/>
      <c r="AD183" s="38"/>
      <c r="AE183" s="38"/>
      <c r="AT183" s="21" t="s">
        <v>178</v>
      </c>
      <c r="AU183" s="21" t="s">
        <v>81</v>
      </c>
    </row>
    <row r="184" spans="1:65" s="2" customFormat="1" ht="24.2" customHeight="1">
      <c r="A184" s="38"/>
      <c r="B184" s="39"/>
      <c r="C184" s="225" t="s">
        <v>176</v>
      </c>
      <c r="D184" s="225" t="s">
        <v>234</v>
      </c>
      <c r="E184" s="226" t="s">
        <v>4534</v>
      </c>
      <c r="F184" s="227" t="s">
        <v>4535</v>
      </c>
      <c r="G184" s="228" t="s">
        <v>999</v>
      </c>
      <c r="H184" s="229">
        <v>5</v>
      </c>
      <c r="I184" s="230"/>
      <c r="J184" s="231">
        <f>ROUND(I184*H184,2)</f>
        <v>0</v>
      </c>
      <c r="K184" s="227" t="s">
        <v>1480</v>
      </c>
      <c r="L184" s="232"/>
      <c r="M184" s="233" t="s">
        <v>19</v>
      </c>
      <c r="N184" s="234" t="s">
        <v>43</v>
      </c>
      <c r="O184" s="68"/>
      <c r="P184" s="191">
        <f>O184*H184</f>
        <v>0</v>
      </c>
      <c r="Q184" s="191">
        <v>0</v>
      </c>
      <c r="R184" s="191">
        <f>Q184*H184</f>
        <v>0</v>
      </c>
      <c r="S184" s="191">
        <v>0</v>
      </c>
      <c r="T184" s="192">
        <f>S184*H184</f>
        <v>0</v>
      </c>
      <c r="U184" s="38"/>
      <c r="V184" s="38"/>
      <c r="W184" s="38"/>
      <c r="X184" s="38"/>
      <c r="Y184" s="38"/>
      <c r="Z184" s="38"/>
      <c r="AA184" s="38"/>
      <c r="AB184" s="38"/>
      <c r="AC184" s="38"/>
      <c r="AD184" s="38"/>
      <c r="AE184" s="38"/>
      <c r="AR184" s="193" t="s">
        <v>238</v>
      </c>
      <c r="AT184" s="193" t="s">
        <v>234</v>
      </c>
      <c r="AU184" s="193" t="s">
        <v>81</v>
      </c>
      <c r="AY184" s="21" t="s">
        <v>168</v>
      </c>
      <c r="BE184" s="194">
        <f>IF(N184="základní",J184,0)</f>
        <v>0</v>
      </c>
      <c r="BF184" s="194">
        <f>IF(N184="snížená",J184,0)</f>
        <v>0</v>
      </c>
      <c r="BG184" s="194">
        <f>IF(N184="zákl. přenesená",J184,0)</f>
        <v>0</v>
      </c>
      <c r="BH184" s="194">
        <f>IF(N184="sníž. přenesená",J184,0)</f>
        <v>0</v>
      </c>
      <c r="BI184" s="194">
        <f>IF(N184="nulová",J184,0)</f>
        <v>0</v>
      </c>
      <c r="BJ184" s="21" t="s">
        <v>79</v>
      </c>
      <c r="BK184" s="194">
        <f>ROUND(I184*H184,2)</f>
        <v>0</v>
      </c>
      <c r="BL184" s="21" t="s">
        <v>176</v>
      </c>
      <c r="BM184" s="193" t="s">
        <v>1991</v>
      </c>
    </row>
    <row r="185" spans="1:65" s="2" customFormat="1" ht="19.5">
      <c r="A185" s="38"/>
      <c r="B185" s="39"/>
      <c r="C185" s="40"/>
      <c r="D185" s="195" t="s">
        <v>178</v>
      </c>
      <c r="E185" s="40"/>
      <c r="F185" s="196" t="s">
        <v>4535</v>
      </c>
      <c r="G185" s="40"/>
      <c r="H185" s="40"/>
      <c r="I185" s="197"/>
      <c r="J185" s="40"/>
      <c r="K185" s="40"/>
      <c r="L185" s="43"/>
      <c r="M185" s="198"/>
      <c r="N185" s="199"/>
      <c r="O185" s="68"/>
      <c r="P185" s="68"/>
      <c r="Q185" s="68"/>
      <c r="R185" s="68"/>
      <c r="S185" s="68"/>
      <c r="T185" s="69"/>
      <c r="U185" s="38"/>
      <c r="V185" s="38"/>
      <c r="W185" s="38"/>
      <c r="X185" s="38"/>
      <c r="Y185" s="38"/>
      <c r="Z185" s="38"/>
      <c r="AA185" s="38"/>
      <c r="AB185" s="38"/>
      <c r="AC185" s="38"/>
      <c r="AD185" s="38"/>
      <c r="AE185" s="38"/>
      <c r="AT185" s="21" t="s">
        <v>178</v>
      </c>
      <c r="AU185" s="21" t="s">
        <v>81</v>
      </c>
    </row>
    <row r="186" spans="1:65" s="2" customFormat="1" ht="24.2" customHeight="1">
      <c r="A186" s="38"/>
      <c r="B186" s="39"/>
      <c r="C186" s="225" t="s">
        <v>635</v>
      </c>
      <c r="D186" s="225" t="s">
        <v>234</v>
      </c>
      <c r="E186" s="226" t="s">
        <v>4536</v>
      </c>
      <c r="F186" s="227" t="s">
        <v>4537</v>
      </c>
      <c r="G186" s="228" t="s">
        <v>999</v>
      </c>
      <c r="H186" s="229">
        <v>1</v>
      </c>
      <c r="I186" s="230"/>
      <c r="J186" s="231">
        <f>ROUND(I186*H186,2)</f>
        <v>0</v>
      </c>
      <c r="K186" s="227" t="s">
        <v>1480</v>
      </c>
      <c r="L186" s="232"/>
      <c r="M186" s="233" t="s">
        <v>19</v>
      </c>
      <c r="N186" s="234" t="s">
        <v>43</v>
      </c>
      <c r="O186" s="68"/>
      <c r="P186" s="191">
        <f>O186*H186</f>
        <v>0</v>
      </c>
      <c r="Q186" s="191">
        <v>0</v>
      </c>
      <c r="R186" s="191">
        <f>Q186*H186</f>
        <v>0</v>
      </c>
      <c r="S186" s="191">
        <v>0</v>
      </c>
      <c r="T186" s="192">
        <f>S186*H186</f>
        <v>0</v>
      </c>
      <c r="U186" s="38"/>
      <c r="V186" s="38"/>
      <c r="W186" s="38"/>
      <c r="X186" s="38"/>
      <c r="Y186" s="38"/>
      <c r="Z186" s="38"/>
      <c r="AA186" s="38"/>
      <c r="AB186" s="38"/>
      <c r="AC186" s="38"/>
      <c r="AD186" s="38"/>
      <c r="AE186" s="38"/>
      <c r="AR186" s="193" t="s">
        <v>238</v>
      </c>
      <c r="AT186" s="193" t="s">
        <v>234</v>
      </c>
      <c r="AU186" s="193" t="s">
        <v>81</v>
      </c>
      <c r="AY186" s="21" t="s">
        <v>168</v>
      </c>
      <c r="BE186" s="194">
        <f>IF(N186="základní",J186,0)</f>
        <v>0</v>
      </c>
      <c r="BF186" s="194">
        <f>IF(N186="snížená",J186,0)</f>
        <v>0</v>
      </c>
      <c r="BG186" s="194">
        <f>IF(N186="zákl. přenesená",J186,0)</f>
        <v>0</v>
      </c>
      <c r="BH186" s="194">
        <f>IF(N186="sníž. přenesená",J186,0)</f>
        <v>0</v>
      </c>
      <c r="BI186" s="194">
        <f>IF(N186="nulová",J186,0)</f>
        <v>0</v>
      </c>
      <c r="BJ186" s="21" t="s">
        <v>79</v>
      </c>
      <c r="BK186" s="194">
        <f>ROUND(I186*H186,2)</f>
        <v>0</v>
      </c>
      <c r="BL186" s="21" t="s">
        <v>176</v>
      </c>
      <c r="BM186" s="193" t="s">
        <v>1993</v>
      </c>
    </row>
    <row r="187" spans="1:65" s="2" customFormat="1" ht="19.5">
      <c r="A187" s="38"/>
      <c r="B187" s="39"/>
      <c r="C187" s="40"/>
      <c r="D187" s="195" t="s">
        <v>178</v>
      </c>
      <c r="E187" s="40"/>
      <c r="F187" s="196" t="s">
        <v>4537</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1" t="s">
        <v>178</v>
      </c>
      <c r="AU187" s="21" t="s">
        <v>81</v>
      </c>
    </row>
    <row r="188" spans="1:65" s="2" customFormat="1" ht="16.5" customHeight="1">
      <c r="A188" s="38"/>
      <c r="B188" s="39"/>
      <c r="C188" s="225" t="s">
        <v>318</v>
      </c>
      <c r="D188" s="225" t="s">
        <v>234</v>
      </c>
      <c r="E188" s="226" t="s">
        <v>4538</v>
      </c>
      <c r="F188" s="227" t="s">
        <v>4539</v>
      </c>
      <c r="G188" s="228" t="s">
        <v>251</v>
      </c>
      <c r="H188" s="229">
        <v>1</v>
      </c>
      <c r="I188" s="230"/>
      <c r="J188" s="231">
        <f>ROUND(I188*H188,2)</f>
        <v>0</v>
      </c>
      <c r="K188" s="227" t="s">
        <v>1480</v>
      </c>
      <c r="L188" s="232"/>
      <c r="M188" s="233" t="s">
        <v>19</v>
      </c>
      <c r="N188" s="234" t="s">
        <v>43</v>
      </c>
      <c r="O188" s="68"/>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238</v>
      </c>
      <c r="AT188" s="193" t="s">
        <v>234</v>
      </c>
      <c r="AU188" s="193" t="s">
        <v>81</v>
      </c>
      <c r="AY188" s="21" t="s">
        <v>168</v>
      </c>
      <c r="BE188" s="194">
        <f>IF(N188="základní",J188,0)</f>
        <v>0</v>
      </c>
      <c r="BF188" s="194">
        <f>IF(N188="snížená",J188,0)</f>
        <v>0</v>
      </c>
      <c r="BG188" s="194">
        <f>IF(N188="zákl. přenesená",J188,0)</f>
        <v>0</v>
      </c>
      <c r="BH188" s="194">
        <f>IF(N188="sníž. přenesená",J188,0)</f>
        <v>0</v>
      </c>
      <c r="BI188" s="194">
        <f>IF(N188="nulová",J188,0)</f>
        <v>0</v>
      </c>
      <c r="BJ188" s="21" t="s">
        <v>79</v>
      </c>
      <c r="BK188" s="194">
        <f>ROUND(I188*H188,2)</f>
        <v>0</v>
      </c>
      <c r="BL188" s="21" t="s">
        <v>176</v>
      </c>
      <c r="BM188" s="193" t="s">
        <v>556</v>
      </c>
    </row>
    <row r="189" spans="1:65" s="2" customFormat="1" ht="11.25">
      <c r="A189" s="38"/>
      <c r="B189" s="39"/>
      <c r="C189" s="40"/>
      <c r="D189" s="195" t="s">
        <v>178</v>
      </c>
      <c r="E189" s="40"/>
      <c r="F189" s="196" t="s">
        <v>4539</v>
      </c>
      <c r="G189" s="40"/>
      <c r="H189" s="40"/>
      <c r="I189" s="197"/>
      <c r="J189" s="40"/>
      <c r="K189" s="40"/>
      <c r="L189" s="43"/>
      <c r="M189" s="198"/>
      <c r="N189" s="199"/>
      <c r="O189" s="68"/>
      <c r="P189" s="68"/>
      <c r="Q189" s="68"/>
      <c r="R189" s="68"/>
      <c r="S189" s="68"/>
      <c r="T189" s="69"/>
      <c r="U189" s="38"/>
      <c r="V189" s="38"/>
      <c r="W189" s="38"/>
      <c r="X189" s="38"/>
      <c r="Y189" s="38"/>
      <c r="Z189" s="38"/>
      <c r="AA189" s="38"/>
      <c r="AB189" s="38"/>
      <c r="AC189" s="38"/>
      <c r="AD189" s="38"/>
      <c r="AE189" s="38"/>
      <c r="AT189" s="21" t="s">
        <v>178</v>
      </c>
      <c r="AU189" s="21" t="s">
        <v>81</v>
      </c>
    </row>
    <row r="190" spans="1:65" s="2" customFormat="1" ht="24.2" customHeight="1">
      <c r="A190" s="38"/>
      <c r="B190" s="39"/>
      <c r="C190" s="225" t="s">
        <v>192</v>
      </c>
      <c r="D190" s="225" t="s">
        <v>234</v>
      </c>
      <c r="E190" s="226" t="s">
        <v>4540</v>
      </c>
      <c r="F190" s="227" t="s">
        <v>4541</v>
      </c>
      <c r="G190" s="228" t="s">
        <v>251</v>
      </c>
      <c r="H190" s="229">
        <v>1</v>
      </c>
      <c r="I190" s="230"/>
      <c r="J190" s="231">
        <f>ROUND(I190*H190,2)</f>
        <v>0</v>
      </c>
      <c r="K190" s="227" t="s">
        <v>1480</v>
      </c>
      <c r="L190" s="232"/>
      <c r="M190" s="233" t="s">
        <v>19</v>
      </c>
      <c r="N190" s="234" t="s">
        <v>43</v>
      </c>
      <c r="O190" s="68"/>
      <c r="P190" s="191">
        <f>O190*H190</f>
        <v>0</v>
      </c>
      <c r="Q190" s="191">
        <v>0</v>
      </c>
      <c r="R190" s="191">
        <f>Q190*H190</f>
        <v>0</v>
      </c>
      <c r="S190" s="191">
        <v>0</v>
      </c>
      <c r="T190" s="192">
        <f>S190*H190</f>
        <v>0</v>
      </c>
      <c r="U190" s="38"/>
      <c r="V190" s="38"/>
      <c r="W190" s="38"/>
      <c r="X190" s="38"/>
      <c r="Y190" s="38"/>
      <c r="Z190" s="38"/>
      <c r="AA190" s="38"/>
      <c r="AB190" s="38"/>
      <c r="AC190" s="38"/>
      <c r="AD190" s="38"/>
      <c r="AE190" s="38"/>
      <c r="AR190" s="193" t="s">
        <v>238</v>
      </c>
      <c r="AT190" s="193" t="s">
        <v>234</v>
      </c>
      <c r="AU190" s="193" t="s">
        <v>81</v>
      </c>
      <c r="AY190" s="21" t="s">
        <v>168</v>
      </c>
      <c r="BE190" s="194">
        <f>IF(N190="základní",J190,0)</f>
        <v>0</v>
      </c>
      <c r="BF190" s="194">
        <f>IF(N190="snížená",J190,0)</f>
        <v>0</v>
      </c>
      <c r="BG190" s="194">
        <f>IF(N190="zákl. přenesená",J190,0)</f>
        <v>0</v>
      </c>
      <c r="BH190" s="194">
        <f>IF(N190="sníž. přenesená",J190,0)</f>
        <v>0</v>
      </c>
      <c r="BI190" s="194">
        <f>IF(N190="nulová",J190,0)</f>
        <v>0</v>
      </c>
      <c r="BJ190" s="21" t="s">
        <v>79</v>
      </c>
      <c r="BK190" s="194">
        <f>ROUND(I190*H190,2)</f>
        <v>0</v>
      </c>
      <c r="BL190" s="21" t="s">
        <v>176</v>
      </c>
      <c r="BM190" s="193" t="s">
        <v>570</v>
      </c>
    </row>
    <row r="191" spans="1:65" s="2" customFormat="1" ht="19.5">
      <c r="A191" s="38"/>
      <c r="B191" s="39"/>
      <c r="C191" s="40"/>
      <c r="D191" s="195" t="s">
        <v>178</v>
      </c>
      <c r="E191" s="40"/>
      <c r="F191" s="196" t="s">
        <v>4541</v>
      </c>
      <c r="G191" s="40"/>
      <c r="H191" s="40"/>
      <c r="I191" s="197"/>
      <c r="J191" s="40"/>
      <c r="K191" s="40"/>
      <c r="L191" s="43"/>
      <c r="M191" s="198"/>
      <c r="N191" s="199"/>
      <c r="O191" s="68"/>
      <c r="P191" s="68"/>
      <c r="Q191" s="68"/>
      <c r="R191" s="68"/>
      <c r="S191" s="68"/>
      <c r="T191" s="69"/>
      <c r="U191" s="38"/>
      <c r="V191" s="38"/>
      <c r="W191" s="38"/>
      <c r="X191" s="38"/>
      <c r="Y191" s="38"/>
      <c r="Z191" s="38"/>
      <c r="AA191" s="38"/>
      <c r="AB191" s="38"/>
      <c r="AC191" s="38"/>
      <c r="AD191" s="38"/>
      <c r="AE191" s="38"/>
      <c r="AT191" s="21" t="s">
        <v>178</v>
      </c>
      <c r="AU191" s="21" t="s">
        <v>81</v>
      </c>
    </row>
    <row r="192" spans="1:65" s="2" customFormat="1" ht="16.5" customHeight="1">
      <c r="A192" s="38"/>
      <c r="B192" s="39"/>
      <c r="C192" s="225" t="s">
        <v>238</v>
      </c>
      <c r="D192" s="225" t="s">
        <v>234</v>
      </c>
      <c r="E192" s="226" t="s">
        <v>4542</v>
      </c>
      <c r="F192" s="227" t="s">
        <v>4508</v>
      </c>
      <c r="G192" s="228" t="s">
        <v>4489</v>
      </c>
      <c r="H192" s="229">
        <v>1</v>
      </c>
      <c r="I192" s="230"/>
      <c r="J192" s="231">
        <f>ROUND(I192*H192,2)</f>
        <v>0</v>
      </c>
      <c r="K192" s="227" t="s">
        <v>1480</v>
      </c>
      <c r="L192" s="232"/>
      <c r="M192" s="233" t="s">
        <v>19</v>
      </c>
      <c r="N192" s="234" t="s">
        <v>43</v>
      </c>
      <c r="O192" s="68"/>
      <c r="P192" s="191">
        <f>O192*H192</f>
        <v>0</v>
      </c>
      <c r="Q192" s="191">
        <v>0</v>
      </c>
      <c r="R192" s="191">
        <f>Q192*H192</f>
        <v>0</v>
      </c>
      <c r="S192" s="191">
        <v>0</v>
      </c>
      <c r="T192" s="192">
        <f>S192*H192</f>
        <v>0</v>
      </c>
      <c r="U192" s="38"/>
      <c r="V192" s="38"/>
      <c r="W192" s="38"/>
      <c r="X192" s="38"/>
      <c r="Y192" s="38"/>
      <c r="Z192" s="38"/>
      <c r="AA192" s="38"/>
      <c r="AB192" s="38"/>
      <c r="AC192" s="38"/>
      <c r="AD192" s="38"/>
      <c r="AE192" s="38"/>
      <c r="AR192" s="193" t="s">
        <v>238</v>
      </c>
      <c r="AT192" s="193" t="s">
        <v>234</v>
      </c>
      <c r="AU192" s="193" t="s">
        <v>81</v>
      </c>
      <c r="AY192" s="21" t="s">
        <v>168</v>
      </c>
      <c r="BE192" s="194">
        <f>IF(N192="základní",J192,0)</f>
        <v>0</v>
      </c>
      <c r="BF192" s="194">
        <f>IF(N192="snížená",J192,0)</f>
        <v>0</v>
      </c>
      <c r="BG192" s="194">
        <f>IF(N192="zákl. přenesená",J192,0)</f>
        <v>0</v>
      </c>
      <c r="BH192" s="194">
        <f>IF(N192="sníž. přenesená",J192,0)</f>
        <v>0</v>
      </c>
      <c r="BI192" s="194">
        <f>IF(N192="nulová",J192,0)</f>
        <v>0</v>
      </c>
      <c r="BJ192" s="21" t="s">
        <v>79</v>
      </c>
      <c r="BK192" s="194">
        <f>ROUND(I192*H192,2)</f>
        <v>0</v>
      </c>
      <c r="BL192" s="21" t="s">
        <v>176</v>
      </c>
      <c r="BM192" s="193" t="s">
        <v>2002</v>
      </c>
    </row>
    <row r="193" spans="1:65" s="2" customFormat="1" ht="11.25">
      <c r="A193" s="38"/>
      <c r="B193" s="39"/>
      <c r="C193" s="40"/>
      <c r="D193" s="195" t="s">
        <v>178</v>
      </c>
      <c r="E193" s="40"/>
      <c r="F193" s="196" t="s">
        <v>4508</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1" t="s">
        <v>178</v>
      </c>
      <c r="AU193" s="21" t="s">
        <v>81</v>
      </c>
    </row>
    <row r="194" spans="1:65" s="12" customFormat="1" ht="22.9" customHeight="1">
      <c r="B194" s="166"/>
      <c r="C194" s="167"/>
      <c r="D194" s="168" t="s">
        <v>71</v>
      </c>
      <c r="E194" s="180" t="s">
        <v>4543</v>
      </c>
      <c r="F194" s="180" t="s">
        <v>4544</v>
      </c>
      <c r="G194" s="167"/>
      <c r="H194" s="167"/>
      <c r="I194" s="170"/>
      <c r="J194" s="181">
        <f>BK194</f>
        <v>0</v>
      </c>
      <c r="K194" s="167"/>
      <c r="L194" s="172"/>
      <c r="M194" s="173"/>
      <c r="N194" s="174"/>
      <c r="O194" s="174"/>
      <c r="P194" s="175">
        <f>SUM(P195:P196)</f>
        <v>0</v>
      </c>
      <c r="Q194" s="174"/>
      <c r="R194" s="175">
        <f>SUM(R195:R196)</f>
        <v>0</v>
      </c>
      <c r="S194" s="174"/>
      <c r="T194" s="176">
        <f>SUM(T195:T196)</f>
        <v>0</v>
      </c>
      <c r="AR194" s="177" t="s">
        <v>79</v>
      </c>
      <c r="AT194" s="178" t="s">
        <v>71</v>
      </c>
      <c r="AU194" s="178" t="s">
        <v>79</v>
      </c>
      <c r="AY194" s="177" t="s">
        <v>168</v>
      </c>
      <c r="BK194" s="179">
        <f>SUM(BK195:BK196)</f>
        <v>0</v>
      </c>
    </row>
    <row r="195" spans="1:65" s="2" customFormat="1" ht="24.2" customHeight="1">
      <c r="A195" s="38"/>
      <c r="B195" s="39"/>
      <c r="C195" s="225" t="s">
        <v>79</v>
      </c>
      <c r="D195" s="225" t="s">
        <v>234</v>
      </c>
      <c r="E195" s="226" t="s">
        <v>4545</v>
      </c>
      <c r="F195" s="227" t="s">
        <v>4546</v>
      </c>
      <c r="G195" s="228" t="s">
        <v>999</v>
      </c>
      <c r="H195" s="229">
        <v>5</v>
      </c>
      <c r="I195" s="230"/>
      <c r="J195" s="231">
        <f>ROUND(I195*H195,2)</f>
        <v>0</v>
      </c>
      <c r="K195" s="227" t="s">
        <v>1480</v>
      </c>
      <c r="L195" s="232"/>
      <c r="M195" s="233" t="s">
        <v>19</v>
      </c>
      <c r="N195" s="234" t="s">
        <v>43</v>
      </c>
      <c r="O195" s="68"/>
      <c r="P195" s="191">
        <f>O195*H195</f>
        <v>0</v>
      </c>
      <c r="Q195" s="191">
        <v>0</v>
      </c>
      <c r="R195" s="191">
        <f>Q195*H195</f>
        <v>0</v>
      </c>
      <c r="S195" s="191">
        <v>0</v>
      </c>
      <c r="T195" s="192">
        <f>S195*H195</f>
        <v>0</v>
      </c>
      <c r="U195" s="38"/>
      <c r="V195" s="38"/>
      <c r="W195" s="38"/>
      <c r="X195" s="38"/>
      <c r="Y195" s="38"/>
      <c r="Z195" s="38"/>
      <c r="AA195" s="38"/>
      <c r="AB195" s="38"/>
      <c r="AC195" s="38"/>
      <c r="AD195" s="38"/>
      <c r="AE195" s="38"/>
      <c r="AR195" s="193" t="s">
        <v>238</v>
      </c>
      <c r="AT195" s="193" t="s">
        <v>234</v>
      </c>
      <c r="AU195" s="193" t="s">
        <v>81</v>
      </c>
      <c r="AY195" s="21" t="s">
        <v>168</v>
      </c>
      <c r="BE195" s="194">
        <f>IF(N195="základní",J195,0)</f>
        <v>0</v>
      </c>
      <c r="BF195" s="194">
        <f>IF(N195="snížená",J195,0)</f>
        <v>0</v>
      </c>
      <c r="BG195" s="194">
        <f>IF(N195="zákl. přenesená",J195,0)</f>
        <v>0</v>
      </c>
      <c r="BH195" s="194">
        <f>IF(N195="sníž. přenesená",J195,0)</f>
        <v>0</v>
      </c>
      <c r="BI195" s="194">
        <f>IF(N195="nulová",J195,0)</f>
        <v>0</v>
      </c>
      <c r="BJ195" s="21" t="s">
        <v>79</v>
      </c>
      <c r="BK195" s="194">
        <f>ROUND(I195*H195,2)</f>
        <v>0</v>
      </c>
      <c r="BL195" s="21" t="s">
        <v>176</v>
      </c>
      <c r="BM195" s="193" t="s">
        <v>2006</v>
      </c>
    </row>
    <row r="196" spans="1:65" s="2" customFormat="1" ht="11.25">
      <c r="A196" s="38"/>
      <c r="B196" s="39"/>
      <c r="C196" s="40"/>
      <c r="D196" s="195" t="s">
        <v>178</v>
      </c>
      <c r="E196" s="40"/>
      <c r="F196" s="196" t="s">
        <v>4546</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1" t="s">
        <v>178</v>
      </c>
      <c r="AU196" s="21" t="s">
        <v>81</v>
      </c>
    </row>
    <row r="197" spans="1:65" s="12" customFormat="1" ht="22.9" customHeight="1">
      <c r="B197" s="166"/>
      <c r="C197" s="167"/>
      <c r="D197" s="168" t="s">
        <v>71</v>
      </c>
      <c r="E197" s="180" t="s">
        <v>4547</v>
      </c>
      <c r="F197" s="180" t="s">
        <v>4187</v>
      </c>
      <c r="G197" s="167"/>
      <c r="H197" s="167"/>
      <c r="I197" s="170"/>
      <c r="J197" s="181">
        <f>BK197</f>
        <v>0</v>
      </c>
      <c r="K197" s="167"/>
      <c r="L197" s="172"/>
      <c r="M197" s="173"/>
      <c r="N197" s="174"/>
      <c r="O197" s="174"/>
      <c r="P197" s="175">
        <f>SUM(P198:P213)</f>
        <v>0</v>
      </c>
      <c r="Q197" s="174"/>
      <c r="R197" s="175">
        <f>SUM(R198:R213)</f>
        <v>0</v>
      </c>
      <c r="S197" s="174"/>
      <c r="T197" s="176">
        <f>SUM(T198:T213)</f>
        <v>0</v>
      </c>
      <c r="AR197" s="177" t="s">
        <v>79</v>
      </c>
      <c r="AT197" s="178" t="s">
        <v>71</v>
      </c>
      <c r="AU197" s="178" t="s">
        <v>79</v>
      </c>
      <c r="AY197" s="177" t="s">
        <v>168</v>
      </c>
      <c r="BK197" s="179">
        <f>SUM(BK198:BK213)</f>
        <v>0</v>
      </c>
    </row>
    <row r="198" spans="1:65" s="2" customFormat="1" ht="24.2" customHeight="1">
      <c r="A198" s="38"/>
      <c r="B198" s="39"/>
      <c r="C198" s="225" t="s">
        <v>79</v>
      </c>
      <c r="D198" s="225" t="s">
        <v>234</v>
      </c>
      <c r="E198" s="226" t="s">
        <v>4548</v>
      </c>
      <c r="F198" s="227" t="s">
        <v>4549</v>
      </c>
      <c r="G198" s="228" t="s">
        <v>999</v>
      </c>
      <c r="H198" s="229">
        <v>1</v>
      </c>
      <c r="I198" s="230"/>
      <c r="J198" s="231">
        <f>ROUND(I198*H198,2)</f>
        <v>0</v>
      </c>
      <c r="K198" s="227" t="s">
        <v>1480</v>
      </c>
      <c r="L198" s="232"/>
      <c r="M198" s="233" t="s">
        <v>19</v>
      </c>
      <c r="N198" s="234" t="s">
        <v>43</v>
      </c>
      <c r="O198" s="68"/>
      <c r="P198" s="191">
        <f>O198*H198</f>
        <v>0</v>
      </c>
      <c r="Q198" s="191">
        <v>0</v>
      </c>
      <c r="R198" s="191">
        <f>Q198*H198</f>
        <v>0</v>
      </c>
      <c r="S198" s="191">
        <v>0</v>
      </c>
      <c r="T198" s="192">
        <f>S198*H198</f>
        <v>0</v>
      </c>
      <c r="U198" s="38"/>
      <c r="V198" s="38"/>
      <c r="W198" s="38"/>
      <c r="X198" s="38"/>
      <c r="Y198" s="38"/>
      <c r="Z198" s="38"/>
      <c r="AA198" s="38"/>
      <c r="AB198" s="38"/>
      <c r="AC198" s="38"/>
      <c r="AD198" s="38"/>
      <c r="AE198" s="38"/>
      <c r="AR198" s="193" t="s">
        <v>238</v>
      </c>
      <c r="AT198" s="193" t="s">
        <v>234</v>
      </c>
      <c r="AU198" s="193" t="s">
        <v>81</v>
      </c>
      <c r="AY198" s="21" t="s">
        <v>168</v>
      </c>
      <c r="BE198" s="194">
        <f>IF(N198="základní",J198,0)</f>
        <v>0</v>
      </c>
      <c r="BF198" s="194">
        <f>IF(N198="snížená",J198,0)</f>
        <v>0</v>
      </c>
      <c r="BG198" s="194">
        <f>IF(N198="zákl. přenesená",J198,0)</f>
        <v>0</v>
      </c>
      <c r="BH198" s="194">
        <f>IF(N198="sníž. přenesená",J198,0)</f>
        <v>0</v>
      </c>
      <c r="BI198" s="194">
        <f>IF(N198="nulová",J198,0)</f>
        <v>0</v>
      </c>
      <c r="BJ198" s="21" t="s">
        <v>79</v>
      </c>
      <c r="BK198" s="194">
        <f>ROUND(I198*H198,2)</f>
        <v>0</v>
      </c>
      <c r="BL198" s="21" t="s">
        <v>176</v>
      </c>
      <c r="BM198" s="193" t="s">
        <v>2011</v>
      </c>
    </row>
    <row r="199" spans="1:65" s="2" customFormat="1" ht="11.25">
      <c r="A199" s="38"/>
      <c r="B199" s="39"/>
      <c r="C199" s="40"/>
      <c r="D199" s="195" t="s">
        <v>178</v>
      </c>
      <c r="E199" s="40"/>
      <c r="F199" s="196" t="s">
        <v>4549</v>
      </c>
      <c r="G199" s="40"/>
      <c r="H199" s="40"/>
      <c r="I199" s="197"/>
      <c r="J199" s="40"/>
      <c r="K199" s="40"/>
      <c r="L199" s="43"/>
      <c r="M199" s="198"/>
      <c r="N199" s="199"/>
      <c r="O199" s="68"/>
      <c r="P199" s="68"/>
      <c r="Q199" s="68"/>
      <c r="R199" s="68"/>
      <c r="S199" s="68"/>
      <c r="T199" s="69"/>
      <c r="U199" s="38"/>
      <c r="V199" s="38"/>
      <c r="W199" s="38"/>
      <c r="X199" s="38"/>
      <c r="Y199" s="38"/>
      <c r="Z199" s="38"/>
      <c r="AA199" s="38"/>
      <c r="AB199" s="38"/>
      <c r="AC199" s="38"/>
      <c r="AD199" s="38"/>
      <c r="AE199" s="38"/>
      <c r="AT199" s="21" t="s">
        <v>178</v>
      </c>
      <c r="AU199" s="21" t="s">
        <v>81</v>
      </c>
    </row>
    <row r="200" spans="1:65" s="2" customFormat="1" ht="16.5" customHeight="1">
      <c r="A200" s="38"/>
      <c r="B200" s="39"/>
      <c r="C200" s="225" t="s">
        <v>81</v>
      </c>
      <c r="D200" s="225" t="s">
        <v>234</v>
      </c>
      <c r="E200" s="226" t="s">
        <v>4550</v>
      </c>
      <c r="F200" s="227" t="s">
        <v>4551</v>
      </c>
      <c r="G200" s="228" t="s">
        <v>251</v>
      </c>
      <c r="H200" s="229">
        <v>1</v>
      </c>
      <c r="I200" s="230"/>
      <c r="J200" s="231">
        <f>ROUND(I200*H200,2)</f>
        <v>0</v>
      </c>
      <c r="K200" s="227" t="s">
        <v>1480</v>
      </c>
      <c r="L200" s="232"/>
      <c r="M200" s="233" t="s">
        <v>19</v>
      </c>
      <c r="N200" s="234" t="s">
        <v>43</v>
      </c>
      <c r="O200" s="68"/>
      <c r="P200" s="191">
        <f>O200*H200</f>
        <v>0</v>
      </c>
      <c r="Q200" s="191">
        <v>0</v>
      </c>
      <c r="R200" s="191">
        <f>Q200*H200</f>
        <v>0</v>
      </c>
      <c r="S200" s="191">
        <v>0</v>
      </c>
      <c r="T200" s="192">
        <f>S200*H200</f>
        <v>0</v>
      </c>
      <c r="U200" s="38"/>
      <c r="V200" s="38"/>
      <c r="W200" s="38"/>
      <c r="X200" s="38"/>
      <c r="Y200" s="38"/>
      <c r="Z200" s="38"/>
      <c r="AA200" s="38"/>
      <c r="AB200" s="38"/>
      <c r="AC200" s="38"/>
      <c r="AD200" s="38"/>
      <c r="AE200" s="38"/>
      <c r="AR200" s="193" t="s">
        <v>238</v>
      </c>
      <c r="AT200" s="193" t="s">
        <v>234</v>
      </c>
      <c r="AU200" s="193" t="s">
        <v>81</v>
      </c>
      <c r="AY200" s="21" t="s">
        <v>168</v>
      </c>
      <c r="BE200" s="194">
        <f>IF(N200="základní",J200,0)</f>
        <v>0</v>
      </c>
      <c r="BF200" s="194">
        <f>IF(N200="snížená",J200,0)</f>
        <v>0</v>
      </c>
      <c r="BG200" s="194">
        <f>IF(N200="zákl. přenesená",J200,0)</f>
        <v>0</v>
      </c>
      <c r="BH200" s="194">
        <f>IF(N200="sníž. přenesená",J200,0)</f>
        <v>0</v>
      </c>
      <c r="BI200" s="194">
        <f>IF(N200="nulová",J200,0)</f>
        <v>0</v>
      </c>
      <c r="BJ200" s="21" t="s">
        <v>79</v>
      </c>
      <c r="BK200" s="194">
        <f>ROUND(I200*H200,2)</f>
        <v>0</v>
      </c>
      <c r="BL200" s="21" t="s">
        <v>176</v>
      </c>
      <c r="BM200" s="193" t="s">
        <v>770</v>
      </c>
    </row>
    <row r="201" spans="1:65" s="2" customFormat="1" ht="11.25">
      <c r="A201" s="38"/>
      <c r="B201" s="39"/>
      <c r="C201" s="40"/>
      <c r="D201" s="195" t="s">
        <v>178</v>
      </c>
      <c r="E201" s="40"/>
      <c r="F201" s="196" t="s">
        <v>4551</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1" t="s">
        <v>178</v>
      </c>
      <c r="AU201" s="21" t="s">
        <v>81</v>
      </c>
    </row>
    <row r="202" spans="1:65" s="2" customFormat="1" ht="24.2" customHeight="1">
      <c r="A202" s="38"/>
      <c r="B202" s="39"/>
      <c r="C202" s="225" t="s">
        <v>268</v>
      </c>
      <c r="D202" s="225" t="s">
        <v>234</v>
      </c>
      <c r="E202" s="226" t="s">
        <v>4552</v>
      </c>
      <c r="F202" s="227" t="s">
        <v>4553</v>
      </c>
      <c r="G202" s="228" t="s">
        <v>999</v>
      </c>
      <c r="H202" s="229">
        <v>1</v>
      </c>
      <c r="I202" s="230"/>
      <c r="J202" s="231">
        <f>ROUND(I202*H202,2)</f>
        <v>0</v>
      </c>
      <c r="K202" s="227" t="s">
        <v>1480</v>
      </c>
      <c r="L202" s="232"/>
      <c r="M202" s="233" t="s">
        <v>19</v>
      </c>
      <c r="N202" s="234" t="s">
        <v>43</v>
      </c>
      <c r="O202" s="68"/>
      <c r="P202" s="191">
        <f>O202*H202</f>
        <v>0</v>
      </c>
      <c r="Q202" s="191">
        <v>0</v>
      </c>
      <c r="R202" s="191">
        <f>Q202*H202</f>
        <v>0</v>
      </c>
      <c r="S202" s="191">
        <v>0</v>
      </c>
      <c r="T202" s="192">
        <f>S202*H202</f>
        <v>0</v>
      </c>
      <c r="U202" s="38"/>
      <c r="V202" s="38"/>
      <c r="W202" s="38"/>
      <c r="X202" s="38"/>
      <c r="Y202" s="38"/>
      <c r="Z202" s="38"/>
      <c r="AA202" s="38"/>
      <c r="AB202" s="38"/>
      <c r="AC202" s="38"/>
      <c r="AD202" s="38"/>
      <c r="AE202" s="38"/>
      <c r="AR202" s="193" t="s">
        <v>238</v>
      </c>
      <c r="AT202" s="193" t="s">
        <v>234</v>
      </c>
      <c r="AU202" s="193" t="s">
        <v>81</v>
      </c>
      <c r="AY202" s="21" t="s">
        <v>168</v>
      </c>
      <c r="BE202" s="194">
        <f>IF(N202="základní",J202,0)</f>
        <v>0</v>
      </c>
      <c r="BF202" s="194">
        <f>IF(N202="snížená",J202,0)</f>
        <v>0</v>
      </c>
      <c r="BG202" s="194">
        <f>IF(N202="zákl. přenesená",J202,0)</f>
        <v>0</v>
      </c>
      <c r="BH202" s="194">
        <f>IF(N202="sníž. přenesená",J202,0)</f>
        <v>0</v>
      </c>
      <c r="BI202" s="194">
        <f>IF(N202="nulová",J202,0)</f>
        <v>0</v>
      </c>
      <c r="BJ202" s="21" t="s">
        <v>79</v>
      </c>
      <c r="BK202" s="194">
        <f>ROUND(I202*H202,2)</f>
        <v>0</v>
      </c>
      <c r="BL202" s="21" t="s">
        <v>176</v>
      </c>
      <c r="BM202" s="193" t="s">
        <v>791</v>
      </c>
    </row>
    <row r="203" spans="1:65" s="2" customFormat="1" ht="19.5">
      <c r="A203" s="38"/>
      <c r="B203" s="39"/>
      <c r="C203" s="40"/>
      <c r="D203" s="195" t="s">
        <v>178</v>
      </c>
      <c r="E203" s="40"/>
      <c r="F203" s="196" t="s">
        <v>4553</v>
      </c>
      <c r="G203" s="40"/>
      <c r="H203" s="40"/>
      <c r="I203" s="197"/>
      <c r="J203" s="40"/>
      <c r="K203" s="40"/>
      <c r="L203" s="43"/>
      <c r="M203" s="198"/>
      <c r="N203" s="199"/>
      <c r="O203" s="68"/>
      <c r="P203" s="68"/>
      <c r="Q203" s="68"/>
      <c r="R203" s="68"/>
      <c r="S203" s="68"/>
      <c r="T203" s="69"/>
      <c r="U203" s="38"/>
      <c r="V203" s="38"/>
      <c r="W203" s="38"/>
      <c r="X203" s="38"/>
      <c r="Y203" s="38"/>
      <c r="Z203" s="38"/>
      <c r="AA203" s="38"/>
      <c r="AB203" s="38"/>
      <c r="AC203" s="38"/>
      <c r="AD203" s="38"/>
      <c r="AE203" s="38"/>
      <c r="AT203" s="21" t="s">
        <v>178</v>
      </c>
      <c r="AU203" s="21" t="s">
        <v>81</v>
      </c>
    </row>
    <row r="204" spans="1:65" s="2" customFormat="1" ht="24.2" customHeight="1">
      <c r="A204" s="38"/>
      <c r="B204" s="39"/>
      <c r="C204" s="225" t="s">
        <v>176</v>
      </c>
      <c r="D204" s="225" t="s">
        <v>234</v>
      </c>
      <c r="E204" s="226" t="s">
        <v>4554</v>
      </c>
      <c r="F204" s="227" t="s">
        <v>4555</v>
      </c>
      <c r="G204" s="228" t="s">
        <v>999</v>
      </c>
      <c r="H204" s="229">
        <v>1</v>
      </c>
      <c r="I204" s="230"/>
      <c r="J204" s="231">
        <f>ROUND(I204*H204,2)</f>
        <v>0</v>
      </c>
      <c r="K204" s="227" t="s">
        <v>1480</v>
      </c>
      <c r="L204" s="232"/>
      <c r="M204" s="233" t="s">
        <v>19</v>
      </c>
      <c r="N204" s="234" t="s">
        <v>43</v>
      </c>
      <c r="O204" s="68"/>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238</v>
      </c>
      <c r="AT204" s="193" t="s">
        <v>234</v>
      </c>
      <c r="AU204" s="193" t="s">
        <v>81</v>
      </c>
      <c r="AY204" s="21" t="s">
        <v>168</v>
      </c>
      <c r="BE204" s="194">
        <f>IF(N204="základní",J204,0)</f>
        <v>0</v>
      </c>
      <c r="BF204" s="194">
        <f>IF(N204="snížená",J204,0)</f>
        <v>0</v>
      </c>
      <c r="BG204" s="194">
        <f>IF(N204="zákl. přenesená",J204,0)</f>
        <v>0</v>
      </c>
      <c r="BH204" s="194">
        <f>IF(N204="sníž. přenesená",J204,0)</f>
        <v>0</v>
      </c>
      <c r="BI204" s="194">
        <f>IF(N204="nulová",J204,0)</f>
        <v>0</v>
      </c>
      <c r="BJ204" s="21" t="s">
        <v>79</v>
      </c>
      <c r="BK204" s="194">
        <f>ROUND(I204*H204,2)</f>
        <v>0</v>
      </c>
      <c r="BL204" s="21" t="s">
        <v>176</v>
      </c>
      <c r="BM204" s="193" t="s">
        <v>2030</v>
      </c>
    </row>
    <row r="205" spans="1:65" s="2" customFormat="1" ht="19.5">
      <c r="A205" s="38"/>
      <c r="B205" s="39"/>
      <c r="C205" s="40"/>
      <c r="D205" s="195" t="s">
        <v>178</v>
      </c>
      <c r="E205" s="40"/>
      <c r="F205" s="196" t="s">
        <v>4555</v>
      </c>
      <c r="G205" s="40"/>
      <c r="H205" s="40"/>
      <c r="I205" s="197"/>
      <c r="J205" s="40"/>
      <c r="K205" s="40"/>
      <c r="L205" s="43"/>
      <c r="M205" s="198"/>
      <c r="N205" s="199"/>
      <c r="O205" s="68"/>
      <c r="P205" s="68"/>
      <c r="Q205" s="68"/>
      <c r="R205" s="68"/>
      <c r="S205" s="68"/>
      <c r="T205" s="69"/>
      <c r="U205" s="38"/>
      <c r="V205" s="38"/>
      <c r="W205" s="38"/>
      <c r="X205" s="38"/>
      <c r="Y205" s="38"/>
      <c r="Z205" s="38"/>
      <c r="AA205" s="38"/>
      <c r="AB205" s="38"/>
      <c r="AC205" s="38"/>
      <c r="AD205" s="38"/>
      <c r="AE205" s="38"/>
      <c r="AT205" s="21" t="s">
        <v>178</v>
      </c>
      <c r="AU205" s="21" t="s">
        <v>81</v>
      </c>
    </row>
    <row r="206" spans="1:65" s="2" customFormat="1" ht="33" customHeight="1">
      <c r="A206" s="38"/>
      <c r="B206" s="39"/>
      <c r="C206" s="225" t="s">
        <v>635</v>
      </c>
      <c r="D206" s="225" t="s">
        <v>234</v>
      </c>
      <c r="E206" s="226" t="s">
        <v>4556</v>
      </c>
      <c r="F206" s="227" t="s">
        <v>4557</v>
      </c>
      <c r="G206" s="228" t="s">
        <v>999</v>
      </c>
      <c r="H206" s="229">
        <v>1</v>
      </c>
      <c r="I206" s="230"/>
      <c r="J206" s="231">
        <f>ROUND(I206*H206,2)</f>
        <v>0</v>
      </c>
      <c r="K206" s="227" t="s">
        <v>1480</v>
      </c>
      <c r="L206" s="232"/>
      <c r="M206" s="233" t="s">
        <v>19</v>
      </c>
      <c r="N206" s="234" t="s">
        <v>43</v>
      </c>
      <c r="O206" s="68"/>
      <c r="P206" s="191">
        <f>O206*H206</f>
        <v>0</v>
      </c>
      <c r="Q206" s="191">
        <v>0</v>
      </c>
      <c r="R206" s="191">
        <f>Q206*H206</f>
        <v>0</v>
      </c>
      <c r="S206" s="191">
        <v>0</v>
      </c>
      <c r="T206" s="192">
        <f>S206*H206</f>
        <v>0</v>
      </c>
      <c r="U206" s="38"/>
      <c r="V206" s="38"/>
      <c r="W206" s="38"/>
      <c r="X206" s="38"/>
      <c r="Y206" s="38"/>
      <c r="Z206" s="38"/>
      <c r="AA206" s="38"/>
      <c r="AB206" s="38"/>
      <c r="AC206" s="38"/>
      <c r="AD206" s="38"/>
      <c r="AE206" s="38"/>
      <c r="AR206" s="193" t="s">
        <v>238</v>
      </c>
      <c r="AT206" s="193" t="s">
        <v>234</v>
      </c>
      <c r="AU206" s="193" t="s">
        <v>81</v>
      </c>
      <c r="AY206" s="21" t="s">
        <v>168</v>
      </c>
      <c r="BE206" s="194">
        <f>IF(N206="základní",J206,0)</f>
        <v>0</v>
      </c>
      <c r="BF206" s="194">
        <f>IF(N206="snížená",J206,0)</f>
        <v>0</v>
      </c>
      <c r="BG206" s="194">
        <f>IF(N206="zákl. přenesená",J206,0)</f>
        <v>0</v>
      </c>
      <c r="BH206" s="194">
        <f>IF(N206="sníž. přenesená",J206,0)</f>
        <v>0</v>
      </c>
      <c r="BI206" s="194">
        <f>IF(N206="nulová",J206,0)</f>
        <v>0</v>
      </c>
      <c r="BJ206" s="21" t="s">
        <v>79</v>
      </c>
      <c r="BK206" s="194">
        <f>ROUND(I206*H206,2)</f>
        <v>0</v>
      </c>
      <c r="BL206" s="21" t="s">
        <v>176</v>
      </c>
      <c r="BM206" s="193" t="s">
        <v>895</v>
      </c>
    </row>
    <row r="207" spans="1:65" s="2" customFormat="1" ht="19.5">
      <c r="A207" s="38"/>
      <c r="B207" s="39"/>
      <c r="C207" s="40"/>
      <c r="D207" s="195" t="s">
        <v>178</v>
      </c>
      <c r="E207" s="40"/>
      <c r="F207" s="196" t="s">
        <v>4557</v>
      </c>
      <c r="G207" s="40"/>
      <c r="H207" s="40"/>
      <c r="I207" s="197"/>
      <c r="J207" s="40"/>
      <c r="K207" s="40"/>
      <c r="L207" s="43"/>
      <c r="M207" s="198"/>
      <c r="N207" s="199"/>
      <c r="O207" s="68"/>
      <c r="P207" s="68"/>
      <c r="Q207" s="68"/>
      <c r="R207" s="68"/>
      <c r="S207" s="68"/>
      <c r="T207" s="69"/>
      <c r="U207" s="38"/>
      <c r="V207" s="38"/>
      <c r="W207" s="38"/>
      <c r="X207" s="38"/>
      <c r="Y207" s="38"/>
      <c r="Z207" s="38"/>
      <c r="AA207" s="38"/>
      <c r="AB207" s="38"/>
      <c r="AC207" s="38"/>
      <c r="AD207" s="38"/>
      <c r="AE207" s="38"/>
      <c r="AT207" s="21" t="s">
        <v>178</v>
      </c>
      <c r="AU207" s="21" t="s">
        <v>81</v>
      </c>
    </row>
    <row r="208" spans="1:65" s="2" customFormat="1" ht="24.2" customHeight="1">
      <c r="A208" s="38"/>
      <c r="B208" s="39"/>
      <c r="C208" s="225" t="s">
        <v>318</v>
      </c>
      <c r="D208" s="225" t="s">
        <v>234</v>
      </c>
      <c r="E208" s="226" t="s">
        <v>4558</v>
      </c>
      <c r="F208" s="227" t="s">
        <v>4559</v>
      </c>
      <c r="G208" s="228" t="s">
        <v>999</v>
      </c>
      <c r="H208" s="229">
        <v>2</v>
      </c>
      <c r="I208" s="230"/>
      <c r="J208" s="231">
        <f>ROUND(I208*H208,2)</f>
        <v>0</v>
      </c>
      <c r="K208" s="227" t="s">
        <v>1480</v>
      </c>
      <c r="L208" s="232"/>
      <c r="M208" s="233" t="s">
        <v>19</v>
      </c>
      <c r="N208" s="234" t="s">
        <v>43</v>
      </c>
      <c r="O208" s="68"/>
      <c r="P208" s="191">
        <f>O208*H208</f>
        <v>0</v>
      </c>
      <c r="Q208" s="191">
        <v>0</v>
      </c>
      <c r="R208" s="191">
        <f>Q208*H208</f>
        <v>0</v>
      </c>
      <c r="S208" s="191">
        <v>0</v>
      </c>
      <c r="T208" s="192">
        <f>S208*H208</f>
        <v>0</v>
      </c>
      <c r="U208" s="38"/>
      <c r="V208" s="38"/>
      <c r="W208" s="38"/>
      <c r="X208" s="38"/>
      <c r="Y208" s="38"/>
      <c r="Z208" s="38"/>
      <c r="AA208" s="38"/>
      <c r="AB208" s="38"/>
      <c r="AC208" s="38"/>
      <c r="AD208" s="38"/>
      <c r="AE208" s="38"/>
      <c r="AR208" s="193" t="s">
        <v>238</v>
      </c>
      <c r="AT208" s="193" t="s">
        <v>234</v>
      </c>
      <c r="AU208" s="193" t="s">
        <v>81</v>
      </c>
      <c r="AY208" s="21" t="s">
        <v>168</v>
      </c>
      <c r="BE208" s="194">
        <f>IF(N208="základní",J208,0)</f>
        <v>0</v>
      </c>
      <c r="BF208" s="194">
        <f>IF(N208="snížená",J208,0)</f>
        <v>0</v>
      </c>
      <c r="BG208" s="194">
        <f>IF(N208="zákl. přenesená",J208,0)</f>
        <v>0</v>
      </c>
      <c r="BH208" s="194">
        <f>IF(N208="sníž. přenesená",J208,0)</f>
        <v>0</v>
      </c>
      <c r="BI208" s="194">
        <f>IF(N208="nulová",J208,0)</f>
        <v>0</v>
      </c>
      <c r="BJ208" s="21" t="s">
        <v>79</v>
      </c>
      <c r="BK208" s="194">
        <f>ROUND(I208*H208,2)</f>
        <v>0</v>
      </c>
      <c r="BL208" s="21" t="s">
        <v>176</v>
      </c>
      <c r="BM208" s="193" t="s">
        <v>906</v>
      </c>
    </row>
    <row r="209" spans="1:65" s="2" customFormat="1" ht="19.5">
      <c r="A209" s="38"/>
      <c r="B209" s="39"/>
      <c r="C209" s="40"/>
      <c r="D209" s="195" t="s">
        <v>178</v>
      </c>
      <c r="E209" s="40"/>
      <c r="F209" s="196" t="s">
        <v>4559</v>
      </c>
      <c r="G209" s="40"/>
      <c r="H209" s="40"/>
      <c r="I209" s="197"/>
      <c r="J209" s="40"/>
      <c r="K209" s="40"/>
      <c r="L209" s="43"/>
      <c r="M209" s="198"/>
      <c r="N209" s="199"/>
      <c r="O209" s="68"/>
      <c r="P209" s="68"/>
      <c r="Q209" s="68"/>
      <c r="R209" s="68"/>
      <c r="S209" s="68"/>
      <c r="T209" s="69"/>
      <c r="U209" s="38"/>
      <c r="V209" s="38"/>
      <c r="W209" s="38"/>
      <c r="X209" s="38"/>
      <c r="Y209" s="38"/>
      <c r="Z209" s="38"/>
      <c r="AA209" s="38"/>
      <c r="AB209" s="38"/>
      <c r="AC209" s="38"/>
      <c r="AD209" s="38"/>
      <c r="AE209" s="38"/>
      <c r="AT209" s="21" t="s">
        <v>178</v>
      </c>
      <c r="AU209" s="21" t="s">
        <v>81</v>
      </c>
    </row>
    <row r="210" spans="1:65" s="2" customFormat="1" ht="24.2" customHeight="1">
      <c r="A210" s="38"/>
      <c r="B210" s="39"/>
      <c r="C210" s="225" t="s">
        <v>192</v>
      </c>
      <c r="D210" s="225" t="s">
        <v>234</v>
      </c>
      <c r="E210" s="226" t="s">
        <v>4560</v>
      </c>
      <c r="F210" s="227" t="s">
        <v>4561</v>
      </c>
      <c r="G210" s="228" t="s">
        <v>251</v>
      </c>
      <c r="H210" s="229">
        <v>1</v>
      </c>
      <c r="I210" s="230"/>
      <c r="J210" s="231">
        <f>ROUND(I210*H210,2)</f>
        <v>0</v>
      </c>
      <c r="K210" s="227" t="s">
        <v>1480</v>
      </c>
      <c r="L210" s="232"/>
      <c r="M210" s="233" t="s">
        <v>19</v>
      </c>
      <c r="N210" s="234" t="s">
        <v>43</v>
      </c>
      <c r="O210" s="68"/>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238</v>
      </c>
      <c r="AT210" s="193" t="s">
        <v>234</v>
      </c>
      <c r="AU210" s="193" t="s">
        <v>81</v>
      </c>
      <c r="AY210" s="21" t="s">
        <v>168</v>
      </c>
      <c r="BE210" s="194">
        <f>IF(N210="základní",J210,0)</f>
        <v>0</v>
      </c>
      <c r="BF210" s="194">
        <f>IF(N210="snížená",J210,0)</f>
        <v>0</v>
      </c>
      <c r="BG210" s="194">
        <f>IF(N210="zákl. přenesená",J210,0)</f>
        <v>0</v>
      </c>
      <c r="BH210" s="194">
        <f>IF(N210="sníž. přenesená",J210,0)</f>
        <v>0</v>
      </c>
      <c r="BI210" s="194">
        <f>IF(N210="nulová",J210,0)</f>
        <v>0</v>
      </c>
      <c r="BJ210" s="21" t="s">
        <v>79</v>
      </c>
      <c r="BK210" s="194">
        <f>ROUND(I210*H210,2)</f>
        <v>0</v>
      </c>
      <c r="BL210" s="21" t="s">
        <v>176</v>
      </c>
      <c r="BM210" s="193" t="s">
        <v>1591</v>
      </c>
    </row>
    <row r="211" spans="1:65" s="2" customFormat="1" ht="19.5">
      <c r="A211" s="38"/>
      <c r="B211" s="39"/>
      <c r="C211" s="40"/>
      <c r="D211" s="195" t="s">
        <v>178</v>
      </c>
      <c r="E211" s="40"/>
      <c r="F211" s="196" t="s">
        <v>4561</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1" t="s">
        <v>178</v>
      </c>
      <c r="AU211" s="21" t="s">
        <v>81</v>
      </c>
    </row>
    <row r="212" spans="1:65" s="2" customFormat="1" ht="16.5" customHeight="1">
      <c r="A212" s="38"/>
      <c r="B212" s="39"/>
      <c r="C212" s="225" t="s">
        <v>238</v>
      </c>
      <c r="D212" s="225" t="s">
        <v>234</v>
      </c>
      <c r="E212" s="226" t="s">
        <v>4562</v>
      </c>
      <c r="F212" s="227" t="s">
        <v>4508</v>
      </c>
      <c r="G212" s="228" t="s">
        <v>999</v>
      </c>
      <c r="H212" s="229">
        <v>1</v>
      </c>
      <c r="I212" s="230"/>
      <c r="J212" s="231">
        <f>ROUND(I212*H212,2)</f>
        <v>0</v>
      </c>
      <c r="K212" s="227" t="s">
        <v>1480</v>
      </c>
      <c r="L212" s="232"/>
      <c r="M212" s="233" t="s">
        <v>19</v>
      </c>
      <c r="N212" s="234" t="s">
        <v>43</v>
      </c>
      <c r="O212" s="68"/>
      <c r="P212" s="191">
        <f>O212*H212</f>
        <v>0</v>
      </c>
      <c r="Q212" s="191">
        <v>0</v>
      </c>
      <c r="R212" s="191">
        <f>Q212*H212</f>
        <v>0</v>
      </c>
      <c r="S212" s="191">
        <v>0</v>
      </c>
      <c r="T212" s="192">
        <f>S212*H212</f>
        <v>0</v>
      </c>
      <c r="U212" s="38"/>
      <c r="V212" s="38"/>
      <c r="W212" s="38"/>
      <c r="X212" s="38"/>
      <c r="Y212" s="38"/>
      <c r="Z212" s="38"/>
      <c r="AA212" s="38"/>
      <c r="AB212" s="38"/>
      <c r="AC212" s="38"/>
      <c r="AD212" s="38"/>
      <c r="AE212" s="38"/>
      <c r="AR212" s="193" t="s">
        <v>238</v>
      </c>
      <c r="AT212" s="193" t="s">
        <v>234</v>
      </c>
      <c r="AU212" s="193" t="s">
        <v>81</v>
      </c>
      <c r="AY212" s="21" t="s">
        <v>168</v>
      </c>
      <c r="BE212" s="194">
        <f>IF(N212="základní",J212,0)</f>
        <v>0</v>
      </c>
      <c r="BF212" s="194">
        <f>IF(N212="snížená",J212,0)</f>
        <v>0</v>
      </c>
      <c r="BG212" s="194">
        <f>IF(N212="zákl. přenesená",J212,0)</f>
        <v>0</v>
      </c>
      <c r="BH212" s="194">
        <f>IF(N212="sníž. přenesená",J212,0)</f>
        <v>0</v>
      </c>
      <c r="BI212" s="194">
        <f>IF(N212="nulová",J212,0)</f>
        <v>0</v>
      </c>
      <c r="BJ212" s="21" t="s">
        <v>79</v>
      </c>
      <c r="BK212" s="194">
        <f>ROUND(I212*H212,2)</f>
        <v>0</v>
      </c>
      <c r="BL212" s="21" t="s">
        <v>176</v>
      </c>
      <c r="BM212" s="193" t="s">
        <v>1603</v>
      </c>
    </row>
    <row r="213" spans="1:65" s="2" customFormat="1" ht="11.25">
      <c r="A213" s="38"/>
      <c r="B213" s="39"/>
      <c r="C213" s="40"/>
      <c r="D213" s="195" t="s">
        <v>178</v>
      </c>
      <c r="E213" s="40"/>
      <c r="F213" s="196" t="s">
        <v>4508</v>
      </c>
      <c r="G213" s="40"/>
      <c r="H213" s="40"/>
      <c r="I213" s="197"/>
      <c r="J213" s="40"/>
      <c r="K213" s="40"/>
      <c r="L213" s="43"/>
      <c r="M213" s="198"/>
      <c r="N213" s="199"/>
      <c r="O213" s="68"/>
      <c r="P213" s="68"/>
      <c r="Q213" s="68"/>
      <c r="R213" s="68"/>
      <c r="S213" s="68"/>
      <c r="T213" s="69"/>
      <c r="U213" s="38"/>
      <c r="V213" s="38"/>
      <c r="W213" s="38"/>
      <c r="X213" s="38"/>
      <c r="Y213" s="38"/>
      <c r="Z213" s="38"/>
      <c r="AA213" s="38"/>
      <c r="AB213" s="38"/>
      <c r="AC213" s="38"/>
      <c r="AD213" s="38"/>
      <c r="AE213" s="38"/>
      <c r="AT213" s="21" t="s">
        <v>178</v>
      </c>
      <c r="AU213" s="21" t="s">
        <v>81</v>
      </c>
    </row>
    <row r="214" spans="1:65" s="12" customFormat="1" ht="22.9" customHeight="1">
      <c r="B214" s="166"/>
      <c r="C214" s="167"/>
      <c r="D214" s="168" t="s">
        <v>71</v>
      </c>
      <c r="E214" s="180" t="s">
        <v>4563</v>
      </c>
      <c r="F214" s="180" t="s">
        <v>4564</v>
      </c>
      <c r="G214" s="167"/>
      <c r="H214" s="167"/>
      <c r="I214" s="170"/>
      <c r="J214" s="181">
        <f>BK214</f>
        <v>0</v>
      </c>
      <c r="K214" s="167"/>
      <c r="L214" s="172"/>
      <c r="M214" s="173"/>
      <c r="N214" s="174"/>
      <c r="O214" s="174"/>
      <c r="P214" s="175">
        <f>SUM(P215:P230)</f>
        <v>0</v>
      </c>
      <c r="Q214" s="174"/>
      <c r="R214" s="175">
        <f>SUM(R215:R230)</f>
        <v>0</v>
      </c>
      <c r="S214" s="174"/>
      <c r="T214" s="176">
        <f>SUM(T215:T230)</f>
        <v>0</v>
      </c>
      <c r="AR214" s="177" t="s">
        <v>79</v>
      </c>
      <c r="AT214" s="178" t="s">
        <v>71</v>
      </c>
      <c r="AU214" s="178" t="s">
        <v>79</v>
      </c>
      <c r="AY214" s="177" t="s">
        <v>168</v>
      </c>
      <c r="BK214" s="179">
        <f>SUM(BK215:BK230)</f>
        <v>0</v>
      </c>
    </row>
    <row r="215" spans="1:65" s="2" customFormat="1" ht="24.2" customHeight="1">
      <c r="A215" s="38"/>
      <c r="B215" s="39"/>
      <c r="C215" s="225" t="s">
        <v>79</v>
      </c>
      <c r="D215" s="225" t="s">
        <v>234</v>
      </c>
      <c r="E215" s="226" t="s">
        <v>4565</v>
      </c>
      <c r="F215" s="227" t="s">
        <v>4566</v>
      </c>
      <c r="G215" s="228" t="s">
        <v>999</v>
      </c>
      <c r="H215" s="229">
        <v>2</v>
      </c>
      <c r="I215" s="230"/>
      <c r="J215" s="231">
        <f>ROUND(I215*H215,2)</f>
        <v>0</v>
      </c>
      <c r="K215" s="227" t="s">
        <v>1480</v>
      </c>
      <c r="L215" s="232"/>
      <c r="M215" s="233" t="s">
        <v>19</v>
      </c>
      <c r="N215" s="234" t="s">
        <v>43</v>
      </c>
      <c r="O215" s="68"/>
      <c r="P215" s="191">
        <f>O215*H215</f>
        <v>0</v>
      </c>
      <c r="Q215" s="191">
        <v>0</v>
      </c>
      <c r="R215" s="191">
        <f>Q215*H215</f>
        <v>0</v>
      </c>
      <c r="S215" s="191">
        <v>0</v>
      </c>
      <c r="T215" s="192">
        <f>S215*H215</f>
        <v>0</v>
      </c>
      <c r="U215" s="38"/>
      <c r="V215" s="38"/>
      <c r="W215" s="38"/>
      <c r="X215" s="38"/>
      <c r="Y215" s="38"/>
      <c r="Z215" s="38"/>
      <c r="AA215" s="38"/>
      <c r="AB215" s="38"/>
      <c r="AC215" s="38"/>
      <c r="AD215" s="38"/>
      <c r="AE215" s="38"/>
      <c r="AR215" s="193" t="s">
        <v>238</v>
      </c>
      <c r="AT215" s="193" t="s">
        <v>234</v>
      </c>
      <c r="AU215" s="193" t="s">
        <v>81</v>
      </c>
      <c r="AY215" s="21" t="s">
        <v>168</v>
      </c>
      <c r="BE215" s="194">
        <f>IF(N215="základní",J215,0)</f>
        <v>0</v>
      </c>
      <c r="BF215" s="194">
        <f>IF(N215="snížená",J215,0)</f>
        <v>0</v>
      </c>
      <c r="BG215" s="194">
        <f>IF(N215="zákl. přenesená",J215,0)</f>
        <v>0</v>
      </c>
      <c r="BH215" s="194">
        <f>IF(N215="sníž. přenesená",J215,0)</f>
        <v>0</v>
      </c>
      <c r="BI215" s="194">
        <f>IF(N215="nulová",J215,0)</f>
        <v>0</v>
      </c>
      <c r="BJ215" s="21" t="s">
        <v>79</v>
      </c>
      <c r="BK215" s="194">
        <f>ROUND(I215*H215,2)</f>
        <v>0</v>
      </c>
      <c r="BL215" s="21" t="s">
        <v>176</v>
      </c>
      <c r="BM215" s="193" t="s">
        <v>1074</v>
      </c>
    </row>
    <row r="216" spans="1:65" s="2" customFormat="1" ht="19.5">
      <c r="A216" s="38"/>
      <c r="B216" s="39"/>
      <c r="C216" s="40"/>
      <c r="D216" s="195" t="s">
        <v>178</v>
      </c>
      <c r="E216" s="40"/>
      <c r="F216" s="196" t="s">
        <v>4566</v>
      </c>
      <c r="G216" s="40"/>
      <c r="H216" s="40"/>
      <c r="I216" s="197"/>
      <c r="J216" s="40"/>
      <c r="K216" s="40"/>
      <c r="L216" s="43"/>
      <c r="M216" s="198"/>
      <c r="N216" s="199"/>
      <c r="O216" s="68"/>
      <c r="P216" s="68"/>
      <c r="Q216" s="68"/>
      <c r="R216" s="68"/>
      <c r="S216" s="68"/>
      <c r="T216" s="69"/>
      <c r="U216" s="38"/>
      <c r="V216" s="38"/>
      <c r="W216" s="38"/>
      <c r="X216" s="38"/>
      <c r="Y216" s="38"/>
      <c r="Z216" s="38"/>
      <c r="AA216" s="38"/>
      <c r="AB216" s="38"/>
      <c r="AC216" s="38"/>
      <c r="AD216" s="38"/>
      <c r="AE216" s="38"/>
      <c r="AT216" s="21" t="s">
        <v>178</v>
      </c>
      <c r="AU216" s="21" t="s">
        <v>81</v>
      </c>
    </row>
    <row r="217" spans="1:65" s="2" customFormat="1" ht="16.5" customHeight="1">
      <c r="A217" s="38"/>
      <c r="B217" s="39"/>
      <c r="C217" s="225" t="s">
        <v>81</v>
      </c>
      <c r="D217" s="225" t="s">
        <v>234</v>
      </c>
      <c r="E217" s="226" t="s">
        <v>4567</v>
      </c>
      <c r="F217" s="227" t="s">
        <v>4568</v>
      </c>
      <c r="G217" s="228" t="s">
        <v>999</v>
      </c>
      <c r="H217" s="229">
        <v>2</v>
      </c>
      <c r="I217" s="230"/>
      <c r="J217" s="231">
        <f>ROUND(I217*H217,2)</f>
        <v>0</v>
      </c>
      <c r="K217" s="227" t="s">
        <v>1480</v>
      </c>
      <c r="L217" s="232"/>
      <c r="M217" s="233" t="s">
        <v>19</v>
      </c>
      <c r="N217" s="234" t="s">
        <v>43</v>
      </c>
      <c r="O217" s="68"/>
      <c r="P217" s="191">
        <f>O217*H217</f>
        <v>0</v>
      </c>
      <c r="Q217" s="191">
        <v>0</v>
      </c>
      <c r="R217" s="191">
        <f>Q217*H217</f>
        <v>0</v>
      </c>
      <c r="S217" s="191">
        <v>0</v>
      </c>
      <c r="T217" s="192">
        <f>S217*H217</f>
        <v>0</v>
      </c>
      <c r="U217" s="38"/>
      <c r="V217" s="38"/>
      <c r="W217" s="38"/>
      <c r="X217" s="38"/>
      <c r="Y217" s="38"/>
      <c r="Z217" s="38"/>
      <c r="AA217" s="38"/>
      <c r="AB217" s="38"/>
      <c r="AC217" s="38"/>
      <c r="AD217" s="38"/>
      <c r="AE217" s="38"/>
      <c r="AR217" s="193" t="s">
        <v>238</v>
      </c>
      <c r="AT217" s="193" t="s">
        <v>234</v>
      </c>
      <c r="AU217" s="193" t="s">
        <v>81</v>
      </c>
      <c r="AY217" s="21" t="s">
        <v>168</v>
      </c>
      <c r="BE217" s="194">
        <f>IF(N217="základní",J217,0)</f>
        <v>0</v>
      </c>
      <c r="BF217" s="194">
        <f>IF(N217="snížená",J217,0)</f>
        <v>0</v>
      </c>
      <c r="BG217" s="194">
        <f>IF(N217="zákl. přenesená",J217,0)</f>
        <v>0</v>
      </c>
      <c r="BH217" s="194">
        <f>IF(N217="sníž. přenesená",J217,0)</f>
        <v>0</v>
      </c>
      <c r="BI217" s="194">
        <f>IF(N217="nulová",J217,0)</f>
        <v>0</v>
      </c>
      <c r="BJ217" s="21" t="s">
        <v>79</v>
      </c>
      <c r="BK217" s="194">
        <f>ROUND(I217*H217,2)</f>
        <v>0</v>
      </c>
      <c r="BL217" s="21" t="s">
        <v>176</v>
      </c>
      <c r="BM217" s="193" t="s">
        <v>1081</v>
      </c>
    </row>
    <row r="218" spans="1:65" s="2" customFormat="1" ht="11.25">
      <c r="A218" s="38"/>
      <c r="B218" s="39"/>
      <c r="C218" s="40"/>
      <c r="D218" s="195" t="s">
        <v>178</v>
      </c>
      <c r="E218" s="40"/>
      <c r="F218" s="196" t="s">
        <v>4568</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1" t="s">
        <v>178</v>
      </c>
      <c r="AU218" s="21" t="s">
        <v>81</v>
      </c>
    </row>
    <row r="219" spans="1:65" s="2" customFormat="1" ht="24.2" customHeight="1">
      <c r="A219" s="38"/>
      <c r="B219" s="39"/>
      <c r="C219" s="225" t="s">
        <v>268</v>
      </c>
      <c r="D219" s="225" t="s">
        <v>234</v>
      </c>
      <c r="E219" s="226" t="s">
        <v>4569</v>
      </c>
      <c r="F219" s="227" t="s">
        <v>4570</v>
      </c>
      <c r="G219" s="228" t="s">
        <v>251</v>
      </c>
      <c r="H219" s="229">
        <v>2</v>
      </c>
      <c r="I219" s="230"/>
      <c r="J219" s="231">
        <f>ROUND(I219*H219,2)</f>
        <v>0</v>
      </c>
      <c r="K219" s="227" t="s">
        <v>1480</v>
      </c>
      <c r="L219" s="232"/>
      <c r="M219" s="233" t="s">
        <v>19</v>
      </c>
      <c r="N219" s="234" t="s">
        <v>43</v>
      </c>
      <c r="O219" s="68"/>
      <c r="P219" s="191">
        <f>O219*H219</f>
        <v>0</v>
      </c>
      <c r="Q219" s="191">
        <v>0</v>
      </c>
      <c r="R219" s="191">
        <f>Q219*H219</f>
        <v>0</v>
      </c>
      <c r="S219" s="191">
        <v>0</v>
      </c>
      <c r="T219" s="192">
        <f>S219*H219</f>
        <v>0</v>
      </c>
      <c r="U219" s="38"/>
      <c r="V219" s="38"/>
      <c r="W219" s="38"/>
      <c r="X219" s="38"/>
      <c r="Y219" s="38"/>
      <c r="Z219" s="38"/>
      <c r="AA219" s="38"/>
      <c r="AB219" s="38"/>
      <c r="AC219" s="38"/>
      <c r="AD219" s="38"/>
      <c r="AE219" s="38"/>
      <c r="AR219" s="193" t="s">
        <v>238</v>
      </c>
      <c r="AT219" s="193" t="s">
        <v>234</v>
      </c>
      <c r="AU219" s="193" t="s">
        <v>81</v>
      </c>
      <c r="AY219" s="21" t="s">
        <v>168</v>
      </c>
      <c r="BE219" s="194">
        <f>IF(N219="základní",J219,0)</f>
        <v>0</v>
      </c>
      <c r="BF219" s="194">
        <f>IF(N219="snížená",J219,0)</f>
        <v>0</v>
      </c>
      <c r="BG219" s="194">
        <f>IF(N219="zákl. přenesená",J219,0)</f>
        <v>0</v>
      </c>
      <c r="BH219" s="194">
        <f>IF(N219="sníž. přenesená",J219,0)</f>
        <v>0</v>
      </c>
      <c r="BI219" s="194">
        <f>IF(N219="nulová",J219,0)</f>
        <v>0</v>
      </c>
      <c r="BJ219" s="21" t="s">
        <v>79</v>
      </c>
      <c r="BK219" s="194">
        <f>ROUND(I219*H219,2)</f>
        <v>0</v>
      </c>
      <c r="BL219" s="21" t="s">
        <v>176</v>
      </c>
      <c r="BM219" s="193" t="s">
        <v>1101</v>
      </c>
    </row>
    <row r="220" spans="1:65" s="2" customFormat="1" ht="11.25">
      <c r="A220" s="38"/>
      <c r="B220" s="39"/>
      <c r="C220" s="40"/>
      <c r="D220" s="195" t="s">
        <v>178</v>
      </c>
      <c r="E220" s="40"/>
      <c r="F220" s="196" t="s">
        <v>4570</v>
      </c>
      <c r="G220" s="40"/>
      <c r="H220" s="40"/>
      <c r="I220" s="197"/>
      <c r="J220" s="40"/>
      <c r="K220" s="40"/>
      <c r="L220" s="43"/>
      <c r="M220" s="198"/>
      <c r="N220" s="199"/>
      <c r="O220" s="68"/>
      <c r="P220" s="68"/>
      <c r="Q220" s="68"/>
      <c r="R220" s="68"/>
      <c r="S220" s="68"/>
      <c r="T220" s="69"/>
      <c r="U220" s="38"/>
      <c r="V220" s="38"/>
      <c r="W220" s="38"/>
      <c r="X220" s="38"/>
      <c r="Y220" s="38"/>
      <c r="Z220" s="38"/>
      <c r="AA220" s="38"/>
      <c r="AB220" s="38"/>
      <c r="AC220" s="38"/>
      <c r="AD220" s="38"/>
      <c r="AE220" s="38"/>
      <c r="AT220" s="21" t="s">
        <v>178</v>
      </c>
      <c r="AU220" s="21" t="s">
        <v>81</v>
      </c>
    </row>
    <row r="221" spans="1:65" s="2" customFormat="1" ht="16.5" customHeight="1">
      <c r="A221" s="38"/>
      <c r="B221" s="39"/>
      <c r="C221" s="225" t="s">
        <v>176</v>
      </c>
      <c r="D221" s="225" t="s">
        <v>234</v>
      </c>
      <c r="E221" s="226" t="s">
        <v>4571</v>
      </c>
      <c r="F221" s="227" t="s">
        <v>4572</v>
      </c>
      <c r="G221" s="228" t="s">
        <v>999</v>
      </c>
      <c r="H221" s="229">
        <v>24</v>
      </c>
      <c r="I221" s="230"/>
      <c r="J221" s="231">
        <f>ROUND(I221*H221,2)</f>
        <v>0</v>
      </c>
      <c r="K221" s="227" t="s">
        <v>1480</v>
      </c>
      <c r="L221" s="232"/>
      <c r="M221" s="233" t="s">
        <v>19</v>
      </c>
      <c r="N221" s="234" t="s">
        <v>43</v>
      </c>
      <c r="O221" s="68"/>
      <c r="P221" s="191">
        <f>O221*H221</f>
        <v>0</v>
      </c>
      <c r="Q221" s="191">
        <v>0</v>
      </c>
      <c r="R221" s="191">
        <f>Q221*H221</f>
        <v>0</v>
      </c>
      <c r="S221" s="191">
        <v>0</v>
      </c>
      <c r="T221" s="192">
        <f>S221*H221</f>
        <v>0</v>
      </c>
      <c r="U221" s="38"/>
      <c r="V221" s="38"/>
      <c r="W221" s="38"/>
      <c r="X221" s="38"/>
      <c r="Y221" s="38"/>
      <c r="Z221" s="38"/>
      <c r="AA221" s="38"/>
      <c r="AB221" s="38"/>
      <c r="AC221" s="38"/>
      <c r="AD221" s="38"/>
      <c r="AE221" s="38"/>
      <c r="AR221" s="193" t="s">
        <v>238</v>
      </c>
      <c r="AT221" s="193" t="s">
        <v>234</v>
      </c>
      <c r="AU221" s="193" t="s">
        <v>81</v>
      </c>
      <c r="AY221" s="21" t="s">
        <v>168</v>
      </c>
      <c r="BE221" s="194">
        <f>IF(N221="základní",J221,0)</f>
        <v>0</v>
      </c>
      <c r="BF221" s="194">
        <f>IF(N221="snížená",J221,0)</f>
        <v>0</v>
      </c>
      <c r="BG221" s="194">
        <f>IF(N221="zákl. přenesená",J221,0)</f>
        <v>0</v>
      </c>
      <c r="BH221" s="194">
        <f>IF(N221="sníž. přenesená",J221,0)</f>
        <v>0</v>
      </c>
      <c r="BI221" s="194">
        <f>IF(N221="nulová",J221,0)</f>
        <v>0</v>
      </c>
      <c r="BJ221" s="21" t="s">
        <v>79</v>
      </c>
      <c r="BK221" s="194">
        <f>ROUND(I221*H221,2)</f>
        <v>0</v>
      </c>
      <c r="BL221" s="21" t="s">
        <v>176</v>
      </c>
      <c r="BM221" s="193" t="s">
        <v>2076</v>
      </c>
    </row>
    <row r="222" spans="1:65" s="2" customFormat="1" ht="11.25">
      <c r="A222" s="38"/>
      <c r="B222" s="39"/>
      <c r="C222" s="40"/>
      <c r="D222" s="195" t="s">
        <v>178</v>
      </c>
      <c r="E222" s="40"/>
      <c r="F222" s="196" t="s">
        <v>4572</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1" t="s">
        <v>178</v>
      </c>
      <c r="AU222" s="21" t="s">
        <v>81</v>
      </c>
    </row>
    <row r="223" spans="1:65" s="2" customFormat="1" ht="24.2" customHeight="1">
      <c r="A223" s="38"/>
      <c r="B223" s="39"/>
      <c r="C223" s="225" t="s">
        <v>635</v>
      </c>
      <c r="D223" s="225" t="s">
        <v>234</v>
      </c>
      <c r="E223" s="226" t="s">
        <v>4573</v>
      </c>
      <c r="F223" s="227" t="s">
        <v>4574</v>
      </c>
      <c r="G223" s="228" t="s">
        <v>245</v>
      </c>
      <c r="H223" s="229">
        <v>100</v>
      </c>
      <c r="I223" s="230"/>
      <c r="J223" s="231">
        <f>ROUND(I223*H223,2)</f>
        <v>0</v>
      </c>
      <c r="K223" s="227" t="s">
        <v>1480</v>
      </c>
      <c r="L223" s="232"/>
      <c r="M223" s="233" t="s">
        <v>19</v>
      </c>
      <c r="N223" s="234" t="s">
        <v>43</v>
      </c>
      <c r="O223" s="68"/>
      <c r="P223" s="191">
        <f>O223*H223</f>
        <v>0</v>
      </c>
      <c r="Q223" s="191">
        <v>0</v>
      </c>
      <c r="R223" s="191">
        <f>Q223*H223</f>
        <v>0</v>
      </c>
      <c r="S223" s="191">
        <v>0</v>
      </c>
      <c r="T223" s="192">
        <f>S223*H223</f>
        <v>0</v>
      </c>
      <c r="U223" s="38"/>
      <c r="V223" s="38"/>
      <c r="W223" s="38"/>
      <c r="X223" s="38"/>
      <c r="Y223" s="38"/>
      <c r="Z223" s="38"/>
      <c r="AA223" s="38"/>
      <c r="AB223" s="38"/>
      <c r="AC223" s="38"/>
      <c r="AD223" s="38"/>
      <c r="AE223" s="38"/>
      <c r="AR223" s="193" t="s">
        <v>238</v>
      </c>
      <c r="AT223" s="193" t="s">
        <v>234</v>
      </c>
      <c r="AU223" s="193" t="s">
        <v>81</v>
      </c>
      <c r="AY223" s="21" t="s">
        <v>168</v>
      </c>
      <c r="BE223" s="194">
        <f>IF(N223="základní",J223,0)</f>
        <v>0</v>
      </c>
      <c r="BF223" s="194">
        <f>IF(N223="snížená",J223,0)</f>
        <v>0</v>
      </c>
      <c r="BG223" s="194">
        <f>IF(N223="zákl. přenesená",J223,0)</f>
        <v>0</v>
      </c>
      <c r="BH223" s="194">
        <f>IF(N223="sníž. přenesená",J223,0)</f>
        <v>0</v>
      </c>
      <c r="BI223" s="194">
        <f>IF(N223="nulová",J223,0)</f>
        <v>0</v>
      </c>
      <c r="BJ223" s="21" t="s">
        <v>79</v>
      </c>
      <c r="BK223" s="194">
        <f>ROUND(I223*H223,2)</f>
        <v>0</v>
      </c>
      <c r="BL223" s="21" t="s">
        <v>176</v>
      </c>
      <c r="BM223" s="193" t="s">
        <v>2084</v>
      </c>
    </row>
    <row r="224" spans="1:65" s="2" customFormat="1" ht="19.5">
      <c r="A224" s="38"/>
      <c r="B224" s="39"/>
      <c r="C224" s="40"/>
      <c r="D224" s="195" t="s">
        <v>178</v>
      </c>
      <c r="E224" s="40"/>
      <c r="F224" s="196" t="s">
        <v>4574</v>
      </c>
      <c r="G224" s="40"/>
      <c r="H224" s="40"/>
      <c r="I224" s="197"/>
      <c r="J224" s="40"/>
      <c r="K224" s="40"/>
      <c r="L224" s="43"/>
      <c r="M224" s="198"/>
      <c r="N224" s="199"/>
      <c r="O224" s="68"/>
      <c r="P224" s="68"/>
      <c r="Q224" s="68"/>
      <c r="R224" s="68"/>
      <c r="S224" s="68"/>
      <c r="T224" s="69"/>
      <c r="U224" s="38"/>
      <c r="V224" s="38"/>
      <c r="W224" s="38"/>
      <c r="X224" s="38"/>
      <c r="Y224" s="38"/>
      <c r="Z224" s="38"/>
      <c r="AA224" s="38"/>
      <c r="AB224" s="38"/>
      <c r="AC224" s="38"/>
      <c r="AD224" s="38"/>
      <c r="AE224" s="38"/>
      <c r="AT224" s="21" t="s">
        <v>178</v>
      </c>
      <c r="AU224" s="21" t="s">
        <v>81</v>
      </c>
    </row>
    <row r="225" spans="1:65" s="2" customFormat="1" ht="24.2" customHeight="1">
      <c r="A225" s="38"/>
      <c r="B225" s="39"/>
      <c r="C225" s="225" t="s">
        <v>318</v>
      </c>
      <c r="D225" s="225" t="s">
        <v>234</v>
      </c>
      <c r="E225" s="226" t="s">
        <v>4575</v>
      </c>
      <c r="F225" s="227" t="s">
        <v>4576</v>
      </c>
      <c r="G225" s="228" t="s">
        <v>999</v>
      </c>
      <c r="H225" s="229">
        <v>18</v>
      </c>
      <c r="I225" s="230"/>
      <c r="J225" s="231">
        <f>ROUND(I225*H225,2)</f>
        <v>0</v>
      </c>
      <c r="K225" s="227" t="s">
        <v>1480</v>
      </c>
      <c r="L225" s="232"/>
      <c r="M225" s="233" t="s">
        <v>19</v>
      </c>
      <c r="N225" s="234" t="s">
        <v>43</v>
      </c>
      <c r="O225" s="68"/>
      <c r="P225" s="191">
        <f>O225*H225</f>
        <v>0</v>
      </c>
      <c r="Q225" s="191">
        <v>0</v>
      </c>
      <c r="R225" s="191">
        <f>Q225*H225</f>
        <v>0</v>
      </c>
      <c r="S225" s="191">
        <v>0</v>
      </c>
      <c r="T225" s="192">
        <f>S225*H225</f>
        <v>0</v>
      </c>
      <c r="U225" s="38"/>
      <c r="V225" s="38"/>
      <c r="W225" s="38"/>
      <c r="X225" s="38"/>
      <c r="Y225" s="38"/>
      <c r="Z225" s="38"/>
      <c r="AA225" s="38"/>
      <c r="AB225" s="38"/>
      <c r="AC225" s="38"/>
      <c r="AD225" s="38"/>
      <c r="AE225" s="38"/>
      <c r="AR225" s="193" t="s">
        <v>238</v>
      </c>
      <c r="AT225" s="193" t="s">
        <v>234</v>
      </c>
      <c r="AU225" s="193" t="s">
        <v>81</v>
      </c>
      <c r="AY225" s="21" t="s">
        <v>168</v>
      </c>
      <c r="BE225" s="194">
        <f>IF(N225="základní",J225,0)</f>
        <v>0</v>
      </c>
      <c r="BF225" s="194">
        <f>IF(N225="snížená",J225,0)</f>
        <v>0</v>
      </c>
      <c r="BG225" s="194">
        <f>IF(N225="zákl. přenesená",J225,0)</f>
        <v>0</v>
      </c>
      <c r="BH225" s="194">
        <f>IF(N225="sníž. přenesená",J225,0)</f>
        <v>0</v>
      </c>
      <c r="BI225" s="194">
        <f>IF(N225="nulová",J225,0)</f>
        <v>0</v>
      </c>
      <c r="BJ225" s="21" t="s">
        <v>79</v>
      </c>
      <c r="BK225" s="194">
        <f>ROUND(I225*H225,2)</f>
        <v>0</v>
      </c>
      <c r="BL225" s="21" t="s">
        <v>176</v>
      </c>
      <c r="BM225" s="193" t="s">
        <v>3185</v>
      </c>
    </row>
    <row r="226" spans="1:65" s="2" customFormat="1" ht="11.25">
      <c r="A226" s="38"/>
      <c r="B226" s="39"/>
      <c r="C226" s="40"/>
      <c r="D226" s="195" t="s">
        <v>178</v>
      </c>
      <c r="E226" s="40"/>
      <c r="F226" s="196" t="s">
        <v>4576</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1" t="s">
        <v>178</v>
      </c>
      <c r="AU226" s="21" t="s">
        <v>81</v>
      </c>
    </row>
    <row r="227" spans="1:65" s="2" customFormat="1" ht="24.2" customHeight="1">
      <c r="A227" s="38"/>
      <c r="B227" s="39"/>
      <c r="C227" s="225" t="s">
        <v>192</v>
      </c>
      <c r="D227" s="225" t="s">
        <v>234</v>
      </c>
      <c r="E227" s="226" t="s">
        <v>4577</v>
      </c>
      <c r="F227" s="227" t="s">
        <v>4578</v>
      </c>
      <c r="G227" s="228" t="s">
        <v>999</v>
      </c>
      <c r="H227" s="229">
        <v>2</v>
      </c>
      <c r="I227" s="230"/>
      <c r="J227" s="231">
        <f>ROUND(I227*H227,2)</f>
        <v>0</v>
      </c>
      <c r="K227" s="227" t="s">
        <v>1480</v>
      </c>
      <c r="L227" s="232"/>
      <c r="M227" s="233" t="s">
        <v>19</v>
      </c>
      <c r="N227" s="234" t="s">
        <v>43</v>
      </c>
      <c r="O227" s="68"/>
      <c r="P227" s="191">
        <f>O227*H227</f>
        <v>0</v>
      </c>
      <c r="Q227" s="191">
        <v>0</v>
      </c>
      <c r="R227" s="191">
        <f>Q227*H227</f>
        <v>0</v>
      </c>
      <c r="S227" s="191">
        <v>0</v>
      </c>
      <c r="T227" s="192">
        <f>S227*H227</f>
        <v>0</v>
      </c>
      <c r="U227" s="38"/>
      <c r="V227" s="38"/>
      <c r="W227" s="38"/>
      <c r="X227" s="38"/>
      <c r="Y227" s="38"/>
      <c r="Z227" s="38"/>
      <c r="AA227" s="38"/>
      <c r="AB227" s="38"/>
      <c r="AC227" s="38"/>
      <c r="AD227" s="38"/>
      <c r="AE227" s="38"/>
      <c r="AR227" s="193" t="s">
        <v>238</v>
      </c>
      <c r="AT227" s="193" t="s">
        <v>234</v>
      </c>
      <c r="AU227" s="193" t="s">
        <v>81</v>
      </c>
      <c r="AY227" s="21" t="s">
        <v>168</v>
      </c>
      <c r="BE227" s="194">
        <f>IF(N227="základní",J227,0)</f>
        <v>0</v>
      </c>
      <c r="BF227" s="194">
        <f>IF(N227="snížená",J227,0)</f>
        <v>0</v>
      </c>
      <c r="BG227" s="194">
        <f>IF(N227="zákl. přenesená",J227,0)</f>
        <v>0</v>
      </c>
      <c r="BH227" s="194">
        <f>IF(N227="sníž. přenesená",J227,0)</f>
        <v>0</v>
      </c>
      <c r="BI227" s="194">
        <f>IF(N227="nulová",J227,0)</f>
        <v>0</v>
      </c>
      <c r="BJ227" s="21" t="s">
        <v>79</v>
      </c>
      <c r="BK227" s="194">
        <f>ROUND(I227*H227,2)</f>
        <v>0</v>
      </c>
      <c r="BL227" s="21" t="s">
        <v>176</v>
      </c>
      <c r="BM227" s="193" t="s">
        <v>1039</v>
      </c>
    </row>
    <row r="228" spans="1:65" s="2" customFormat="1" ht="11.25">
      <c r="A228" s="38"/>
      <c r="B228" s="39"/>
      <c r="C228" s="40"/>
      <c r="D228" s="195" t="s">
        <v>178</v>
      </c>
      <c r="E228" s="40"/>
      <c r="F228" s="196" t="s">
        <v>4578</v>
      </c>
      <c r="G228" s="40"/>
      <c r="H228" s="40"/>
      <c r="I228" s="197"/>
      <c r="J228" s="40"/>
      <c r="K228" s="40"/>
      <c r="L228" s="43"/>
      <c r="M228" s="198"/>
      <c r="N228" s="199"/>
      <c r="O228" s="68"/>
      <c r="P228" s="68"/>
      <c r="Q228" s="68"/>
      <c r="R228" s="68"/>
      <c r="S228" s="68"/>
      <c r="T228" s="69"/>
      <c r="U228" s="38"/>
      <c r="V228" s="38"/>
      <c r="W228" s="38"/>
      <c r="X228" s="38"/>
      <c r="Y228" s="38"/>
      <c r="Z228" s="38"/>
      <c r="AA228" s="38"/>
      <c r="AB228" s="38"/>
      <c r="AC228" s="38"/>
      <c r="AD228" s="38"/>
      <c r="AE228" s="38"/>
      <c r="AT228" s="21" t="s">
        <v>178</v>
      </c>
      <c r="AU228" s="21" t="s">
        <v>81</v>
      </c>
    </row>
    <row r="229" spans="1:65" s="2" customFormat="1" ht="16.5" customHeight="1">
      <c r="A229" s="38"/>
      <c r="B229" s="39"/>
      <c r="C229" s="225" t="s">
        <v>238</v>
      </c>
      <c r="D229" s="225" t="s">
        <v>234</v>
      </c>
      <c r="E229" s="226" t="s">
        <v>4562</v>
      </c>
      <c r="F229" s="227" t="s">
        <v>4508</v>
      </c>
      <c r="G229" s="228" t="s">
        <v>999</v>
      </c>
      <c r="H229" s="229">
        <v>1</v>
      </c>
      <c r="I229" s="230"/>
      <c r="J229" s="231">
        <f>ROUND(I229*H229,2)</f>
        <v>0</v>
      </c>
      <c r="K229" s="227" t="s">
        <v>1480</v>
      </c>
      <c r="L229" s="232"/>
      <c r="M229" s="233" t="s">
        <v>19</v>
      </c>
      <c r="N229" s="234" t="s">
        <v>43</v>
      </c>
      <c r="O229" s="68"/>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238</v>
      </c>
      <c r="AT229" s="193" t="s">
        <v>234</v>
      </c>
      <c r="AU229" s="193" t="s">
        <v>81</v>
      </c>
      <c r="AY229" s="21" t="s">
        <v>168</v>
      </c>
      <c r="BE229" s="194">
        <f>IF(N229="základní",J229,0)</f>
        <v>0</v>
      </c>
      <c r="BF229" s="194">
        <f>IF(N229="snížená",J229,0)</f>
        <v>0</v>
      </c>
      <c r="BG229" s="194">
        <f>IF(N229="zákl. přenesená",J229,0)</f>
        <v>0</v>
      </c>
      <c r="BH229" s="194">
        <f>IF(N229="sníž. přenesená",J229,0)</f>
        <v>0</v>
      </c>
      <c r="BI229" s="194">
        <f>IF(N229="nulová",J229,0)</f>
        <v>0</v>
      </c>
      <c r="BJ229" s="21" t="s">
        <v>79</v>
      </c>
      <c r="BK229" s="194">
        <f>ROUND(I229*H229,2)</f>
        <v>0</v>
      </c>
      <c r="BL229" s="21" t="s">
        <v>176</v>
      </c>
      <c r="BM229" s="193" t="s">
        <v>1045</v>
      </c>
    </row>
    <row r="230" spans="1:65" s="2" customFormat="1" ht="11.25">
      <c r="A230" s="38"/>
      <c r="B230" s="39"/>
      <c r="C230" s="40"/>
      <c r="D230" s="195" t="s">
        <v>178</v>
      </c>
      <c r="E230" s="40"/>
      <c r="F230" s="196" t="s">
        <v>4508</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1" t="s">
        <v>178</v>
      </c>
      <c r="AU230" s="21" t="s">
        <v>81</v>
      </c>
    </row>
    <row r="231" spans="1:65" s="12" customFormat="1" ht="22.9" customHeight="1">
      <c r="B231" s="166"/>
      <c r="C231" s="167"/>
      <c r="D231" s="168" t="s">
        <v>71</v>
      </c>
      <c r="E231" s="180" t="s">
        <v>4579</v>
      </c>
      <c r="F231" s="180" t="s">
        <v>4580</v>
      </c>
      <c r="G231" s="167"/>
      <c r="H231" s="167"/>
      <c r="I231" s="170"/>
      <c r="J231" s="181">
        <f>BK231</f>
        <v>0</v>
      </c>
      <c r="K231" s="167"/>
      <c r="L231" s="172"/>
      <c r="M231" s="173"/>
      <c r="N231" s="174"/>
      <c r="O231" s="174"/>
      <c r="P231" s="175">
        <f>SUM(P232:P239)</f>
        <v>0</v>
      </c>
      <c r="Q231" s="174"/>
      <c r="R231" s="175">
        <f>SUM(R232:R239)</f>
        <v>0</v>
      </c>
      <c r="S231" s="174"/>
      <c r="T231" s="176">
        <f>SUM(T232:T239)</f>
        <v>0</v>
      </c>
      <c r="AR231" s="177" t="s">
        <v>79</v>
      </c>
      <c r="AT231" s="178" t="s">
        <v>71</v>
      </c>
      <c r="AU231" s="178" t="s">
        <v>79</v>
      </c>
      <c r="AY231" s="177" t="s">
        <v>168</v>
      </c>
      <c r="BK231" s="179">
        <f>SUM(BK232:BK239)</f>
        <v>0</v>
      </c>
    </row>
    <row r="232" spans="1:65" s="2" customFormat="1" ht="16.5" customHeight="1">
      <c r="A232" s="38"/>
      <c r="B232" s="39"/>
      <c r="C232" s="225" t="s">
        <v>79</v>
      </c>
      <c r="D232" s="225" t="s">
        <v>234</v>
      </c>
      <c r="E232" s="226" t="s">
        <v>4581</v>
      </c>
      <c r="F232" s="227" t="s">
        <v>4582</v>
      </c>
      <c r="G232" s="228" t="s">
        <v>245</v>
      </c>
      <c r="H232" s="229">
        <v>65</v>
      </c>
      <c r="I232" s="230"/>
      <c r="J232" s="231">
        <f>ROUND(I232*H232,2)</f>
        <v>0</v>
      </c>
      <c r="K232" s="227" t="s">
        <v>1480</v>
      </c>
      <c r="L232" s="232"/>
      <c r="M232" s="233" t="s">
        <v>19</v>
      </c>
      <c r="N232" s="234" t="s">
        <v>43</v>
      </c>
      <c r="O232" s="68"/>
      <c r="P232" s="191">
        <f>O232*H232</f>
        <v>0</v>
      </c>
      <c r="Q232" s="191">
        <v>0</v>
      </c>
      <c r="R232" s="191">
        <f>Q232*H232</f>
        <v>0</v>
      </c>
      <c r="S232" s="191">
        <v>0</v>
      </c>
      <c r="T232" s="192">
        <f>S232*H232</f>
        <v>0</v>
      </c>
      <c r="U232" s="38"/>
      <c r="V232" s="38"/>
      <c r="W232" s="38"/>
      <c r="X232" s="38"/>
      <c r="Y232" s="38"/>
      <c r="Z232" s="38"/>
      <c r="AA232" s="38"/>
      <c r="AB232" s="38"/>
      <c r="AC232" s="38"/>
      <c r="AD232" s="38"/>
      <c r="AE232" s="38"/>
      <c r="AR232" s="193" t="s">
        <v>238</v>
      </c>
      <c r="AT232" s="193" t="s">
        <v>234</v>
      </c>
      <c r="AU232" s="193" t="s">
        <v>81</v>
      </c>
      <c r="AY232" s="21" t="s">
        <v>168</v>
      </c>
      <c r="BE232" s="194">
        <f>IF(N232="základní",J232,0)</f>
        <v>0</v>
      </c>
      <c r="BF232" s="194">
        <f>IF(N232="snížená",J232,0)</f>
        <v>0</v>
      </c>
      <c r="BG232" s="194">
        <f>IF(N232="zákl. přenesená",J232,0)</f>
        <v>0</v>
      </c>
      <c r="BH232" s="194">
        <f>IF(N232="sníž. přenesená",J232,0)</f>
        <v>0</v>
      </c>
      <c r="BI232" s="194">
        <f>IF(N232="nulová",J232,0)</f>
        <v>0</v>
      </c>
      <c r="BJ232" s="21" t="s">
        <v>79</v>
      </c>
      <c r="BK232" s="194">
        <f>ROUND(I232*H232,2)</f>
        <v>0</v>
      </c>
      <c r="BL232" s="21" t="s">
        <v>176</v>
      </c>
      <c r="BM232" s="193" t="s">
        <v>3206</v>
      </c>
    </row>
    <row r="233" spans="1:65" s="2" customFormat="1" ht="11.25">
      <c r="A233" s="38"/>
      <c r="B233" s="39"/>
      <c r="C233" s="40"/>
      <c r="D233" s="195" t="s">
        <v>178</v>
      </c>
      <c r="E233" s="40"/>
      <c r="F233" s="196" t="s">
        <v>4582</v>
      </c>
      <c r="G233" s="40"/>
      <c r="H233" s="40"/>
      <c r="I233" s="197"/>
      <c r="J233" s="40"/>
      <c r="K233" s="40"/>
      <c r="L233" s="43"/>
      <c r="M233" s="198"/>
      <c r="N233" s="199"/>
      <c r="O233" s="68"/>
      <c r="P233" s="68"/>
      <c r="Q233" s="68"/>
      <c r="R233" s="68"/>
      <c r="S233" s="68"/>
      <c r="T233" s="69"/>
      <c r="U233" s="38"/>
      <c r="V233" s="38"/>
      <c r="W233" s="38"/>
      <c r="X233" s="38"/>
      <c r="Y233" s="38"/>
      <c r="Z233" s="38"/>
      <c r="AA233" s="38"/>
      <c r="AB233" s="38"/>
      <c r="AC233" s="38"/>
      <c r="AD233" s="38"/>
      <c r="AE233" s="38"/>
      <c r="AT233" s="21" t="s">
        <v>178</v>
      </c>
      <c r="AU233" s="21" t="s">
        <v>81</v>
      </c>
    </row>
    <row r="234" spans="1:65" s="2" customFormat="1" ht="16.5" customHeight="1">
      <c r="A234" s="38"/>
      <c r="B234" s="39"/>
      <c r="C234" s="225" t="s">
        <v>81</v>
      </c>
      <c r="D234" s="225" t="s">
        <v>234</v>
      </c>
      <c r="E234" s="226" t="s">
        <v>4583</v>
      </c>
      <c r="F234" s="227" t="s">
        <v>4584</v>
      </c>
      <c r="G234" s="228" t="s">
        <v>4489</v>
      </c>
      <c r="H234" s="229">
        <v>1</v>
      </c>
      <c r="I234" s="230"/>
      <c r="J234" s="231">
        <f>ROUND(I234*H234,2)</f>
        <v>0</v>
      </c>
      <c r="K234" s="227" t="s">
        <v>1480</v>
      </c>
      <c r="L234" s="232"/>
      <c r="M234" s="233" t="s">
        <v>19</v>
      </c>
      <c r="N234" s="234" t="s">
        <v>43</v>
      </c>
      <c r="O234" s="68"/>
      <c r="P234" s="191">
        <f>O234*H234</f>
        <v>0</v>
      </c>
      <c r="Q234" s="191">
        <v>0</v>
      </c>
      <c r="R234" s="191">
        <f>Q234*H234</f>
        <v>0</v>
      </c>
      <c r="S234" s="191">
        <v>0</v>
      </c>
      <c r="T234" s="192">
        <f>S234*H234</f>
        <v>0</v>
      </c>
      <c r="U234" s="38"/>
      <c r="V234" s="38"/>
      <c r="W234" s="38"/>
      <c r="X234" s="38"/>
      <c r="Y234" s="38"/>
      <c r="Z234" s="38"/>
      <c r="AA234" s="38"/>
      <c r="AB234" s="38"/>
      <c r="AC234" s="38"/>
      <c r="AD234" s="38"/>
      <c r="AE234" s="38"/>
      <c r="AR234" s="193" t="s">
        <v>238</v>
      </c>
      <c r="AT234" s="193" t="s">
        <v>234</v>
      </c>
      <c r="AU234" s="193" t="s">
        <v>81</v>
      </c>
      <c r="AY234" s="21" t="s">
        <v>168</v>
      </c>
      <c r="BE234" s="194">
        <f>IF(N234="základní",J234,0)</f>
        <v>0</v>
      </c>
      <c r="BF234" s="194">
        <f>IF(N234="snížená",J234,0)</f>
        <v>0</v>
      </c>
      <c r="BG234" s="194">
        <f>IF(N234="zákl. přenesená",J234,0)</f>
        <v>0</v>
      </c>
      <c r="BH234" s="194">
        <f>IF(N234="sníž. přenesená",J234,0)</f>
        <v>0</v>
      </c>
      <c r="BI234" s="194">
        <f>IF(N234="nulová",J234,0)</f>
        <v>0</v>
      </c>
      <c r="BJ234" s="21" t="s">
        <v>79</v>
      </c>
      <c r="BK234" s="194">
        <f>ROUND(I234*H234,2)</f>
        <v>0</v>
      </c>
      <c r="BL234" s="21" t="s">
        <v>176</v>
      </c>
      <c r="BM234" s="193" t="s">
        <v>884</v>
      </c>
    </row>
    <row r="235" spans="1:65" s="2" customFormat="1" ht="11.25">
      <c r="A235" s="38"/>
      <c r="B235" s="39"/>
      <c r="C235" s="40"/>
      <c r="D235" s="195" t="s">
        <v>178</v>
      </c>
      <c r="E235" s="40"/>
      <c r="F235" s="196" t="s">
        <v>4584</v>
      </c>
      <c r="G235" s="40"/>
      <c r="H235" s="40"/>
      <c r="I235" s="197"/>
      <c r="J235" s="40"/>
      <c r="K235" s="40"/>
      <c r="L235" s="43"/>
      <c r="M235" s="198"/>
      <c r="N235" s="199"/>
      <c r="O235" s="68"/>
      <c r="P235" s="68"/>
      <c r="Q235" s="68"/>
      <c r="R235" s="68"/>
      <c r="S235" s="68"/>
      <c r="T235" s="69"/>
      <c r="U235" s="38"/>
      <c r="V235" s="38"/>
      <c r="W235" s="38"/>
      <c r="X235" s="38"/>
      <c r="Y235" s="38"/>
      <c r="Z235" s="38"/>
      <c r="AA235" s="38"/>
      <c r="AB235" s="38"/>
      <c r="AC235" s="38"/>
      <c r="AD235" s="38"/>
      <c r="AE235" s="38"/>
      <c r="AT235" s="21" t="s">
        <v>178</v>
      </c>
      <c r="AU235" s="21" t="s">
        <v>81</v>
      </c>
    </row>
    <row r="236" spans="1:65" s="2" customFormat="1" ht="24.2" customHeight="1">
      <c r="A236" s="38"/>
      <c r="B236" s="39"/>
      <c r="C236" s="225" t="s">
        <v>268</v>
      </c>
      <c r="D236" s="225" t="s">
        <v>234</v>
      </c>
      <c r="E236" s="226" t="s">
        <v>4585</v>
      </c>
      <c r="F236" s="227" t="s">
        <v>4586</v>
      </c>
      <c r="G236" s="228" t="s">
        <v>999</v>
      </c>
      <c r="H236" s="229">
        <v>1</v>
      </c>
      <c r="I236" s="230"/>
      <c r="J236" s="231">
        <f>ROUND(I236*H236,2)</f>
        <v>0</v>
      </c>
      <c r="K236" s="227" t="s">
        <v>1480</v>
      </c>
      <c r="L236" s="232"/>
      <c r="M236" s="233" t="s">
        <v>19</v>
      </c>
      <c r="N236" s="234" t="s">
        <v>43</v>
      </c>
      <c r="O236" s="68"/>
      <c r="P236" s="191">
        <f>O236*H236</f>
        <v>0</v>
      </c>
      <c r="Q236" s="191">
        <v>0</v>
      </c>
      <c r="R236" s="191">
        <f>Q236*H236</f>
        <v>0</v>
      </c>
      <c r="S236" s="191">
        <v>0</v>
      </c>
      <c r="T236" s="192">
        <f>S236*H236</f>
        <v>0</v>
      </c>
      <c r="U236" s="38"/>
      <c r="V236" s="38"/>
      <c r="W236" s="38"/>
      <c r="X236" s="38"/>
      <c r="Y236" s="38"/>
      <c r="Z236" s="38"/>
      <c r="AA236" s="38"/>
      <c r="AB236" s="38"/>
      <c r="AC236" s="38"/>
      <c r="AD236" s="38"/>
      <c r="AE236" s="38"/>
      <c r="AR236" s="193" t="s">
        <v>238</v>
      </c>
      <c r="AT236" s="193" t="s">
        <v>234</v>
      </c>
      <c r="AU236" s="193" t="s">
        <v>81</v>
      </c>
      <c r="AY236" s="21" t="s">
        <v>168</v>
      </c>
      <c r="BE236" s="194">
        <f>IF(N236="základní",J236,0)</f>
        <v>0</v>
      </c>
      <c r="BF236" s="194">
        <f>IF(N236="snížená",J236,0)</f>
        <v>0</v>
      </c>
      <c r="BG236" s="194">
        <f>IF(N236="zákl. přenesená",J236,0)</f>
        <v>0</v>
      </c>
      <c r="BH236" s="194">
        <f>IF(N236="sníž. přenesená",J236,0)</f>
        <v>0</v>
      </c>
      <c r="BI236" s="194">
        <f>IF(N236="nulová",J236,0)</f>
        <v>0</v>
      </c>
      <c r="BJ236" s="21" t="s">
        <v>79</v>
      </c>
      <c r="BK236" s="194">
        <f>ROUND(I236*H236,2)</f>
        <v>0</v>
      </c>
      <c r="BL236" s="21" t="s">
        <v>176</v>
      </c>
      <c r="BM236" s="193" t="s">
        <v>1488</v>
      </c>
    </row>
    <row r="237" spans="1:65" s="2" customFormat="1" ht="19.5">
      <c r="A237" s="38"/>
      <c r="B237" s="39"/>
      <c r="C237" s="40"/>
      <c r="D237" s="195" t="s">
        <v>178</v>
      </c>
      <c r="E237" s="40"/>
      <c r="F237" s="196" t="s">
        <v>4586</v>
      </c>
      <c r="G237" s="40"/>
      <c r="H237" s="40"/>
      <c r="I237" s="197"/>
      <c r="J237" s="40"/>
      <c r="K237" s="40"/>
      <c r="L237" s="43"/>
      <c r="M237" s="198"/>
      <c r="N237" s="199"/>
      <c r="O237" s="68"/>
      <c r="P237" s="68"/>
      <c r="Q237" s="68"/>
      <c r="R237" s="68"/>
      <c r="S237" s="68"/>
      <c r="T237" s="69"/>
      <c r="U237" s="38"/>
      <c r="V237" s="38"/>
      <c r="W237" s="38"/>
      <c r="X237" s="38"/>
      <c r="Y237" s="38"/>
      <c r="Z237" s="38"/>
      <c r="AA237" s="38"/>
      <c r="AB237" s="38"/>
      <c r="AC237" s="38"/>
      <c r="AD237" s="38"/>
      <c r="AE237" s="38"/>
      <c r="AT237" s="21" t="s">
        <v>178</v>
      </c>
      <c r="AU237" s="21" t="s">
        <v>81</v>
      </c>
    </row>
    <row r="238" spans="1:65" s="2" customFormat="1" ht="16.5" customHeight="1">
      <c r="A238" s="38"/>
      <c r="B238" s="39"/>
      <c r="C238" s="225" t="s">
        <v>176</v>
      </c>
      <c r="D238" s="225" t="s">
        <v>234</v>
      </c>
      <c r="E238" s="226" t="s">
        <v>4471</v>
      </c>
      <c r="F238" s="227" t="s">
        <v>4472</v>
      </c>
      <c r="G238" s="228" t="s">
        <v>999</v>
      </c>
      <c r="H238" s="229">
        <v>1</v>
      </c>
      <c r="I238" s="230"/>
      <c r="J238" s="231">
        <f>ROUND(I238*H238,2)</f>
        <v>0</v>
      </c>
      <c r="K238" s="227" t="s">
        <v>1480</v>
      </c>
      <c r="L238" s="232"/>
      <c r="M238" s="233" t="s">
        <v>19</v>
      </c>
      <c r="N238" s="234" t="s">
        <v>43</v>
      </c>
      <c r="O238" s="68"/>
      <c r="P238" s="191">
        <f>O238*H238</f>
        <v>0</v>
      </c>
      <c r="Q238" s="191">
        <v>0</v>
      </c>
      <c r="R238" s="191">
        <f>Q238*H238</f>
        <v>0</v>
      </c>
      <c r="S238" s="191">
        <v>0</v>
      </c>
      <c r="T238" s="192">
        <f>S238*H238</f>
        <v>0</v>
      </c>
      <c r="U238" s="38"/>
      <c r="V238" s="38"/>
      <c r="W238" s="38"/>
      <c r="X238" s="38"/>
      <c r="Y238" s="38"/>
      <c r="Z238" s="38"/>
      <c r="AA238" s="38"/>
      <c r="AB238" s="38"/>
      <c r="AC238" s="38"/>
      <c r="AD238" s="38"/>
      <c r="AE238" s="38"/>
      <c r="AR238" s="193" t="s">
        <v>238</v>
      </c>
      <c r="AT238" s="193" t="s">
        <v>234</v>
      </c>
      <c r="AU238" s="193" t="s">
        <v>81</v>
      </c>
      <c r="AY238" s="21" t="s">
        <v>168</v>
      </c>
      <c r="BE238" s="194">
        <f>IF(N238="základní",J238,0)</f>
        <v>0</v>
      </c>
      <c r="BF238" s="194">
        <f>IF(N238="snížená",J238,0)</f>
        <v>0</v>
      </c>
      <c r="BG238" s="194">
        <f>IF(N238="zákl. přenesená",J238,0)</f>
        <v>0</v>
      </c>
      <c r="BH238" s="194">
        <f>IF(N238="sníž. přenesená",J238,0)</f>
        <v>0</v>
      </c>
      <c r="BI238" s="194">
        <f>IF(N238="nulová",J238,0)</f>
        <v>0</v>
      </c>
      <c r="BJ238" s="21" t="s">
        <v>79</v>
      </c>
      <c r="BK238" s="194">
        <f>ROUND(I238*H238,2)</f>
        <v>0</v>
      </c>
      <c r="BL238" s="21" t="s">
        <v>176</v>
      </c>
      <c r="BM238" s="193" t="s">
        <v>1500</v>
      </c>
    </row>
    <row r="239" spans="1:65" s="2" customFormat="1" ht="11.25">
      <c r="A239" s="38"/>
      <c r="B239" s="39"/>
      <c r="C239" s="40"/>
      <c r="D239" s="195" t="s">
        <v>178</v>
      </c>
      <c r="E239" s="40"/>
      <c r="F239" s="196" t="s">
        <v>4472</v>
      </c>
      <c r="G239" s="40"/>
      <c r="H239" s="40"/>
      <c r="I239" s="197"/>
      <c r="J239" s="40"/>
      <c r="K239" s="40"/>
      <c r="L239" s="43"/>
      <c r="M239" s="198"/>
      <c r="N239" s="199"/>
      <c r="O239" s="68"/>
      <c r="P239" s="68"/>
      <c r="Q239" s="68"/>
      <c r="R239" s="68"/>
      <c r="S239" s="68"/>
      <c r="T239" s="69"/>
      <c r="U239" s="38"/>
      <c r="V239" s="38"/>
      <c r="W239" s="38"/>
      <c r="X239" s="38"/>
      <c r="Y239" s="38"/>
      <c r="Z239" s="38"/>
      <c r="AA239" s="38"/>
      <c r="AB239" s="38"/>
      <c r="AC239" s="38"/>
      <c r="AD239" s="38"/>
      <c r="AE239" s="38"/>
      <c r="AT239" s="21" t="s">
        <v>178</v>
      </c>
      <c r="AU239" s="21" t="s">
        <v>81</v>
      </c>
    </row>
    <row r="240" spans="1:65" s="12" customFormat="1" ht="22.9" customHeight="1">
      <c r="B240" s="166"/>
      <c r="C240" s="167"/>
      <c r="D240" s="168" t="s">
        <v>71</v>
      </c>
      <c r="E240" s="180" t="s">
        <v>4587</v>
      </c>
      <c r="F240" s="180" t="s">
        <v>4588</v>
      </c>
      <c r="G240" s="167"/>
      <c r="H240" s="167"/>
      <c r="I240" s="170"/>
      <c r="J240" s="181">
        <f>BK240</f>
        <v>0</v>
      </c>
      <c r="K240" s="167"/>
      <c r="L240" s="172"/>
      <c r="M240" s="173"/>
      <c r="N240" s="174"/>
      <c r="O240" s="174"/>
      <c r="P240" s="175">
        <f>SUM(P241:P254)</f>
        <v>0</v>
      </c>
      <c r="Q240" s="174"/>
      <c r="R240" s="175">
        <f>SUM(R241:R254)</f>
        <v>0</v>
      </c>
      <c r="S240" s="174"/>
      <c r="T240" s="176">
        <f>SUM(T241:T254)</f>
        <v>0</v>
      </c>
      <c r="AR240" s="177" t="s">
        <v>79</v>
      </c>
      <c r="AT240" s="178" t="s">
        <v>71</v>
      </c>
      <c r="AU240" s="178" t="s">
        <v>79</v>
      </c>
      <c r="AY240" s="177" t="s">
        <v>168</v>
      </c>
      <c r="BK240" s="179">
        <f>SUM(BK241:BK254)</f>
        <v>0</v>
      </c>
    </row>
    <row r="241" spans="1:65" s="2" customFormat="1" ht="16.5" customHeight="1">
      <c r="A241" s="38"/>
      <c r="B241" s="39"/>
      <c r="C241" s="225" t="s">
        <v>79</v>
      </c>
      <c r="D241" s="225" t="s">
        <v>234</v>
      </c>
      <c r="E241" s="226" t="s">
        <v>4589</v>
      </c>
      <c r="F241" s="227" t="s">
        <v>4590</v>
      </c>
      <c r="G241" s="228" t="s">
        <v>245</v>
      </c>
      <c r="H241" s="229">
        <v>35</v>
      </c>
      <c r="I241" s="230"/>
      <c r="J241" s="231">
        <f>ROUND(I241*H241,2)</f>
        <v>0</v>
      </c>
      <c r="K241" s="227" t="s">
        <v>1480</v>
      </c>
      <c r="L241" s="232"/>
      <c r="M241" s="233" t="s">
        <v>19</v>
      </c>
      <c r="N241" s="234" t="s">
        <v>43</v>
      </c>
      <c r="O241" s="68"/>
      <c r="P241" s="191">
        <f>O241*H241</f>
        <v>0</v>
      </c>
      <c r="Q241" s="191">
        <v>0</v>
      </c>
      <c r="R241" s="191">
        <f>Q241*H241</f>
        <v>0</v>
      </c>
      <c r="S241" s="191">
        <v>0</v>
      </c>
      <c r="T241" s="192">
        <f>S241*H241</f>
        <v>0</v>
      </c>
      <c r="U241" s="38"/>
      <c r="V241" s="38"/>
      <c r="W241" s="38"/>
      <c r="X241" s="38"/>
      <c r="Y241" s="38"/>
      <c r="Z241" s="38"/>
      <c r="AA241" s="38"/>
      <c r="AB241" s="38"/>
      <c r="AC241" s="38"/>
      <c r="AD241" s="38"/>
      <c r="AE241" s="38"/>
      <c r="AR241" s="193" t="s">
        <v>238</v>
      </c>
      <c r="AT241" s="193" t="s">
        <v>234</v>
      </c>
      <c r="AU241" s="193" t="s">
        <v>81</v>
      </c>
      <c r="AY241" s="21" t="s">
        <v>168</v>
      </c>
      <c r="BE241" s="194">
        <f>IF(N241="základní",J241,0)</f>
        <v>0</v>
      </c>
      <c r="BF241" s="194">
        <f>IF(N241="snížená",J241,0)</f>
        <v>0</v>
      </c>
      <c r="BG241" s="194">
        <f>IF(N241="zákl. přenesená",J241,0)</f>
        <v>0</v>
      </c>
      <c r="BH241" s="194">
        <f>IF(N241="sníž. přenesená",J241,0)</f>
        <v>0</v>
      </c>
      <c r="BI241" s="194">
        <f>IF(N241="nulová",J241,0)</f>
        <v>0</v>
      </c>
      <c r="BJ241" s="21" t="s">
        <v>79</v>
      </c>
      <c r="BK241" s="194">
        <f>ROUND(I241*H241,2)</f>
        <v>0</v>
      </c>
      <c r="BL241" s="21" t="s">
        <v>176</v>
      </c>
      <c r="BM241" s="193" t="s">
        <v>1512</v>
      </c>
    </row>
    <row r="242" spans="1:65" s="2" customFormat="1" ht="11.25">
      <c r="A242" s="38"/>
      <c r="B242" s="39"/>
      <c r="C242" s="40"/>
      <c r="D242" s="195" t="s">
        <v>178</v>
      </c>
      <c r="E242" s="40"/>
      <c r="F242" s="196" t="s">
        <v>4590</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1" t="s">
        <v>178</v>
      </c>
      <c r="AU242" s="21" t="s">
        <v>81</v>
      </c>
    </row>
    <row r="243" spans="1:65" s="2" customFormat="1" ht="16.5" customHeight="1">
      <c r="A243" s="38"/>
      <c r="B243" s="39"/>
      <c r="C243" s="225" t="s">
        <v>81</v>
      </c>
      <c r="D243" s="225" t="s">
        <v>234</v>
      </c>
      <c r="E243" s="226" t="s">
        <v>4591</v>
      </c>
      <c r="F243" s="227" t="s">
        <v>4592</v>
      </c>
      <c r="G243" s="228" t="s">
        <v>245</v>
      </c>
      <c r="H243" s="229">
        <v>35</v>
      </c>
      <c r="I243" s="230"/>
      <c r="J243" s="231">
        <f>ROUND(I243*H243,2)</f>
        <v>0</v>
      </c>
      <c r="K243" s="227" t="s">
        <v>1480</v>
      </c>
      <c r="L243" s="232"/>
      <c r="M243" s="233" t="s">
        <v>19</v>
      </c>
      <c r="N243" s="234" t="s">
        <v>43</v>
      </c>
      <c r="O243" s="68"/>
      <c r="P243" s="191">
        <f>O243*H243</f>
        <v>0</v>
      </c>
      <c r="Q243" s="191">
        <v>0</v>
      </c>
      <c r="R243" s="191">
        <f>Q243*H243</f>
        <v>0</v>
      </c>
      <c r="S243" s="191">
        <v>0</v>
      </c>
      <c r="T243" s="192">
        <f>S243*H243</f>
        <v>0</v>
      </c>
      <c r="U243" s="38"/>
      <c r="V243" s="38"/>
      <c r="W243" s="38"/>
      <c r="X243" s="38"/>
      <c r="Y243" s="38"/>
      <c r="Z243" s="38"/>
      <c r="AA243" s="38"/>
      <c r="AB243" s="38"/>
      <c r="AC243" s="38"/>
      <c r="AD243" s="38"/>
      <c r="AE243" s="38"/>
      <c r="AR243" s="193" t="s">
        <v>238</v>
      </c>
      <c r="AT243" s="193" t="s">
        <v>234</v>
      </c>
      <c r="AU243" s="193" t="s">
        <v>81</v>
      </c>
      <c r="AY243" s="21" t="s">
        <v>168</v>
      </c>
      <c r="BE243" s="194">
        <f>IF(N243="základní",J243,0)</f>
        <v>0</v>
      </c>
      <c r="BF243" s="194">
        <f>IF(N243="snížená",J243,0)</f>
        <v>0</v>
      </c>
      <c r="BG243" s="194">
        <f>IF(N243="zákl. přenesená",J243,0)</f>
        <v>0</v>
      </c>
      <c r="BH243" s="194">
        <f>IF(N243="sníž. přenesená",J243,0)</f>
        <v>0</v>
      </c>
      <c r="BI243" s="194">
        <f>IF(N243="nulová",J243,0)</f>
        <v>0</v>
      </c>
      <c r="BJ243" s="21" t="s">
        <v>79</v>
      </c>
      <c r="BK243" s="194">
        <f>ROUND(I243*H243,2)</f>
        <v>0</v>
      </c>
      <c r="BL243" s="21" t="s">
        <v>176</v>
      </c>
      <c r="BM243" s="193" t="s">
        <v>1524</v>
      </c>
    </row>
    <row r="244" spans="1:65" s="2" customFormat="1" ht="11.25">
      <c r="A244" s="38"/>
      <c r="B244" s="39"/>
      <c r="C244" s="40"/>
      <c r="D244" s="195" t="s">
        <v>178</v>
      </c>
      <c r="E244" s="40"/>
      <c r="F244" s="196" t="s">
        <v>4592</v>
      </c>
      <c r="G244" s="40"/>
      <c r="H244" s="40"/>
      <c r="I244" s="197"/>
      <c r="J244" s="40"/>
      <c r="K244" s="40"/>
      <c r="L244" s="43"/>
      <c r="M244" s="198"/>
      <c r="N244" s="199"/>
      <c r="O244" s="68"/>
      <c r="P244" s="68"/>
      <c r="Q244" s="68"/>
      <c r="R244" s="68"/>
      <c r="S244" s="68"/>
      <c r="T244" s="69"/>
      <c r="U244" s="38"/>
      <c r="V244" s="38"/>
      <c r="W244" s="38"/>
      <c r="X244" s="38"/>
      <c r="Y244" s="38"/>
      <c r="Z244" s="38"/>
      <c r="AA244" s="38"/>
      <c r="AB244" s="38"/>
      <c r="AC244" s="38"/>
      <c r="AD244" s="38"/>
      <c r="AE244" s="38"/>
      <c r="AT244" s="21" t="s">
        <v>178</v>
      </c>
      <c r="AU244" s="21" t="s">
        <v>81</v>
      </c>
    </row>
    <row r="245" spans="1:65" s="2" customFormat="1" ht="16.5" customHeight="1">
      <c r="A245" s="38"/>
      <c r="B245" s="39"/>
      <c r="C245" s="225" t="s">
        <v>268</v>
      </c>
      <c r="D245" s="225" t="s">
        <v>234</v>
      </c>
      <c r="E245" s="226" t="s">
        <v>4593</v>
      </c>
      <c r="F245" s="227" t="s">
        <v>4594</v>
      </c>
      <c r="G245" s="228" t="s">
        <v>999</v>
      </c>
      <c r="H245" s="229">
        <v>1</v>
      </c>
      <c r="I245" s="230"/>
      <c r="J245" s="231">
        <f>ROUND(I245*H245,2)</f>
        <v>0</v>
      </c>
      <c r="K245" s="227" t="s">
        <v>1480</v>
      </c>
      <c r="L245" s="232"/>
      <c r="M245" s="233" t="s">
        <v>19</v>
      </c>
      <c r="N245" s="234" t="s">
        <v>43</v>
      </c>
      <c r="O245" s="68"/>
      <c r="P245" s="191">
        <f>O245*H245</f>
        <v>0</v>
      </c>
      <c r="Q245" s="191">
        <v>0</v>
      </c>
      <c r="R245" s="191">
        <f>Q245*H245</f>
        <v>0</v>
      </c>
      <c r="S245" s="191">
        <v>0</v>
      </c>
      <c r="T245" s="192">
        <f>S245*H245</f>
        <v>0</v>
      </c>
      <c r="U245" s="38"/>
      <c r="V245" s="38"/>
      <c r="W245" s="38"/>
      <c r="X245" s="38"/>
      <c r="Y245" s="38"/>
      <c r="Z245" s="38"/>
      <c r="AA245" s="38"/>
      <c r="AB245" s="38"/>
      <c r="AC245" s="38"/>
      <c r="AD245" s="38"/>
      <c r="AE245" s="38"/>
      <c r="AR245" s="193" t="s">
        <v>238</v>
      </c>
      <c r="AT245" s="193" t="s">
        <v>234</v>
      </c>
      <c r="AU245" s="193" t="s">
        <v>81</v>
      </c>
      <c r="AY245" s="21" t="s">
        <v>168</v>
      </c>
      <c r="BE245" s="194">
        <f>IF(N245="základní",J245,0)</f>
        <v>0</v>
      </c>
      <c r="BF245" s="194">
        <f>IF(N245="snížená",J245,0)</f>
        <v>0</v>
      </c>
      <c r="BG245" s="194">
        <f>IF(N245="zákl. přenesená",J245,0)</f>
        <v>0</v>
      </c>
      <c r="BH245" s="194">
        <f>IF(N245="sníž. přenesená",J245,0)</f>
        <v>0</v>
      </c>
      <c r="BI245" s="194">
        <f>IF(N245="nulová",J245,0)</f>
        <v>0</v>
      </c>
      <c r="BJ245" s="21" t="s">
        <v>79</v>
      </c>
      <c r="BK245" s="194">
        <f>ROUND(I245*H245,2)</f>
        <v>0</v>
      </c>
      <c r="BL245" s="21" t="s">
        <v>176</v>
      </c>
      <c r="BM245" s="193" t="s">
        <v>1454</v>
      </c>
    </row>
    <row r="246" spans="1:65" s="2" customFormat="1" ht="11.25">
      <c r="A246" s="38"/>
      <c r="B246" s="39"/>
      <c r="C246" s="40"/>
      <c r="D246" s="195" t="s">
        <v>178</v>
      </c>
      <c r="E246" s="40"/>
      <c r="F246" s="196" t="s">
        <v>4594</v>
      </c>
      <c r="G246" s="40"/>
      <c r="H246" s="40"/>
      <c r="I246" s="197"/>
      <c r="J246" s="40"/>
      <c r="K246" s="40"/>
      <c r="L246" s="43"/>
      <c r="M246" s="198"/>
      <c r="N246" s="199"/>
      <c r="O246" s="68"/>
      <c r="P246" s="68"/>
      <c r="Q246" s="68"/>
      <c r="R246" s="68"/>
      <c r="S246" s="68"/>
      <c r="T246" s="69"/>
      <c r="U246" s="38"/>
      <c r="V246" s="38"/>
      <c r="W246" s="38"/>
      <c r="X246" s="38"/>
      <c r="Y246" s="38"/>
      <c r="Z246" s="38"/>
      <c r="AA246" s="38"/>
      <c r="AB246" s="38"/>
      <c r="AC246" s="38"/>
      <c r="AD246" s="38"/>
      <c r="AE246" s="38"/>
      <c r="AT246" s="21" t="s">
        <v>178</v>
      </c>
      <c r="AU246" s="21" t="s">
        <v>81</v>
      </c>
    </row>
    <row r="247" spans="1:65" s="2" customFormat="1" ht="16.5" customHeight="1">
      <c r="A247" s="38"/>
      <c r="B247" s="39"/>
      <c r="C247" s="225" t="s">
        <v>176</v>
      </c>
      <c r="D247" s="225" t="s">
        <v>234</v>
      </c>
      <c r="E247" s="226" t="s">
        <v>4595</v>
      </c>
      <c r="F247" s="227" t="s">
        <v>4596</v>
      </c>
      <c r="G247" s="228" t="s">
        <v>999</v>
      </c>
      <c r="H247" s="229">
        <v>1</v>
      </c>
      <c r="I247" s="230"/>
      <c r="J247" s="231">
        <f>ROUND(I247*H247,2)</f>
        <v>0</v>
      </c>
      <c r="K247" s="227" t="s">
        <v>1480</v>
      </c>
      <c r="L247" s="232"/>
      <c r="M247" s="233" t="s">
        <v>19</v>
      </c>
      <c r="N247" s="234" t="s">
        <v>43</v>
      </c>
      <c r="O247" s="68"/>
      <c r="P247" s="191">
        <f>O247*H247</f>
        <v>0</v>
      </c>
      <c r="Q247" s="191">
        <v>0</v>
      </c>
      <c r="R247" s="191">
        <f>Q247*H247</f>
        <v>0</v>
      </c>
      <c r="S247" s="191">
        <v>0</v>
      </c>
      <c r="T247" s="192">
        <f>S247*H247</f>
        <v>0</v>
      </c>
      <c r="U247" s="38"/>
      <c r="V247" s="38"/>
      <c r="W247" s="38"/>
      <c r="X247" s="38"/>
      <c r="Y247" s="38"/>
      <c r="Z247" s="38"/>
      <c r="AA247" s="38"/>
      <c r="AB247" s="38"/>
      <c r="AC247" s="38"/>
      <c r="AD247" s="38"/>
      <c r="AE247" s="38"/>
      <c r="AR247" s="193" t="s">
        <v>238</v>
      </c>
      <c r="AT247" s="193" t="s">
        <v>234</v>
      </c>
      <c r="AU247" s="193" t="s">
        <v>81</v>
      </c>
      <c r="AY247" s="21" t="s">
        <v>168</v>
      </c>
      <c r="BE247" s="194">
        <f>IF(N247="základní",J247,0)</f>
        <v>0</v>
      </c>
      <c r="BF247" s="194">
        <f>IF(N247="snížená",J247,0)</f>
        <v>0</v>
      </c>
      <c r="BG247" s="194">
        <f>IF(N247="zákl. přenesená",J247,0)</f>
        <v>0</v>
      </c>
      <c r="BH247" s="194">
        <f>IF(N247="sníž. přenesená",J247,0)</f>
        <v>0</v>
      </c>
      <c r="BI247" s="194">
        <f>IF(N247="nulová",J247,0)</f>
        <v>0</v>
      </c>
      <c r="BJ247" s="21" t="s">
        <v>79</v>
      </c>
      <c r="BK247" s="194">
        <f>ROUND(I247*H247,2)</f>
        <v>0</v>
      </c>
      <c r="BL247" s="21" t="s">
        <v>176</v>
      </c>
      <c r="BM247" s="193" t="s">
        <v>2199</v>
      </c>
    </row>
    <row r="248" spans="1:65" s="2" customFormat="1" ht="11.25">
      <c r="A248" s="38"/>
      <c r="B248" s="39"/>
      <c r="C248" s="40"/>
      <c r="D248" s="195" t="s">
        <v>178</v>
      </c>
      <c r="E248" s="40"/>
      <c r="F248" s="196" t="s">
        <v>4596</v>
      </c>
      <c r="G248" s="40"/>
      <c r="H248" s="40"/>
      <c r="I248" s="197"/>
      <c r="J248" s="40"/>
      <c r="K248" s="40"/>
      <c r="L248" s="43"/>
      <c r="M248" s="198"/>
      <c r="N248" s="199"/>
      <c r="O248" s="68"/>
      <c r="P248" s="68"/>
      <c r="Q248" s="68"/>
      <c r="R248" s="68"/>
      <c r="S248" s="68"/>
      <c r="T248" s="69"/>
      <c r="U248" s="38"/>
      <c r="V248" s="38"/>
      <c r="W248" s="38"/>
      <c r="X248" s="38"/>
      <c r="Y248" s="38"/>
      <c r="Z248" s="38"/>
      <c r="AA248" s="38"/>
      <c r="AB248" s="38"/>
      <c r="AC248" s="38"/>
      <c r="AD248" s="38"/>
      <c r="AE248" s="38"/>
      <c r="AT248" s="21" t="s">
        <v>178</v>
      </c>
      <c r="AU248" s="21" t="s">
        <v>81</v>
      </c>
    </row>
    <row r="249" spans="1:65" s="2" customFormat="1" ht="24.2" customHeight="1">
      <c r="A249" s="38"/>
      <c r="B249" s="39"/>
      <c r="C249" s="225" t="s">
        <v>635</v>
      </c>
      <c r="D249" s="225" t="s">
        <v>234</v>
      </c>
      <c r="E249" s="226" t="s">
        <v>4597</v>
      </c>
      <c r="F249" s="227" t="s">
        <v>4598</v>
      </c>
      <c r="G249" s="228" t="s">
        <v>245</v>
      </c>
      <c r="H249" s="229">
        <v>1</v>
      </c>
      <c r="I249" s="230"/>
      <c r="J249" s="231">
        <f>ROUND(I249*H249,2)</f>
        <v>0</v>
      </c>
      <c r="K249" s="227" t="s">
        <v>1480</v>
      </c>
      <c r="L249" s="232"/>
      <c r="M249" s="233" t="s">
        <v>19</v>
      </c>
      <c r="N249" s="234" t="s">
        <v>43</v>
      </c>
      <c r="O249" s="68"/>
      <c r="P249" s="191">
        <f>O249*H249</f>
        <v>0</v>
      </c>
      <c r="Q249" s="191">
        <v>0</v>
      </c>
      <c r="R249" s="191">
        <f>Q249*H249</f>
        <v>0</v>
      </c>
      <c r="S249" s="191">
        <v>0</v>
      </c>
      <c r="T249" s="192">
        <f>S249*H249</f>
        <v>0</v>
      </c>
      <c r="U249" s="38"/>
      <c r="V249" s="38"/>
      <c r="W249" s="38"/>
      <c r="X249" s="38"/>
      <c r="Y249" s="38"/>
      <c r="Z249" s="38"/>
      <c r="AA249" s="38"/>
      <c r="AB249" s="38"/>
      <c r="AC249" s="38"/>
      <c r="AD249" s="38"/>
      <c r="AE249" s="38"/>
      <c r="AR249" s="193" t="s">
        <v>238</v>
      </c>
      <c r="AT249" s="193" t="s">
        <v>234</v>
      </c>
      <c r="AU249" s="193" t="s">
        <v>81</v>
      </c>
      <c r="AY249" s="21" t="s">
        <v>168</v>
      </c>
      <c r="BE249" s="194">
        <f>IF(N249="základní",J249,0)</f>
        <v>0</v>
      </c>
      <c r="BF249" s="194">
        <f>IF(N249="snížená",J249,0)</f>
        <v>0</v>
      </c>
      <c r="BG249" s="194">
        <f>IF(N249="zákl. přenesená",J249,0)</f>
        <v>0</v>
      </c>
      <c r="BH249" s="194">
        <f>IF(N249="sníž. přenesená",J249,0)</f>
        <v>0</v>
      </c>
      <c r="BI249" s="194">
        <f>IF(N249="nulová",J249,0)</f>
        <v>0</v>
      </c>
      <c r="BJ249" s="21" t="s">
        <v>79</v>
      </c>
      <c r="BK249" s="194">
        <f>ROUND(I249*H249,2)</f>
        <v>0</v>
      </c>
      <c r="BL249" s="21" t="s">
        <v>176</v>
      </c>
      <c r="BM249" s="193" t="s">
        <v>1001</v>
      </c>
    </row>
    <row r="250" spans="1:65" s="2" customFormat="1" ht="11.25">
      <c r="A250" s="38"/>
      <c r="B250" s="39"/>
      <c r="C250" s="40"/>
      <c r="D250" s="195" t="s">
        <v>178</v>
      </c>
      <c r="E250" s="40"/>
      <c r="F250" s="196" t="s">
        <v>4598</v>
      </c>
      <c r="G250" s="40"/>
      <c r="H250" s="40"/>
      <c r="I250" s="197"/>
      <c r="J250" s="40"/>
      <c r="K250" s="40"/>
      <c r="L250" s="43"/>
      <c r="M250" s="198"/>
      <c r="N250" s="199"/>
      <c r="O250" s="68"/>
      <c r="P250" s="68"/>
      <c r="Q250" s="68"/>
      <c r="R250" s="68"/>
      <c r="S250" s="68"/>
      <c r="T250" s="69"/>
      <c r="U250" s="38"/>
      <c r="V250" s="38"/>
      <c r="W250" s="38"/>
      <c r="X250" s="38"/>
      <c r="Y250" s="38"/>
      <c r="Z250" s="38"/>
      <c r="AA250" s="38"/>
      <c r="AB250" s="38"/>
      <c r="AC250" s="38"/>
      <c r="AD250" s="38"/>
      <c r="AE250" s="38"/>
      <c r="AT250" s="21" t="s">
        <v>178</v>
      </c>
      <c r="AU250" s="21" t="s">
        <v>81</v>
      </c>
    </row>
    <row r="251" spans="1:65" s="2" customFormat="1" ht="16.5" customHeight="1">
      <c r="A251" s="38"/>
      <c r="B251" s="39"/>
      <c r="C251" s="225" t="s">
        <v>318</v>
      </c>
      <c r="D251" s="225" t="s">
        <v>234</v>
      </c>
      <c r="E251" s="226" t="s">
        <v>4599</v>
      </c>
      <c r="F251" s="227" t="s">
        <v>4600</v>
      </c>
      <c r="G251" s="228" t="s">
        <v>999</v>
      </c>
      <c r="H251" s="229">
        <v>1</v>
      </c>
      <c r="I251" s="230"/>
      <c r="J251" s="231">
        <f>ROUND(I251*H251,2)</f>
        <v>0</v>
      </c>
      <c r="K251" s="227" t="s">
        <v>1480</v>
      </c>
      <c r="L251" s="232"/>
      <c r="M251" s="233" t="s">
        <v>19</v>
      </c>
      <c r="N251" s="234" t="s">
        <v>43</v>
      </c>
      <c r="O251" s="68"/>
      <c r="P251" s="191">
        <f>O251*H251</f>
        <v>0</v>
      </c>
      <c r="Q251" s="191">
        <v>0</v>
      </c>
      <c r="R251" s="191">
        <f>Q251*H251</f>
        <v>0</v>
      </c>
      <c r="S251" s="191">
        <v>0</v>
      </c>
      <c r="T251" s="192">
        <f>S251*H251</f>
        <v>0</v>
      </c>
      <c r="U251" s="38"/>
      <c r="V251" s="38"/>
      <c r="W251" s="38"/>
      <c r="X251" s="38"/>
      <c r="Y251" s="38"/>
      <c r="Z251" s="38"/>
      <c r="AA251" s="38"/>
      <c r="AB251" s="38"/>
      <c r="AC251" s="38"/>
      <c r="AD251" s="38"/>
      <c r="AE251" s="38"/>
      <c r="AR251" s="193" t="s">
        <v>238</v>
      </c>
      <c r="AT251" s="193" t="s">
        <v>234</v>
      </c>
      <c r="AU251" s="193" t="s">
        <v>81</v>
      </c>
      <c r="AY251" s="21" t="s">
        <v>168</v>
      </c>
      <c r="BE251" s="194">
        <f>IF(N251="základní",J251,0)</f>
        <v>0</v>
      </c>
      <c r="BF251" s="194">
        <f>IF(N251="snížená",J251,0)</f>
        <v>0</v>
      </c>
      <c r="BG251" s="194">
        <f>IF(N251="zákl. přenesená",J251,0)</f>
        <v>0</v>
      </c>
      <c r="BH251" s="194">
        <f>IF(N251="sníž. přenesená",J251,0)</f>
        <v>0</v>
      </c>
      <c r="BI251" s="194">
        <f>IF(N251="nulová",J251,0)</f>
        <v>0</v>
      </c>
      <c r="BJ251" s="21" t="s">
        <v>79</v>
      </c>
      <c r="BK251" s="194">
        <f>ROUND(I251*H251,2)</f>
        <v>0</v>
      </c>
      <c r="BL251" s="21" t="s">
        <v>176</v>
      </c>
      <c r="BM251" s="193" t="s">
        <v>968</v>
      </c>
    </row>
    <row r="252" spans="1:65" s="2" customFormat="1" ht="11.25">
      <c r="A252" s="38"/>
      <c r="B252" s="39"/>
      <c r="C252" s="40"/>
      <c r="D252" s="195" t="s">
        <v>178</v>
      </c>
      <c r="E252" s="40"/>
      <c r="F252" s="196" t="s">
        <v>4600</v>
      </c>
      <c r="G252" s="40"/>
      <c r="H252" s="40"/>
      <c r="I252" s="197"/>
      <c r="J252" s="40"/>
      <c r="K252" s="40"/>
      <c r="L252" s="43"/>
      <c r="M252" s="198"/>
      <c r="N252" s="199"/>
      <c r="O252" s="68"/>
      <c r="P252" s="68"/>
      <c r="Q252" s="68"/>
      <c r="R252" s="68"/>
      <c r="S252" s="68"/>
      <c r="T252" s="69"/>
      <c r="U252" s="38"/>
      <c r="V252" s="38"/>
      <c r="W252" s="38"/>
      <c r="X252" s="38"/>
      <c r="Y252" s="38"/>
      <c r="Z252" s="38"/>
      <c r="AA252" s="38"/>
      <c r="AB252" s="38"/>
      <c r="AC252" s="38"/>
      <c r="AD252" s="38"/>
      <c r="AE252" s="38"/>
      <c r="AT252" s="21" t="s">
        <v>178</v>
      </c>
      <c r="AU252" s="21" t="s">
        <v>81</v>
      </c>
    </row>
    <row r="253" spans="1:65" s="2" customFormat="1" ht="16.5" customHeight="1">
      <c r="A253" s="38"/>
      <c r="B253" s="39"/>
      <c r="C253" s="225" t="s">
        <v>192</v>
      </c>
      <c r="D253" s="225" t="s">
        <v>234</v>
      </c>
      <c r="E253" s="226" t="s">
        <v>4601</v>
      </c>
      <c r="F253" s="227" t="s">
        <v>4602</v>
      </c>
      <c r="G253" s="228" t="s">
        <v>4489</v>
      </c>
      <c r="H253" s="229">
        <v>1</v>
      </c>
      <c r="I253" s="230"/>
      <c r="J253" s="231">
        <f>ROUND(I253*H253,2)</f>
        <v>0</v>
      </c>
      <c r="K253" s="227" t="s">
        <v>1480</v>
      </c>
      <c r="L253" s="232"/>
      <c r="M253" s="233" t="s">
        <v>19</v>
      </c>
      <c r="N253" s="234" t="s">
        <v>43</v>
      </c>
      <c r="O253" s="68"/>
      <c r="P253" s="191">
        <f>O253*H253</f>
        <v>0</v>
      </c>
      <c r="Q253" s="191">
        <v>0</v>
      </c>
      <c r="R253" s="191">
        <f>Q253*H253</f>
        <v>0</v>
      </c>
      <c r="S253" s="191">
        <v>0</v>
      </c>
      <c r="T253" s="192">
        <f>S253*H253</f>
        <v>0</v>
      </c>
      <c r="U253" s="38"/>
      <c r="V253" s="38"/>
      <c r="W253" s="38"/>
      <c r="X253" s="38"/>
      <c r="Y253" s="38"/>
      <c r="Z253" s="38"/>
      <c r="AA253" s="38"/>
      <c r="AB253" s="38"/>
      <c r="AC253" s="38"/>
      <c r="AD253" s="38"/>
      <c r="AE253" s="38"/>
      <c r="AR253" s="193" t="s">
        <v>238</v>
      </c>
      <c r="AT253" s="193" t="s">
        <v>234</v>
      </c>
      <c r="AU253" s="193" t="s">
        <v>81</v>
      </c>
      <c r="AY253" s="21" t="s">
        <v>168</v>
      </c>
      <c r="BE253" s="194">
        <f>IF(N253="základní",J253,0)</f>
        <v>0</v>
      </c>
      <c r="BF253" s="194">
        <f>IF(N253="snížená",J253,0)</f>
        <v>0</v>
      </c>
      <c r="BG253" s="194">
        <f>IF(N253="zákl. přenesená",J253,0)</f>
        <v>0</v>
      </c>
      <c r="BH253" s="194">
        <f>IF(N253="sníž. přenesená",J253,0)</f>
        <v>0</v>
      </c>
      <c r="BI253" s="194">
        <f>IF(N253="nulová",J253,0)</f>
        <v>0</v>
      </c>
      <c r="BJ253" s="21" t="s">
        <v>79</v>
      </c>
      <c r="BK253" s="194">
        <f>ROUND(I253*H253,2)</f>
        <v>0</v>
      </c>
      <c r="BL253" s="21" t="s">
        <v>176</v>
      </c>
      <c r="BM253" s="193" t="s">
        <v>2216</v>
      </c>
    </row>
    <row r="254" spans="1:65" s="2" customFormat="1" ht="11.25">
      <c r="A254" s="38"/>
      <c r="B254" s="39"/>
      <c r="C254" s="40"/>
      <c r="D254" s="195" t="s">
        <v>178</v>
      </c>
      <c r="E254" s="40"/>
      <c r="F254" s="196" t="s">
        <v>4602</v>
      </c>
      <c r="G254" s="40"/>
      <c r="H254" s="40"/>
      <c r="I254" s="197"/>
      <c r="J254" s="40"/>
      <c r="K254" s="40"/>
      <c r="L254" s="43"/>
      <c r="M254" s="198"/>
      <c r="N254" s="199"/>
      <c r="O254" s="68"/>
      <c r="P254" s="68"/>
      <c r="Q254" s="68"/>
      <c r="R254" s="68"/>
      <c r="S254" s="68"/>
      <c r="T254" s="69"/>
      <c r="U254" s="38"/>
      <c r="V254" s="38"/>
      <c r="W254" s="38"/>
      <c r="X254" s="38"/>
      <c r="Y254" s="38"/>
      <c r="Z254" s="38"/>
      <c r="AA254" s="38"/>
      <c r="AB254" s="38"/>
      <c r="AC254" s="38"/>
      <c r="AD254" s="38"/>
      <c r="AE254" s="38"/>
      <c r="AT254" s="21" t="s">
        <v>178</v>
      </c>
      <c r="AU254" s="21" t="s">
        <v>81</v>
      </c>
    </row>
    <row r="255" spans="1:65" s="12" customFormat="1" ht="22.9" customHeight="1">
      <c r="B255" s="166"/>
      <c r="C255" s="167"/>
      <c r="D255" s="168" t="s">
        <v>71</v>
      </c>
      <c r="E255" s="180" t="s">
        <v>4603</v>
      </c>
      <c r="F255" s="180" t="s">
        <v>4604</v>
      </c>
      <c r="G255" s="167"/>
      <c r="H255" s="167"/>
      <c r="I255" s="170"/>
      <c r="J255" s="181">
        <f>BK255</f>
        <v>0</v>
      </c>
      <c r="K255" s="167"/>
      <c r="L255" s="172"/>
      <c r="M255" s="173"/>
      <c r="N255" s="174"/>
      <c r="O255" s="174"/>
      <c r="P255" s="175">
        <f>SUM(P256:P257)</f>
        <v>0</v>
      </c>
      <c r="Q255" s="174"/>
      <c r="R255" s="175">
        <f>SUM(R256:R257)</f>
        <v>0</v>
      </c>
      <c r="S255" s="174"/>
      <c r="T255" s="176">
        <f>SUM(T256:T257)</f>
        <v>0</v>
      </c>
      <c r="AR255" s="177" t="s">
        <v>79</v>
      </c>
      <c r="AT255" s="178" t="s">
        <v>71</v>
      </c>
      <c r="AU255" s="178" t="s">
        <v>79</v>
      </c>
      <c r="AY255" s="177" t="s">
        <v>168</v>
      </c>
      <c r="BK255" s="179">
        <f>SUM(BK256:BK257)</f>
        <v>0</v>
      </c>
    </row>
    <row r="256" spans="1:65" s="2" customFormat="1" ht="24.2" customHeight="1">
      <c r="A256" s="38"/>
      <c r="B256" s="39"/>
      <c r="C256" s="225" t="s">
        <v>79</v>
      </c>
      <c r="D256" s="225" t="s">
        <v>234</v>
      </c>
      <c r="E256" s="226" t="s">
        <v>4605</v>
      </c>
      <c r="F256" s="227" t="s">
        <v>4606</v>
      </c>
      <c r="G256" s="228" t="s">
        <v>4489</v>
      </c>
      <c r="H256" s="229">
        <v>1</v>
      </c>
      <c r="I256" s="230"/>
      <c r="J256" s="231">
        <f>ROUND(I256*H256,2)</f>
        <v>0</v>
      </c>
      <c r="K256" s="227" t="s">
        <v>1480</v>
      </c>
      <c r="L256" s="232"/>
      <c r="M256" s="233" t="s">
        <v>19</v>
      </c>
      <c r="N256" s="234" t="s">
        <v>43</v>
      </c>
      <c r="O256" s="68"/>
      <c r="P256" s="191">
        <f>O256*H256</f>
        <v>0</v>
      </c>
      <c r="Q256" s="191">
        <v>0</v>
      </c>
      <c r="R256" s="191">
        <f>Q256*H256</f>
        <v>0</v>
      </c>
      <c r="S256" s="191">
        <v>0</v>
      </c>
      <c r="T256" s="192">
        <f>S256*H256</f>
        <v>0</v>
      </c>
      <c r="U256" s="38"/>
      <c r="V256" s="38"/>
      <c r="W256" s="38"/>
      <c r="X256" s="38"/>
      <c r="Y256" s="38"/>
      <c r="Z256" s="38"/>
      <c r="AA256" s="38"/>
      <c r="AB256" s="38"/>
      <c r="AC256" s="38"/>
      <c r="AD256" s="38"/>
      <c r="AE256" s="38"/>
      <c r="AR256" s="193" t="s">
        <v>238</v>
      </c>
      <c r="AT256" s="193" t="s">
        <v>234</v>
      </c>
      <c r="AU256" s="193" t="s">
        <v>81</v>
      </c>
      <c r="AY256" s="21" t="s">
        <v>168</v>
      </c>
      <c r="BE256" s="194">
        <f>IF(N256="základní",J256,0)</f>
        <v>0</v>
      </c>
      <c r="BF256" s="194">
        <f>IF(N256="snížená",J256,0)</f>
        <v>0</v>
      </c>
      <c r="BG256" s="194">
        <f>IF(N256="zákl. přenesená",J256,0)</f>
        <v>0</v>
      </c>
      <c r="BH256" s="194">
        <f>IF(N256="sníž. přenesená",J256,0)</f>
        <v>0</v>
      </c>
      <c r="BI256" s="194">
        <f>IF(N256="nulová",J256,0)</f>
        <v>0</v>
      </c>
      <c r="BJ256" s="21" t="s">
        <v>79</v>
      </c>
      <c r="BK256" s="194">
        <f>ROUND(I256*H256,2)</f>
        <v>0</v>
      </c>
      <c r="BL256" s="21" t="s">
        <v>176</v>
      </c>
      <c r="BM256" s="193" t="s">
        <v>2222</v>
      </c>
    </row>
    <row r="257" spans="1:65" s="2" customFormat="1" ht="11.25">
      <c r="A257" s="38"/>
      <c r="B257" s="39"/>
      <c r="C257" s="40"/>
      <c r="D257" s="195" t="s">
        <v>178</v>
      </c>
      <c r="E257" s="40"/>
      <c r="F257" s="196" t="s">
        <v>4606</v>
      </c>
      <c r="G257" s="40"/>
      <c r="H257" s="40"/>
      <c r="I257" s="197"/>
      <c r="J257" s="40"/>
      <c r="K257" s="40"/>
      <c r="L257" s="43"/>
      <c r="M257" s="198"/>
      <c r="N257" s="199"/>
      <c r="O257" s="68"/>
      <c r="P257" s="68"/>
      <c r="Q257" s="68"/>
      <c r="R257" s="68"/>
      <c r="S257" s="68"/>
      <c r="T257" s="69"/>
      <c r="U257" s="38"/>
      <c r="V257" s="38"/>
      <c r="W257" s="38"/>
      <c r="X257" s="38"/>
      <c r="Y257" s="38"/>
      <c r="Z257" s="38"/>
      <c r="AA257" s="38"/>
      <c r="AB257" s="38"/>
      <c r="AC257" s="38"/>
      <c r="AD257" s="38"/>
      <c r="AE257" s="38"/>
      <c r="AT257" s="21" t="s">
        <v>178</v>
      </c>
      <c r="AU257" s="21" t="s">
        <v>81</v>
      </c>
    </row>
    <row r="258" spans="1:65" s="12" customFormat="1" ht="22.9" customHeight="1">
      <c r="B258" s="166"/>
      <c r="C258" s="167"/>
      <c r="D258" s="168" t="s">
        <v>71</v>
      </c>
      <c r="E258" s="180" t="s">
        <v>4607</v>
      </c>
      <c r="F258" s="180" t="s">
        <v>4474</v>
      </c>
      <c r="G258" s="167"/>
      <c r="H258" s="167"/>
      <c r="I258" s="170"/>
      <c r="J258" s="181">
        <f>BK258</f>
        <v>0</v>
      </c>
      <c r="K258" s="167"/>
      <c r="L258" s="172"/>
      <c r="M258" s="173"/>
      <c r="N258" s="174"/>
      <c r="O258" s="174"/>
      <c r="P258" s="175">
        <f>SUM(P259:P290)</f>
        <v>0</v>
      </c>
      <c r="Q258" s="174"/>
      <c r="R258" s="175">
        <f>SUM(R259:R290)</f>
        <v>0</v>
      </c>
      <c r="S258" s="174"/>
      <c r="T258" s="176">
        <f>SUM(T259:T290)</f>
        <v>0</v>
      </c>
      <c r="AR258" s="177" t="s">
        <v>79</v>
      </c>
      <c r="AT258" s="178" t="s">
        <v>71</v>
      </c>
      <c r="AU258" s="178" t="s">
        <v>79</v>
      </c>
      <c r="AY258" s="177" t="s">
        <v>168</v>
      </c>
      <c r="BK258" s="179">
        <f>SUM(BK259:BK290)</f>
        <v>0</v>
      </c>
    </row>
    <row r="259" spans="1:65" s="2" customFormat="1" ht="16.5" customHeight="1">
      <c r="A259" s="38"/>
      <c r="B259" s="39"/>
      <c r="C259" s="182" t="s">
        <v>79</v>
      </c>
      <c r="D259" s="182" t="s">
        <v>171</v>
      </c>
      <c r="E259" s="183" t="s">
        <v>4608</v>
      </c>
      <c r="F259" s="184" t="s">
        <v>4609</v>
      </c>
      <c r="G259" s="185" t="s">
        <v>245</v>
      </c>
      <c r="H259" s="186">
        <v>200</v>
      </c>
      <c r="I259" s="187"/>
      <c r="J259" s="188">
        <f>ROUND(I259*H259,2)</f>
        <v>0</v>
      </c>
      <c r="K259" s="184" t="s">
        <v>1480</v>
      </c>
      <c r="L259" s="43"/>
      <c r="M259" s="189" t="s">
        <v>19</v>
      </c>
      <c r="N259" s="190" t="s">
        <v>43</v>
      </c>
      <c r="O259" s="68"/>
      <c r="P259" s="191">
        <f>O259*H259</f>
        <v>0</v>
      </c>
      <c r="Q259" s="191">
        <v>0</v>
      </c>
      <c r="R259" s="191">
        <f>Q259*H259</f>
        <v>0</v>
      </c>
      <c r="S259" s="191">
        <v>0</v>
      </c>
      <c r="T259" s="192">
        <f>S259*H259</f>
        <v>0</v>
      </c>
      <c r="U259" s="38"/>
      <c r="V259" s="38"/>
      <c r="W259" s="38"/>
      <c r="X259" s="38"/>
      <c r="Y259" s="38"/>
      <c r="Z259" s="38"/>
      <c r="AA259" s="38"/>
      <c r="AB259" s="38"/>
      <c r="AC259" s="38"/>
      <c r="AD259" s="38"/>
      <c r="AE259" s="38"/>
      <c r="AR259" s="193" t="s">
        <v>176</v>
      </c>
      <c r="AT259" s="193" t="s">
        <v>171</v>
      </c>
      <c r="AU259" s="193" t="s">
        <v>81</v>
      </c>
      <c r="AY259" s="21" t="s">
        <v>168</v>
      </c>
      <c r="BE259" s="194">
        <f>IF(N259="základní",J259,0)</f>
        <v>0</v>
      </c>
      <c r="BF259" s="194">
        <f>IF(N259="snížená",J259,0)</f>
        <v>0</v>
      </c>
      <c r="BG259" s="194">
        <f>IF(N259="zákl. přenesená",J259,0)</f>
        <v>0</v>
      </c>
      <c r="BH259" s="194">
        <f>IF(N259="sníž. přenesená",J259,0)</f>
        <v>0</v>
      </c>
      <c r="BI259" s="194">
        <f>IF(N259="nulová",J259,0)</f>
        <v>0</v>
      </c>
      <c r="BJ259" s="21" t="s">
        <v>79</v>
      </c>
      <c r="BK259" s="194">
        <f>ROUND(I259*H259,2)</f>
        <v>0</v>
      </c>
      <c r="BL259" s="21" t="s">
        <v>176</v>
      </c>
      <c r="BM259" s="193" t="s">
        <v>2227</v>
      </c>
    </row>
    <row r="260" spans="1:65" s="2" customFormat="1" ht="11.25">
      <c r="A260" s="38"/>
      <c r="B260" s="39"/>
      <c r="C260" s="40"/>
      <c r="D260" s="195" t="s">
        <v>178</v>
      </c>
      <c r="E260" s="40"/>
      <c r="F260" s="196" t="s">
        <v>4609</v>
      </c>
      <c r="G260" s="40"/>
      <c r="H260" s="40"/>
      <c r="I260" s="197"/>
      <c r="J260" s="40"/>
      <c r="K260" s="40"/>
      <c r="L260" s="43"/>
      <c r="M260" s="198"/>
      <c r="N260" s="199"/>
      <c r="O260" s="68"/>
      <c r="P260" s="68"/>
      <c r="Q260" s="68"/>
      <c r="R260" s="68"/>
      <c r="S260" s="68"/>
      <c r="T260" s="69"/>
      <c r="U260" s="38"/>
      <c r="V260" s="38"/>
      <c r="W260" s="38"/>
      <c r="X260" s="38"/>
      <c r="Y260" s="38"/>
      <c r="Z260" s="38"/>
      <c r="AA260" s="38"/>
      <c r="AB260" s="38"/>
      <c r="AC260" s="38"/>
      <c r="AD260" s="38"/>
      <c r="AE260" s="38"/>
      <c r="AT260" s="21" t="s">
        <v>178</v>
      </c>
      <c r="AU260" s="21" t="s">
        <v>81</v>
      </c>
    </row>
    <row r="261" spans="1:65" s="2" customFormat="1" ht="16.5" customHeight="1">
      <c r="A261" s="38"/>
      <c r="B261" s="39"/>
      <c r="C261" s="182" t="s">
        <v>81</v>
      </c>
      <c r="D261" s="182" t="s">
        <v>171</v>
      </c>
      <c r="E261" s="183" t="s">
        <v>4610</v>
      </c>
      <c r="F261" s="184" t="s">
        <v>4611</v>
      </c>
      <c r="G261" s="185" t="s">
        <v>245</v>
      </c>
      <c r="H261" s="186">
        <v>100</v>
      </c>
      <c r="I261" s="187"/>
      <c r="J261" s="188">
        <f>ROUND(I261*H261,2)</f>
        <v>0</v>
      </c>
      <c r="K261" s="184" t="s">
        <v>1480</v>
      </c>
      <c r="L261" s="43"/>
      <c r="M261" s="189" t="s">
        <v>19</v>
      </c>
      <c r="N261" s="190" t="s">
        <v>43</v>
      </c>
      <c r="O261" s="68"/>
      <c r="P261" s="191">
        <f>O261*H261</f>
        <v>0</v>
      </c>
      <c r="Q261" s="191">
        <v>0</v>
      </c>
      <c r="R261" s="191">
        <f>Q261*H261</f>
        <v>0</v>
      </c>
      <c r="S261" s="191">
        <v>0</v>
      </c>
      <c r="T261" s="192">
        <f>S261*H261</f>
        <v>0</v>
      </c>
      <c r="U261" s="38"/>
      <c r="V261" s="38"/>
      <c r="W261" s="38"/>
      <c r="X261" s="38"/>
      <c r="Y261" s="38"/>
      <c r="Z261" s="38"/>
      <c r="AA261" s="38"/>
      <c r="AB261" s="38"/>
      <c r="AC261" s="38"/>
      <c r="AD261" s="38"/>
      <c r="AE261" s="38"/>
      <c r="AR261" s="193" t="s">
        <v>176</v>
      </c>
      <c r="AT261" s="193" t="s">
        <v>171</v>
      </c>
      <c r="AU261" s="193" t="s">
        <v>81</v>
      </c>
      <c r="AY261" s="21" t="s">
        <v>168</v>
      </c>
      <c r="BE261" s="194">
        <f>IF(N261="základní",J261,0)</f>
        <v>0</v>
      </c>
      <c r="BF261" s="194">
        <f>IF(N261="snížená",J261,0)</f>
        <v>0</v>
      </c>
      <c r="BG261" s="194">
        <f>IF(N261="zákl. přenesená",J261,0)</f>
        <v>0</v>
      </c>
      <c r="BH261" s="194">
        <f>IF(N261="sníž. přenesená",J261,0)</f>
        <v>0</v>
      </c>
      <c r="BI261" s="194">
        <f>IF(N261="nulová",J261,0)</f>
        <v>0</v>
      </c>
      <c r="BJ261" s="21" t="s">
        <v>79</v>
      </c>
      <c r="BK261" s="194">
        <f>ROUND(I261*H261,2)</f>
        <v>0</v>
      </c>
      <c r="BL261" s="21" t="s">
        <v>176</v>
      </c>
      <c r="BM261" s="193" t="s">
        <v>1175</v>
      </c>
    </row>
    <row r="262" spans="1:65" s="2" customFormat="1" ht="11.25">
      <c r="A262" s="38"/>
      <c r="B262" s="39"/>
      <c r="C262" s="40"/>
      <c r="D262" s="195" t="s">
        <v>178</v>
      </c>
      <c r="E262" s="40"/>
      <c r="F262" s="196" t="s">
        <v>4611</v>
      </c>
      <c r="G262" s="40"/>
      <c r="H262" s="40"/>
      <c r="I262" s="197"/>
      <c r="J262" s="40"/>
      <c r="K262" s="40"/>
      <c r="L262" s="43"/>
      <c r="M262" s="198"/>
      <c r="N262" s="199"/>
      <c r="O262" s="68"/>
      <c r="P262" s="68"/>
      <c r="Q262" s="68"/>
      <c r="R262" s="68"/>
      <c r="S262" s="68"/>
      <c r="T262" s="69"/>
      <c r="U262" s="38"/>
      <c r="V262" s="38"/>
      <c r="W262" s="38"/>
      <c r="X262" s="38"/>
      <c r="Y262" s="38"/>
      <c r="Z262" s="38"/>
      <c r="AA262" s="38"/>
      <c r="AB262" s="38"/>
      <c r="AC262" s="38"/>
      <c r="AD262" s="38"/>
      <c r="AE262" s="38"/>
      <c r="AT262" s="21" t="s">
        <v>178</v>
      </c>
      <c r="AU262" s="21" t="s">
        <v>81</v>
      </c>
    </row>
    <row r="263" spans="1:65" s="2" customFormat="1" ht="16.5" customHeight="1">
      <c r="A263" s="38"/>
      <c r="B263" s="39"/>
      <c r="C263" s="182" t="s">
        <v>268</v>
      </c>
      <c r="D263" s="182" t="s">
        <v>171</v>
      </c>
      <c r="E263" s="183" t="s">
        <v>4612</v>
      </c>
      <c r="F263" s="184" t="s">
        <v>4488</v>
      </c>
      <c r="G263" s="185" t="s">
        <v>4489</v>
      </c>
      <c r="H263" s="186">
        <v>1</v>
      </c>
      <c r="I263" s="187"/>
      <c r="J263" s="188">
        <f>ROUND(I263*H263,2)</f>
        <v>0</v>
      </c>
      <c r="K263" s="184" t="s">
        <v>1480</v>
      </c>
      <c r="L263" s="43"/>
      <c r="M263" s="189" t="s">
        <v>19</v>
      </c>
      <c r="N263" s="190" t="s">
        <v>43</v>
      </c>
      <c r="O263" s="68"/>
      <c r="P263" s="191">
        <f>O263*H263</f>
        <v>0</v>
      </c>
      <c r="Q263" s="191">
        <v>0</v>
      </c>
      <c r="R263" s="191">
        <f>Q263*H263</f>
        <v>0</v>
      </c>
      <c r="S263" s="191">
        <v>0</v>
      </c>
      <c r="T263" s="192">
        <f>S263*H263</f>
        <v>0</v>
      </c>
      <c r="U263" s="38"/>
      <c r="V263" s="38"/>
      <c r="W263" s="38"/>
      <c r="X263" s="38"/>
      <c r="Y263" s="38"/>
      <c r="Z263" s="38"/>
      <c r="AA263" s="38"/>
      <c r="AB263" s="38"/>
      <c r="AC263" s="38"/>
      <c r="AD263" s="38"/>
      <c r="AE263" s="38"/>
      <c r="AR263" s="193" t="s">
        <v>176</v>
      </c>
      <c r="AT263" s="193" t="s">
        <v>171</v>
      </c>
      <c r="AU263" s="193" t="s">
        <v>81</v>
      </c>
      <c r="AY263" s="21" t="s">
        <v>168</v>
      </c>
      <c r="BE263" s="194">
        <f>IF(N263="základní",J263,0)</f>
        <v>0</v>
      </c>
      <c r="BF263" s="194">
        <f>IF(N263="snížená",J263,0)</f>
        <v>0</v>
      </c>
      <c r="BG263" s="194">
        <f>IF(N263="zákl. přenesená",J263,0)</f>
        <v>0</v>
      </c>
      <c r="BH263" s="194">
        <f>IF(N263="sníž. přenesená",J263,0)</f>
        <v>0</v>
      </c>
      <c r="BI263" s="194">
        <f>IF(N263="nulová",J263,0)</f>
        <v>0</v>
      </c>
      <c r="BJ263" s="21" t="s">
        <v>79</v>
      </c>
      <c r="BK263" s="194">
        <f>ROUND(I263*H263,2)</f>
        <v>0</v>
      </c>
      <c r="BL263" s="21" t="s">
        <v>176</v>
      </c>
      <c r="BM263" s="193" t="s">
        <v>1196</v>
      </c>
    </row>
    <row r="264" spans="1:65" s="2" customFormat="1" ht="11.25">
      <c r="A264" s="38"/>
      <c r="B264" s="39"/>
      <c r="C264" s="40"/>
      <c r="D264" s="195" t="s">
        <v>178</v>
      </c>
      <c r="E264" s="40"/>
      <c r="F264" s="196" t="s">
        <v>4488</v>
      </c>
      <c r="G264" s="40"/>
      <c r="H264" s="40"/>
      <c r="I264" s="197"/>
      <c r="J264" s="40"/>
      <c r="K264" s="40"/>
      <c r="L264" s="43"/>
      <c r="M264" s="198"/>
      <c r="N264" s="199"/>
      <c r="O264" s="68"/>
      <c r="P264" s="68"/>
      <c r="Q264" s="68"/>
      <c r="R264" s="68"/>
      <c r="S264" s="68"/>
      <c r="T264" s="69"/>
      <c r="U264" s="38"/>
      <c r="V264" s="38"/>
      <c r="W264" s="38"/>
      <c r="X264" s="38"/>
      <c r="Y264" s="38"/>
      <c r="Z264" s="38"/>
      <c r="AA264" s="38"/>
      <c r="AB264" s="38"/>
      <c r="AC264" s="38"/>
      <c r="AD264" s="38"/>
      <c r="AE264" s="38"/>
      <c r="AT264" s="21" t="s">
        <v>178</v>
      </c>
      <c r="AU264" s="21" t="s">
        <v>81</v>
      </c>
    </row>
    <row r="265" spans="1:65" s="2" customFormat="1" ht="16.5" customHeight="1">
      <c r="A265" s="38"/>
      <c r="B265" s="39"/>
      <c r="C265" s="182" t="s">
        <v>176</v>
      </c>
      <c r="D265" s="182" t="s">
        <v>171</v>
      </c>
      <c r="E265" s="183" t="s">
        <v>4613</v>
      </c>
      <c r="F265" s="184" t="s">
        <v>4614</v>
      </c>
      <c r="G265" s="185" t="s">
        <v>999</v>
      </c>
      <c r="H265" s="186">
        <v>1</v>
      </c>
      <c r="I265" s="187"/>
      <c r="J265" s="188">
        <f>ROUND(I265*H265,2)</f>
        <v>0</v>
      </c>
      <c r="K265" s="184" t="s">
        <v>1480</v>
      </c>
      <c r="L265" s="43"/>
      <c r="M265" s="189" t="s">
        <v>19</v>
      </c>
      <c r="N265" s="190" t="s">
        <v>43</v>
      </c>
      <c r="O265" s="68"/>
      <c r="P265" s="191">
        <f>O265*H265</f>
        <v>0</v>
      </c>
      <c r="Q265" s="191">
        <v>0</v>
      </c>
      <c r="R265" s="191">
        <f>Q265*H265</f>
        <v>0</v>
      </c>
      <c r="S265" s="191">
        <v>0</v>
      </c>
      <c r="T265" s="192">
        <f>S265*H265</f>
        <v>0</v>
      </c>
      <c r="U265" s="38"/>
      <c r="V265" s="38"/>
      <c r="W265" s="38"/>
      <c r="X265" s="38"/>
      <c r="Y265" s="38"/>
      <c r="Z265" s="38"/>
      <c r="AA265" s="38"/>
      <c r="AB265" s="38"/>
      <c r="AC265" s="38"/>
      <c r="AD265" s="38"/>
      <c r="AE265" s="38"/>
      <c r="AR265" s="193" t="s">
        <v>176</v>
      </c>
      <c r="AT265" s="193" t="s">
        <v>171</v>
      </c>
      <c r="AU265" s="193" t="s">
        <v>81</v>
      </c>
      <c r="AY265" s="21" t="s">
        <v>168</v>
      </c>
      <c r="BE265" s="194">
        <f>IF(N265="základní",J265,0)</f>
        <v>0</v>
      </c>
      <c r="BF265" s="194">
        <f>IF(N265="snížená",J265,0)</f>
        <v>0</v>
      </c>
      <c r="BG265" s="194">
        <f>IF(N265="zákl. přenesená",J265,0)</f>
        <v>0</v>
      </c>
      <c r="BH265" s="194">
        <f>IF(N265="sníž. přenesená",J265,0)</f>
        <v>0</v>
      </c>
      <c r="BI265" s="194">
        <f>IF(N265="nulová",J265,0)</f>
        <v>0</v>
      </c>
      <c r="BJ265" s="21" t="s">
        <v>79</v>
      </c>
      <c r="BK265" s="194">
        <f>ROUND(I265*H265,2)</f>
        <v>0</v>
      </c>
      <c r="BL265" s="21" t="s">
        <v>176</v>
      </c>
      <c r="BM265" s="193" t="s">
        <v>1212</v>
      </c>
    </row>
    <row r="266" spans="1:65" s="2" customFormat="1" ht="11.25">
      <c r="A266" s="38"/>
      <c r="B266" s="39"/>
      <c r="C266" s="40"/>
      <c r="D266" s="195" t="s">
        <v>178</v>
      </c>
      <c r="E266" s="40"/>
      <c r="F266" s="196" t="s">
        <v>4614</v>
      </c>
      <c r="G266" s="40"/>
      <c r="H266" s="40"/>
      <c r="I266" s="197"/>
      <c r="J266" s="40"/>
      <c r="K266" s="40"/>
      <c r="L266" s="43"/>
      <c r="M266" s="198"/>
      <c r="N266" s="199"/>
      <c r="O266" s="68"/>
      <c r="P266" s="68"/>
      <c r="Q266" s="68"/>
      <c r="R266" s="68"/>
      <c r="S266" s="68"/>
      <c r="T266" s="69"/>
      <c r="U266" s="38"/>
      <c r="V266" s="38"/>
      <c r="W266" s="38"/>
      <c r="X266" s="38"/>
      <c r="Y266" s="38"/>
      <c r="Z266" s="38"/>
      <c r="AA266" s="38"/>
      <c r="AB266" s="38"/>
      <c r="AC266" s="38"/>
      <c r="AD266" s="38"/>
      <c r="AE266" s="38"/>
      <c r="AT266" s="21" t="s">
        <v>178</v>
      </c>
      <c r="AU266" s="21" t="s">
        <v>81</v>
      </c>
    </row>
    <row r="267" spans="1:65" s="2" customFormat="1" ht="16.5" customHeight="1">
      <c r="A267" s="38"/>
      <c r="B267" s="39"/>
      <c r="C267" s="182" t="s">
        <v>635</v>
      </c>
      <c r="D267" s="182" t="s">
        <v>171</v>
      </c>
      <c r="E267" s="183" t="s">
        <v>4615</v>
      </c>
      <c r="F267" s="184" t="s">
        <v>4616</v>
      </c>
      <c r="G267" s="185" t="s">
        <v>999</v>
      </c>
      <c r="H267" s="186">
        <v>1</v>
      </c>
      <c r="I267" s="187"/>
      <c r="J267" s="188">
        <f>ROUND(I267*H267,2)</f>
        <v>0</v>
      </c>
      <c r="K267" s="184" t="s">
        <v>1480</v>
      </c>
      <c r="L267" s="43"/>
      <c r="M267" s="189" t="s">
        <v>19</v>
      </c>
      <c r="N267" s="190" t="s">
        <v>43</v>
      </c>
      <c r="O267" s="68"/>
      <c r="P267" s="191">
        <f>O267*H267</f>
        <v>0</v>
      </c>
      <c r="Q267" s="191">
        <v>0</v>
      </c>
      <c r="R267" s="191">
        <f>Q267*H267</f>
        <v>0</v>
      </c>
      <c r="S267" s="191">
        <v>0</v>
      </c>
      <c r="T267" s="192">
        <f>S267*H267</f>
        <v>0</v>
      </c>
      <c r="U267" s="38"/>
      <c r="V267" s="38"/>
      <c r="W267" s="38"/>
      <c r="X267" s="38"/>
      <c r="Y267" s="38"/>
      <c r="Z267" s="38"/>
      <c r="AA267" s="38"/>
      <c r="AB267" s="38"/>
      <c r="AC267" s="38"/>
      <c r="AD267" s="38"/>
      <c r="AE267" s="38"/>
      <c r="AR267" s="193" t="s">
        <v>176</v>
      </c>
      <c r="AT267" s="193" t="s">
        <v>171</v>
      </c>
      <c r="AU267" s="193" t="s">
        <v>81</v>
      </c>
      <c r="AY267" s="21" t="s">
        <v>168</v>
      </c>
      <c r="BE267" s="194">
        <f>IF(N267="základní",J267,0)</f>
        <v>0</v>
      </c>
      <c r="BF267" s="194">
        <f>IF(N267="snížená",J267,0)</f>
        <v>0</v>
      </c>
      <c r="BG267" s="194">
        <f>IF(N267="zákl. přenesená",J267,0)</f>
        <v>0</v>
      </c>
      <c r="BH267" s="194">
        <f>IF(N267="sníž. přenesená",J267,0)</f>
        <v>0</v>
      </c>
      <c r="BI267" s="194">
        <f>IF(N267="nulová",J267,0)</f>
        <v>0</v>
      </c>
      <c r="BJ267" s="21" t="s">
        <v>79</v>
      </c>
      <c r="BK267" s="194">
        <f>ROUND(I267*H267,2)</f>
        <v>0</v>
      </c>
      <c r="BL267" s="21" t="s">
        <v>176</v>
      </c>
      <c r="BM267" s="193" t="s">
        <v>1225</v>
      </c>
    </row>
    <row r="268" spans="1:65" s="2" customFormat="1" ht="11.25">
      <c r="A268" s="38"/>
      <c r="B268" s="39"/>
      <c r="C268" s="40"/>
      <c r="D268" s="195" t="s">
        <v>178</v>
      </c>
      <c r="E268" s="40"/>
      <c r="F268" s="196" t="s">
        <v>4616</v>
      </c>
      <c r="G268" s="40"/>
      <c r="H268" s="40"/>
      <c r="I268" s="197"/>
      <c r="J268" s="40"/>
      <c r="K268" s="40"/>
      <c r="L268" s="43"/>
      <c r="M268" s="198"/>
      <c r="N268" s="199"/>
      <c r="O268" s="68"/>
      <c r="P268" s="68"/>
      <c r="Q268" s="68"/>
      <c r="R268" s="68"/>
      <c r="S268" s="68"/>
      <c r="T268" s="69"/>
      <c r="U268" s="38"/>
      <c r="V268" s="38"/>
      <c r="W268" s="38"/>
      <c r="X268" s="38"/>
      <c r="Y268" s="38"/>
      <c r="Z268" s="38"/>
      <c r="AA268" s="38"/>
      <c r="AB268" s="38"/>
      <c r="AC268" s="38"/>
      <c r="AD268" s="38"/>
      <c r="AE268" s="38"/>
      <c r="AT268" s="21" t="s">
        <v>178</v>
      </c>
      <c r="AU268" s="21" t="s">
        <v>81</v>
      </c>
    </row>
    <row r="269" spans="1:65" s="2" customFormat="1" ht="16.5" customHeight="1">
      <c r="A269" s="38"/>
      <c r="B269" s="39"/>
      <c r="C269" s="182" t="s">
        <v>318</v>
      </c>
      <c r="D269" s="182" t="s">
        <v>171</v>
      </c>
      <c r="E269" s="183" t="s">
        <v>4617</v>
      </c>
      <c r="F269" s="184" t="s">
        <v>4618</v>
      </c>
      <c r="G269" s="185" t="s">
        <v>999</v>
      </c>
      <c r="H269" s="186">
        <v>2</v>
      </c>
      <c r="I269" s="187"/>
      <c r="J269" s="188">
        <f>ROUND(I269*H269,2)</f>
        <v>0</v>
      </c>
      <c r="K269" s="184" t="s">
        <v>1480</v>
      </c>
      <c r="L269" s="43"/>
      <c r="M269" s="189" t="s">
        <v>19</v>
      </c>
      <c r="N269" s="190" t="s">
        <v>43</v>
      </c>
      <c r="O269" s="68"/>
      <c r="P269" s="191">
        <f>O269*H269</f>
        <v>0</v>
      </c>
      <c r="Q269" s="191">
        <v>0</v>
      </c>
      <c r="R269" s="191">
        <f>Q269*H269</f>
        <v>0</v>
      </c>
      <c r="S269" s="191">
        <v>0</v>
      </c>
      <c r="T269" s="192">
        <f>S269*H269</f>
        <v>0</v>
      </c>
      <c r="U269" s="38"/>
      <c r="V269" s="38"/>
      <c r="W269" s="38"/>
      <c r="X269" s="38"/>
      <c r="Y269" s="38"/>
      <c r="Z269" s="38"/>
      <c r="AA269" s="38"/>
      <c r="AB269" s="38"/>
      <c r="AC269" s="38"/>
      <c r="AD269" s="38"/>
      <c r="AE269" s="38"/>
      <c r="AR269" s="193" t="s">
        <v>176</v>
      </c>
      <c r="AT269" s="193" t="s">
        <v>171</v>
      </c>
      <c r="AU269" s="193" t="s">
        <v>81</v>
      </c>
      <c r="AY269" s="21" t="s">
        <v>168</v>
      </c>
      <c r="BE269" s="194">
        <f>IF(N269="základní",J269,0)</f>
        <v>0</v>
      </c>
      <c r="BF269" s="194">
        <f>IF(N269="snížená",J269,0)</f>
        <v>0</v>
      </c>
      <c r="BG269" s="194">
        <f>IF(N269="zákl. přenesená",J269,0)</f>
        <v>0</v>
      </c>
      <c r="BH269" s="194">
        <f>IF(N269="sníž. přenesená",J269,0)</f>
        <v>0</v>
      </c>
      <c r="BI269" s="194">
        <f>IF(N269="nulová",J269,0)</f>
        <v>0</v>
      </c>
      <c r="BJ269" s="21" t="s">
        <v>79</v>
      </c>
      <c r="BK269" s="194">
        <f>ROUND(I269*H269,2)</f>
        <v>0</v>
      </c>
      <c r="BL269" s="21" t="s">
        <v>176</v>
      </c>
      <c r="BM269" s="193" t="s">
        <v>3337</v>
      </c>
    </row>
    <row r="270" spans="1:65" s="2" customFormat="1" ht="11.25">
      <c r="A270" s="38"/>
      <c r="B270" s="39"/>
      <c r="C270" s="40"/>
      <c r="D270" s="195" t="s">
        <v>178</v>
      </c>
      <c r="E270" s="40"/>
      <c r="F270" s="196" t="s">
        <v>4618</v>
      </c>
      <c r="G270" s="40"/>
      <c r="H270" s="40"/>
      <c r="I270" s="197"/>
      <c r="J270" s="40"/>
      <c r="K270" s="40"/>
      <c r="L270" s="43"/>
      <c r="M270" s="198"/>
      <c r="N270" s="199"/>
      <c r="O270" s="68"/>
      <c r="P270" s="68"/>
      <c r="Q270" s="68"/>
      <c r="R270" s="68"/>
      <c r="S270" s="68"/>
      <c r="T270" s="69"/>
      <c r="U270" s="38"/>
      <c r="V270" s="38"/>
      <c r="W270" s="38"/>
      <c r="X270" s="38"/>
      <c r="Y270" s="38"/>
      <c r="Z270" s="38"/>
      <c r="AA270" s="38"/>
      <c r="AB270" s="38"/>
      <c r="AC270" s="38"/>
      <c r="AD270" s="38"/>
      <c r="AE270" s="38"/>
      <c r="AT270" s="21" t="s">
        <v>178</v>
      </c>
      <c r="AU270" s="21" t="s">
        <v>81</v>
      </c>
    </row>
    <row r="271" spans="1:65" s="2" customFormat="1" ht="16.5" customHeight="1">
      <c r="A271" s="38"/>
      <c r="B271" s="39"/>
      <c r="C271" s="182" t="s">
        <v>192</v>
      </c>
      <c r="D271" s="182" t="s">
        <v>171</v>
      </c>
      <c r="E271" s="183" t="s">
        <v>4619</v>
      </c>
      <c r="F271" s="184" t="s">
        <v>4620</v>
      </c>
      <c r="G271" s="185" t="s">
        <v>999</v>
      </c>
      <c r="H271" s="186">
        <v>24</v>
      </c>
      <c r="I271" s="187"/>
      <c r="J271" s="188">
        <f>ROUND(I271*H271,2)</f>
        <v>0</v>
      </c>
      <c r="K271" s="184" t="s">
        <v>1480</v>
      </c>
      <c r="L271" s="43"/>
      <c r="M271" s="189" t="s">
        <v>19</v>
      </c>
      <c r="N271" s="190" t="s">
        <v>43</v>
      </c>
      <c r="O271" s="68"/>
      <c r="P271" s="191">
        <f>O271*H271</f>
        <v>0</v>
      </c>
      <c r="Q271" s="191">
        <v>0</v>
      </c>
      <c r="R271" s="191">
        <f>Q271*H271</f>
        <v>0</v>
      </c>
      <c r="S271" s="191">
        <v>0</v>
      </c>
      <c r="T271" s="192">
        <f>S271*H271</f>
        <v>0</v>
      </c>
      <c r="U271" s="38"/>
      <c r="V271" s="38"/>
      <c r="W271" s="38"/>
      <c r="X271" s="38"/>
      <c r="Y271" s="38"/>
      <c r="Z271" s="38"/>
      <c r="AA271" s="38"/>
      <c r="AB271" s="38"/>
      <c r="AC271" s="38"/>
      <c r="AD271" s="38"/>
      <c r="AE271" s="38"/>
      <c r="AR271" s="193" t="s">
        <v>176</v>
      </c>
      <c r="AT271" s="193" t="s">
        <v>171</v>
      </c>
      <c r="AU271" s="193" t="s">
        <v>81</v>
      </c>
      <c r="AY271" s="21" t="s">
        <v>168</v>
      </c>
      <c r="BE271" s="194">
        <f>IF(N271="základní",J271,0)</f>
        <v>0</v>
      </c>
      <c r="BF271" s="194">
        <f>IF(N271="snížená",J271,0)</f>
        <v>0</v>
      </c>
      <c r="BG271" s="194">
        <f>IF(N271="zákl. přenesená",J271,0)</f>
        <v>0</v>
      </c>
      <c r="BH271" s="194">
        <f>IF(N271="sníž. přenesená",J271,0)</f>
        <v>0</v>
      </c>
      <c r="BI271" s="194">
        <f>IF(N271="nulová",J271,0)</f>
        <v>0</v>
      </c>
      <c r="BJ271" s="21" t="s">
        <v>79</v>
      </c>
      <c r="BK271" s="194">
        <f>ROUND(I271*H271,2)</f>
        <v>0</v>
      </c>
      <c r="BL271" s="21" t="s">
        <v>176</v>
      </c>
      <c r="BM271" s="193" t="s">
        <v>2302</v>
      </c>
    </row>
    <row r="272" spans="1:65" s="2" customFormat="1" ht="11.25">
      <c r="A272" s="38"/>
      <c r="B272" s="39"/>
      <c r="C272" s="40"/>
      <c r="D272" s="195" t="s">
        <v>178</v>
      </c>
      <c r="E272" s="40"/>
      <c r="F272" s="196" t="s">
        <v>4620</v>
      </c>
      <c r="G272" s="40"/>
      <c r="H272" s="40"/>
      <c r="I272" s="197"/>
      <c r="J272" s="40"/>
      <c r="K272" s="40"/>
      <c r="L272" s="43"/>
      <c r="M272" s="198"/>
      <c r="N272" s="199"/>
      <c r="O272" s="68"/>
      <c r="P272" s="68"/>
      <c r="Q272" s="68"/>
      <c r="R272" s="68"/>
      <c r="S272" s="68"/>
      <c r="T272" s="69"/>
      <c r="U272" s="38"/>
      <c r="V272" s="38"/>
      <c r="W272" s="38"/>
      <c r="X272" s="38"/>
      <c r="Y272" s="38"/>
      <c r="Z272" s="38"/>
      <c r="AA272" s="38"/>
      <c r="AB272" s="38"/>
      <c r="AC272" s="38"/>
      <c r="AD272" s="38"/>
      <c r="AE272" s="38"/>
      <c r="AT272" s="21" t="s">
        <v>178</v>
      </c>
      <c r="AU272" s="21" t="s">
        <v>81</v>
      </c>
    </row>
    <row r="273" spans="1:65" s="2" customFormat="1" ht="24.2" customHeight="1">
      <c r="A273" s="38"/>
      <c r="B273" s="39"/>
      <c r="C273" s="182" t="s">
        <v>238</v>
      </c>
      <c r="D273" s="182" t="s">
        <v>171</v>
      </c>
      <c r="E273" s="183" t="s">
        <v>4621</v>
      </c>
      <c r="F273" s="184" t="s">
        <v>4622</v>
      </c>
      <c r="G273" s="185" t="s">
        <v>999</v>
      </c>
      <c r="H273" s="186">
        <v>12</v>
      </c>
      <c r="I273" s="187"/>
      <c r="J273" s="188">
        <f>ROUND(I273*H273,2)</f>
        <v>0</v>
      </c>
      <c r="K273" s="184" t="s">
        <v>1480</v>
      </c>
      <c r="L273" s="43"/>
      <c r="M273" s="189" t="s">
        <v>19</v>
      </c>
      <c r="N273" s="190" t="s">
        <v>43</v>
      </c>
      <c r="O273" s="68"/>
      <c r="P273" s="191">
        <f>O273*H273</f>
        <v>0</v>
      </c>
      <c r="Q273" s="191">
        <v>0</v>
      </c>
      <c r="R273" s="191">
        <f>Q273*H273</f>
        <v>0</v>
      </c>
      <c r="S273" s="191">
        <v>0</v>
      </c>
      <c r="T273" s="192">
        <f>S273*H273</f>
        <v>0</v>
      </c>
      <c r="U273" s="38"/>
      <c r="V273" s="38"/>
      <c r="W273" s="38"/>
      <c r="X273" s="38"/>
      <c r="Y273" s="38"/>
      <c r="Z273" s="38"/>
      <c r="AA273" s="38"/>
      <c r="AB273" s="38"/>
      <c r="AC273" s="38"/>
      <c r="AD273" s="38"/>
      <c r="AE273" s="38"/>
      <c r="AR273" s="193" t="s">
        <v>176</v>
      </c>
      <c r="AT273" s="193" t="s">
        <v>171</v>
      </c>
      <c r="AU273" s="193" t="s">
        <v>81</v>
      </c>
      <c r="AY273" s="21" t="s">
        <v>168</v>
      </c>
      <c r="BE273" s="194">
        <f>IF(N273="základní",J273,0)</f>
        <v>0</v>
      </c>
      <c r="BF273" s="194">
        <f>IF(N273="snížená",J273,0)</f>
        <v>0</v>
      </c>
      <c r="BG273" s="194">
        <f>IF(N273="zákl. přenesená",J273,0)</f>
        <v>0</v>
      </c>
      <c r="BH273" s="194">
        <f>IF(N273="sníž. přenesená",J273,0)</f>
        <v>0</v>
      </c>
      <c r="BI273" s="194">
        <f>IF(N273="nulová",J273,0)</f>
        <v>0</v>
      </c>
      <c r="BJ273" s="21" t="s">
        <v>79</v>
      </c>
      <c r="BK273" s="194">
        <f>ROUND(I273*H273,2)</f>
        <v>0</v>
      </c>
      <c r="BL273" s="21" t="s">
        <v>176</v>
      </c>
      <c r="BM273" s="193" t="s">
        <v>908</v>
      </c>
    </row>
    <row r="274" spans="1:65" s="2" customFormat="1" ht="19.5">
      <c r="A274" s="38"/>
      <c r="B274" s="39"/>
      <c r="C274" s="40"/>
      <c r="D274" s="195" t="s">
        <v>178</v>
      </c>
      <c r="E274" s="40"/>
      <c r="F274" s="196" t="s">
        <v>4622</v>
      </c>
      <c r="G274" s="40"/>
      <c r="H274" s="40"/>
      <c r="I274" s="197"/>
      <c r="J274" s="40"/>
      <c r="K274" s="40"/>
      <c r="L274" s="43"/>
      <c r="M274" s="198"/>
      <c r="N274" s="199"/>
      <c r="O274" s="68"/>
      <c r="P274" s="68"/>
      <c r="Q274" s="68"/>
      <c r="R274" s="68"/>
      <c r="S274" s="68"/>
      <c r="T274" s="69"/>
      <c r="U274" s="38"/>
      <c r="V274" s="38"/>
      <c r="W274" s="38"/>
      <c r="X274" s="38"/>
      <c r="Y274" s="38"/>
      <c r="Z274" s="38"/>
      <c r="AA274" s="38"/>
      <c r="AB274" s="38"/>
      <c r="AC274" s="38"/>
      <c r="AD274" s="38"/>
      <c r="AE274" s="38"/>
      <c r="AT274" s="21" t="s">
        <v>178</v>
      </c>
      <c r="AU274" s="21" t="s">
        <v>81</v>
      </c>
    </row>
    <row r="275" spans="1:65" s="2" customFormat="1" ht="16.5" customHeight="1">
      <c r="A275" s="38"/>
      <c r="B275" s="39"/>
      <c r="C275" s="182" t="s">
        <v>547</v>
      </c>
      <c r="D275" s="182" t="s">
        <v>171</v>
      </c>
      <c r="E275" s="183" t="s">
        <v>4623</v>
      </c>
      <c r="F275" s="184" t="s">
        <v>4624</v>
      </c>
      <c r="G275" s="185" t="s">
        <v>4489</v>
      </c>
      <c r="H275" s="186">
        <v>1</v>
      </c>
      <c r="I275" s="187"/>
      <c r="J275" s="188">
        <f>ROUND(I275*H275,2)</f>
        <v>0</v>
      </c>
      <c r="K275" s="184" t="s">
        <v>1480</v>
      </c>
      <c r="L275" s="43"/>
      <c r="M275" s="189" t="s">
        <v>19</v>
      </c>
      <c r="N275" s="190" t="s">
        <v>43</v>
      </c>
      <c r="O275" s="68"/>
      <c r="P275" s="191">
        <f>O275*H275</f>
        <v>0</v>
      </c>
      <c r="Q275" s="191">
        <v>0</v>
      </c>
      <c r="R275" s="191">
        <f>Q275*H275</f>
        <v>0</v>
      </c>
      <c r="S275" s="191">
        <v>0</v>
      </c>
      <c r="T275" s="192">
        <f>S275*H275</f>
        <v>0</v>
      </c>
      <c r="U275" s="38"/>
      <c r="V275" s="38"/>
      <c r="W275" s="38"/>
      <c r="X275" s="38"/>
      <c r="Y275" s="38"/>
      <c r="Z275" s="38"/>
      <c r="AA275" s="38"/>
      <c r="AB275" s="38"/>
      <c r="AC275" s="38"/>
      <c r="AD275" s="38"/>
      <c r="AE275" s="38"/>
      <c r="AR275" s="193" t="s">
        <v>176</v>
      </c>
      <c r="AT275" s="193" t="s">
        <v>171</v>
      </c>
      <c r="AU275" s="193" t="s">
        <v>81</v>
      </c>
      <c r="AY275" s="21" t="s">
        <v>168</v>
      </c>
      <c r="BE275" s="194">
        <f>IF(N275="základní",J275,0)</f>
        <v>0</v>
      </c>
      <c r="BF275" s="194">
        <f>IF(N275="snížená",J275,0)</f>
        <v>0</v>
      </c>
      <c r="BG275" s="194">
        <f>IF(N275="zákl. přenesená",J275,0)</f>
        <v>0</v>
      </c>
      <c r="BH275" s="194">
        <f>IF(N275="sníž. přenesená",J275,0)</f>
        <v>0</v>
      </c>
      <c r="BI275" s="194">
        <f>IF(N275="nulová",J275,0)</f>
        <v>0</v>
      </c>
      <c r="BJ275" s="21" t="s">
        <v>79</v>
      </c>
      <c r="BK275" s="194">
        <f>ROUND(I275*H275,2)</f>
        <v>0</v>
      </c>
      <c r="BL275" s="21" t="s">
        <v>176</v>
      </c>
      <c r="BM275" s="193" t="s">
        <v>1189</v>
      </c>
    </row>
    <row r="276" spans="1:65" s="2" customFormat="1" ht="11.25">
      <c r="A276" s="38"/>
      <c r="B276" s="39"/>
      <c r="C276" s="40"/>
      <c r="D276" s="195" t="s">
        <v>178</v>
      </c>
      <c r="E276" s="40"/>
      <c r="F276" s="196" t="s">
        <v>4624</v>
      </c>
      <c r="G276" s="40"/>
      <c r="H276" s="40"/>
      <c r="I276" s="197"/>
      <c r="J276" s="40"/>
      <c r="K276" s="40"/>
      <c r="L276" s="43"/>
      <c r="M276" s="198"/>
      <c r="N276" s="199"/>
      <c r="O276" s="68"/>
      <c r="P276" s="68"/>
      <c r="Q276" s="68"/>
      <c r="R276" s="68"/>
      <c r="S276" s="68"/>
      <c r="T276" s="69"/>
      <c r="U276" s="38"/>
      <c r="V276" s="38"/>
      <c r="W276" s="38"/>
      <c r="X276" s="38"/>
      <c r="Y276" s="38"/>
      <c r="Z276" s="38"/>
      <c r="AA276" s="38"/>
      <c r="AB276" s="38"/>
      <c r="AC276" s="38"/>
      <c r="AD276" s="38"/>
      <c r="AE276" s="38"/>
      <c r="AT276" s="21" t="s">
        <v>178</v>
      </c>
      <c r="AU276" s="21" t="s">
        <v>81</v>
      </c>
    </row>
    <row r="277" spans="1:65" s="2" customFormat="1" ht="16.5" customHeight="1">
      <c r="A277" s="38"/>
      <c r="B277" s="39"/>
      <c r="C277" s="182" t="s">
        <v>1418</v>
      </c>
      <c r="D277" s="182" t="s">
        <v>171</v>
      </c>
      <c r="E277" s="183" t="s">
        <v>4625</v>
      </c>
      <c r="F277" s="184" t="s">
        <v>4626</v>
      </c>
      <c r="G277" s="185" t="s">
        <v>999</v>
      </c>
      <c r="H277" s="186">
        <v>20</v>
      </c>
      <c r="I277" s="187"/>
      <c r="J277" s="188">
        <f>ROUND(I277*H277,2)</f>
        <v>0</v>
      </c>
      <c r="K277" s="184" t="s">
        <v>1480</v>
      </c>
      <c r="L277" s="43"/>
      <c r="M277" s="189" t="s">
        <v>19</v>
      </c>
      <c r="N277" s="190" t="s">
        <v>43</v>
      </c>
      <c r="O277" s="68"/>
      <c r="P277" s="191">
        <f>O277*H277</f>
        <v>0</v>
      </c>
      <c r="Q277" s="191">
        <v>0</v>
      </c>
      <c r="R277" s="191">
        <f>Q277*H277</f>
        <v>0</v>
      </c>
      <c r="S277" s="191">
        <v>0</v>
      </c>
      <c r="T277" s="192">
        <f>S277*H277</f>
        <v>0</v>
      </c>
      <c r="U277" s="38"/>
      <c r="V277" s="38"/>
      <c r="W277" s="38"/>
      <c r="X277" s="38"/>
      <c r="Y277" s="38"/>
      <c r="Z277" s="38"/>
      <c r="AA277" s="38"/>
      <c r="AB277" s="38"/>
      <c r="AC277" s="38"/>
      <c r="AD277" s="38"/>
      <c r="AE277" s="38"/>
      <c r="AR277" s="193" t="s">
        <v>176</v>
      </c>
      <c r="AT277" s="193" t="s">
        <v>171</v>
      </c>
      <c r="AU277" s="193" t="s">
        <v>81</v>
      </c>
      <c r="AY277" s="21" t="s">
        <v>168</v>
      </c>
      <c r="BE277" s="194">
        <f>IF(N277="základní",J277,0)</f>
        <v>0</v>
      </c>
      <c r="BF277" s="194">
        <f>IF(N277="snížená",J277,0)</f>
        <v>0</v>
      </c>
      <c r="BG277" s="194">
        <f>IF(N277="zákl. přenesená",J277,0)</f>
        <v>0</v>
      </c>
      <c r="BH277" s="194">
        <f>IF(N277="sníž. přenesená",J277,0)</f>
        <v>0</v>
      </c>
      <c r="BI277" s="194">
        <f>IF(N277="nulová",J277,0)</f>
        <v>0</v>
      </c>
      <c r="BJ277" s="21" t="s">
        <v>79</v>
      </c>
      <c r="BK277" s="194">
        <f>ROUND(I277*H277,2)</f>
        <v>0</v>
      </c>
      <c r="BL277" s="21" t="s">
        <v>176</v>
      </c>
      <c r="BM277" s="193" t="s">
        <v>390</v>
      </c>
    </row>
    <row r="278" spans="1:65" s="2" customFormat="1" ht="11.25">
      <c r="A278" s="38"/>
      <c r="B278" s="39"/>
      <c r="C278" s="40"/>
      <c r="D278" s="195" t="s">
        <v>178</v>
      </c>
      <c r="E278" s="40"/>
      <c r="F278" s="196" t="s">
        <v>4626</v>
      </c>
      <c r="G278" s="40"/>
      <c r="H278" s="40"/>
      <c r="I278" s="197"/>
      <c r="J278" s="40"/>
      <c r="K278" s="40"/>
      <c r="L278" s="43"/>
      <c r="M278" s="198"/>
      <c r="N278" s="199"/>
      <c r="O278" s="68"/>
      <c r="P278" s="68"/>
      <c r="Q278" s="68"/>
      <c r="R278" s="68"/>
      <c r="S278" s="68"/>
      <c r="T278" s="69"/>
      <c r="U278" s="38"/>
      <c r="V278" s="38"/>
      <c r="W278" s="38"/>
      <c r="X278" s="38"/>
      <c r="Y278" s="38"/>
      <c r="Z278" s="38"/>
      <c r="AA278" s="38"/>
      <c r="AB278" s="38"/>
      <c r="AC278" s="38"/>
      <c r="AD278" s="38"/>
      <c r="AE278" s="38"/>
      <c r="AT278" s="21" t="s">
        <v>178</v>
      </c>
      <c r="AU278" s="21" t="s">
        <v>81</v>
      </c>
    </row>
    <row r="279" spans="1:65" s="2" customFormat="1" ht="16.5" customHeight="1">
      <c r="A279" s="38"/>
      <c r="B279" s="39"/>
      <c r="C279" s="182" t="s">
        <v>1815</v>
      </c>
      <c r="D279" s="182" t="s">
        <v>171</v>
      </c>
      <c r="E279" s="183" t="s">
        <v>4627</v>
      </c>
      <c r="F279" s="184" t="s">
        <v>4628</v>
      </c>
      <c r="G279" s="185" t="s">
        <v>999</v>
      </c>
      <c r="H279" s="186">
        <v>5</v>
      </c>
      <c r="I279" s="187"/>
      <c r="J279" s="188">
        <f>ROUND(I279*H279,2)</f>
        <v>0</v>
      </c>
      <c r="K279" s="184" t="s">
        <v>1480</v>
      </c>
      <c r="L279" s="43"/>
      <c r="M279" s="189" t="s">
        <v>19</v>
      </c>
      <c r="N279" s="190" t="s">
        <v>43</v>
      </c>
      <c r="O279" s="68"/>
      <c r="P279" s="191">
        <f>O279*H279</f>
        <v>0</v>
      </c>
      <c r="Q279" s="191">
        <v>0</v>
      </c>
      <c r="R279" s="191">
        <f>Q279*H279</f>
        <v>0</v>
      </c>
      <c r="S279" s="191">
        <v>0</v>
      </c>
      <c r="T279" s="192">
        <f>S279*H279</f>
        <v>0</v>
      </c>
      <c r="U279" s="38"/>
      <c r="V279" s="38"/>
      <c r="W279" s="38"/>
      <c r="X279" s="38"/>
      <c r="Y279" s="38"/>
      <c r="Z279" s="38"/>
      <c r="AA279" s="38"/>
      <c r="AB279" s="38"/>
      <c r="AC279" s="38"/>
      <c r="AD279" s="38"/>
      <c r="AE279" s="38"/>
      <c r="AR279" s="193" t="s">
        <v>176</v>
      </c>
      <c r="AT279" s="193" t="s">
        <v>171</v>
      </c>
      <c r="AU279" s="193" t="s">
        <v>81</v>
      </c>
      <c r="AY279" s="21" t="s">
        <v>168</v>
      </c>
      <c r="BE279" s="194">
        <f>IF(N279="základní",J279,0)</f>
        <v>0</v>
      </c>
      <c r="BF279" s="194">
        <f>IF(N279="snížená",J279,0)</f>
        <v>0</v>
      </c>
      <c r="BG279" s="194">
        <f>IF(N279="zákl. přenesená",J279,0)</f>
        <v>0</v>
      </c>
      <c r="BH279" s="194">
        <f>IF(N279="sníž. přenesená",J279,0)</f>
        <v>0</v>
      </c>
      <c r="BI279" s="194">
        <f>IF(N279="nulová",J279,0)</f>
        <v>0</v>
      </c>
      <c r="BJ279" s="21" t="s">
        <v>79</v>
      </c>
      <c r="BK279" s="194">
        <f>ROUND(I279*H279,2)</f>
        <v>0</v>
      </c>
      <c r="BL279" s="21" t="s">
        <v>176</v>
      </c>
      <c r="BM279" s="193" t="s">
        <v>3159</v>
      </c>
    </row>
    <row r="280" spans="1:65" s="2" customFormat="1" ht="11.25">
      <c r="A280" s="38"/>
      <c r="B280" s="39"/>
      <c r="C280" s="40"/>
      <c r="D280" s="195" t="s">
        <v>178</v>
      </c>
      <c r="E280" s="40"/>
      <c r="F280" s="196" t="s">
        <v>4628</v>
      </c>
      <c r="G280" s="40"/>
      <c r="H280" s="40"/>
      <c r="I280" s="197"/>
      <c r="J280" s="40"/>
      <c r="K280" s="40"/>
      <c r="L280" s="43"/>
      <c r="M280" s="198"/>
      <c r="N280" s="199"/>
      <c r="O280" s="68"/>
      <c r="P280" s="68"/>
      <c r="Q280" s="68"/>
      <c r="R280" s="68"/>
      <c r="S280" s="68"/>
      <c r="T280" s="69"/>
      <c r="U280" s="38"/>
      <c r="V280" s="38"/>
      <c r="W280" s="38"/>
      <c r="X280" s="38"/>
      <c r="Y280" s="38"/>
      <c r="Z280" s="38"/>
      <c r="AA280" s="38"/>
      <c r="AB280" s="38"/>
      <c r="AC280" s="38"/>
      <c r="AD280" s="38"/>
      <c r="AE280" s="38"/>
      <c r="AT280" s="21" t="s">
        <v>178</v>
      </c>
      <c r="AU280" s="21" t="s">
        <v>81</v>
      </c>
    </row>
    <row r="281" spans="1:65" s="2" customFormat="1" ht="16.5" customHeight="1">
      <c r="A281" s="38"/>
      <c r="B281" s="39"/>
      <c r="C281" s="182" t="s">
        <v>616</v>
      </c>
      <c r="D281" s="182" t="s">
        <v>171</v>
      </c>
      <c r="E281" s="183" t="s">
        <v>4629</v>
      </c>
      <c r="F281" s="184" t="s">
        <v>4630</v>
      </c>
      <c r="G281" s="185" t="s">
        <v>4631</v>
      </c>
      <c r="H281" s="186">
        <v>10</v>
      </c>
      <c r="I281" s="187"/>
      <c r="J281" s="188">
        <f>ROUND(I281*H281,2)</f>
        <v>0</v>
      </c>
      <c r="K281" s="184" t="s">
        <v>1480</v>
      </c>
      <c r="L281" s="43"/>
      <c r="M281" s="189" t="s">
        <v>19</v>
      </c>
      <c r="N281" s="190" t="s">
        <v>43</v>
      </c>
      <c r="O281" s="68"/>
      <c r="P281" s="191">
        <f>O281*H281</f>
        <v>0</v>
      </c>
      <c r="Q281" s="191">
        <v>0</v>
      </c>
      <c r="R281" s="191">
        <f>Q281*H281</f>
        <v>0</v>
      </c>
      <c r="S281" s="191">
        <v>0</v>
      </c>
      <c r="T281" s="192">
        <f>S281*H281</f>
        <v>0</v>
      </c>
      <c r="U281" s="38"/>
      <c r="V281" s="38"/>
      <c r="W281" s="38"/>
      <c r="X281" s="38"/>
      <c r="Y281" s="38"/>
      <c r="Z281" s="38"/>
      <c r="AA281" s="38"/>
      <c r="AB281" s="38"/>
      <c r="AC281" s="38"/>
      <c r="AD281" s="38"/>
      <c r="AE281" s="38"/>
      <c r="AR281" s="193" t="s">
        <v>176</v>
      </c>
      <c r="AT281" s="193" t="s">
        <v>171</v>
      </c>
      <c r="AU281" s="193" t="s">
        <v>81</v>
      </c>
      <c r="AY281" s="21" t="s">
        <v>168</v>
      </c>
      <c r="BE281" s="194">
        <f>IF(N281="základní",J281,0)</f>
        <v>0</v>
      </c>
      <c r="BF281" s="194">
        <f>IF(N281="snížená",J281,0)</f>
        <v>0</v>
      </c>
      <c r="BG281" s="194">
        <f>IF(N281="zákl. přenesená",J281,0)</f>
        <v>0</v>
      </c>
      <c r="BH281" s="194">
        <f>IF(N281="sníž. přenesená",J281,0)</f>
        <v>0</v>
      </c>
      <c r="BI281" s="194">
        <f>IF(N281="nulová",J281,0)</f>
        <v>0</v>
      </c>
      <c r="BJ281" s="21" t="s">
        <v>79</v>
      </c>
      <c r="BK281" s="194">
        <f>ROUND(I281*H281,2)</f>
        <v>0</v>
      </c>
      <c r="BL281" s="21" t="s">
        <v>176</v>
      </c>
      <c r="BM281" s="193" t="s">
        <v>411</v>
      </c>
    </row>
    <row r="282" spans="1:65" s="2" customFormat="1" ht="11.25">
      <c r="A282" s="38"/>
      <c r="B282" s="39"/>
      <c r="C282" s="40"/>
      <c r="D282" s="195" t="s">
        <v>178</v>
      </c>
      <c r="E282" s="40"/>
      <c r="F282" s="196" t="s">
        <v>4630</v>
      </c>
      <c r="G282" s="40"/>
      <c r="H282" s="40"/>
      <c r="I282" s="197"/>
      <c r="J282" s="40"/>
      <c r="K282" s="40"/>
      <c r="L282" s="43"/>
      <c r="M282" s="198"/>
      <c r="N282" s="199"/>
      <c r="O282" s="68"/>
      <c r="P282" s="68"/>
      <c r="Q282" s="68"/>
      <c r="R282" s="68"/>
      <c r="S282" s="68"/>
      <c r="T282" s="69"/>
      <c r="U282" s="38"/>
      <c r="V282" s="38"/>
      <c r="W282" s="38"/>
      <c r="X282" s="38"/>
      <c r="Y282" s="38"/>
      <c r="Z282" s="38"/>
      <c r="AA282" s="38"/>
      <c r="AB282" s="38"/>
      <c r="AC282" s="38"/>
      <c r="AD282" s="38"/>
      <c r="AE282" s="38"/>
      <c r="AT282" s="21" t="s">
        <v>178</v>
      </c>
      <c r="AU282" s="21" t="s">
        <v>81</v>
      </c>
    </row>
    <row r="283" spans="1:65" s="2" customFormat="1" ht="21.75" customHeight="1">
      <c r="A283" s="38"/>
      <c r="B283" s="39"/>
      <c r="C283" s="182" t="s">
        <v>687</v>
      </c>
      <c r="D283" s="182" t="s">
        <v>171</v>
      </c>
      <c r="E283" s="183" t="s">
        <v>4477</v>
      </c>
      <c r="F283" s="184" t="s">
        <v>4478</v>
      </c>
      <c r="G283" s="185" t="s">
        <v>999</v>
      </c>
      <c r="H283" s="186">
        <v>1</v>
      </c>
      <c r="I283" s="187"/>
      <c r="J283" s="188">
        <f>ROUND(I283*H283,2)</f>
        <v>0</v>
      </c>
      <c r="K283" s="184" t="s">
        <v>1480</v>
      </c>
      <c r="L283" s="43"/>
      <c r="M283" s="189" t="s">
        <v>19</v>
      </c>
      <c r="N283" s="190" t="s">
        <v>43</v>
      </c>
      <c r="O283" s="68"/>
      <c r="P283" s="191">
        <f>O283*H283</f>
        <v>0</v>
      </c>
      <c r="Q283" s="191">
        <v>0</v>
      </c>
      <c r="R283" s="191">
        <f>Q283*H283</f>
        <v>0</v>
      </c>
      <c r="S283" s="191">
        <v>0</v>
      </c>
      <c r="T283" s="192">
        <f>S283*H283</f>
        <v>0</v>
      </c>
      <c r="U283" s="38"/>
      <c r="V283" s="38"/>
      <c r="W283" s="38"/>
      <c r="X283" s="38"/>
      <c r="Y283" s="38"/>
      <c r="Z283" s="38"/>
      <c r="AA283" s="38"/>
      <c r="AB283" s="38"/>
      <c r="AC283" s="38"/>
      <c r="AD283" s="38"/>
      <c r="AE283" s="38"/>
      <c r="AR283" s="193" t="s">
        <v>176</v>
      </c>
      <c r="AT283" s="193" t="s">
        <v>171</v>
      </c>
      <c r="AU283" s="193" t="s">
        <v>81</v>
      </c>
      <c r="AY283" s="21" t="s">
        <v>168</v>
      </c>
      <c r="BE283" s="194">
        <f>IF(N283="základní",J283,0)</f>
        <v>0</v>
      </c>
      <c r="BF283" s="194">
        <f>IF(N283="snížená",J283,0)</f>
        <v>0</v>
      </c>
      <c r="BG283" s="194">
        <f>IF(N283="zákl. přenesená",J283,0)</f>
        <v>0</v>
      </c>
      <c r="BH283" s="194">
        <f>IF(N283="sníž. přenesená",J283,0)</f>
        <v>0</v>
      </c>
      <c r="BI283" s="194">
        <f>IF(N283="nulová",J283,0)</f>
        <v>0</v>
      </c>
      <c r="BJ283" s="21" t="s">
        <v>79</v>
      </c>
      <c r="BK283" s="194">
        <f>ROUND(I283*H283,2)</f>
        <v>0</v>
      </c>
      <c r="BL283" s="21" t="s">
        <v>176</v>
      </c>
      <c r="BM283" s="193" t="s">
        <v>423</v>
      </c>
    </row>
    <row r="284" spans="1:65" s="2" customFormat="1" ht="11.25">
      <c r="A284" s="38"/>
      <c r="B284" s="39"/>
      <c r="C284" s="40"/>
      <c r="D284" s="195" t="s">
        <v>178</v>
      </c>
      <c r="E284" s="40"/>
      <c r="F284" s="196" t="s">
        <v>4478</v>
      </c>
      <c r="G284" s="40"/>
      <c r="H284" s="40"/>
      <c r="I284" s="197"/>
      <c r="J284" s="40"/>
      <c r="K284" s="40"/>
      <c r="L284" s="43"/>
      <c r="M284" s="198"/>
      <c r="N284" s="199"/>
      <c r="O284" s="68"/>
      <c r="P284" s="68"/>
      <c r="Q284" s="68"/>
      <c r="R284" s="68"/>
      <c r="S284" s="68"/>
      <c r="T284" s="69"/>
      <c r="U284" s="38"/>
      <c r="V284" s="38"/>
      <c r="W284" s="38"/>
      <c r="X284" s="38"/>
      <c r="Y284" s="38"/>
      <c r="Z284" s="38"/>
      <c r="AA284" s="38"/>
      <c r="AB284" s="38"/>
      <c r="AC284" s="38"/>
      <c r="AD284" s="38"/>
      <c r="AE284" s="38"/>
      <c r="AT284" s="21" t="s">
        <v>178</v>
      </c>
      <c r="AU284" s="21" t="s">
        <v>81</v>
      </c>
    </row>
    <row r="285" spans="1:65" s="2" customFormat="1" ht="16.5" customHeight="1">
      <c r="A285" s="38"/>
      <c r="B285" s="39"/>
      <c r="C285" s="182" t="s">
        <v>654</v>
      </c>
      <c r="D285" s="182" t="s">
        <v>171</v>
      </c>
      <c r="E285" s="183" t="s">
        <v>4632</v>
      </c>
      <c r="F285" s="184" t="s">
        <v>4633</v>
      </c>
      <c r="G285" s="185" t="s">
        <v>245</v>
      </c>
      <c r="H285" s="186">
        <v>65</v>
      </c>
      <c r="I285" s="187"/>
      <c r="J285" s="188">
        <f>ROUND(I285*H285,2)</f>
        <v>0</v>
      </c>
      <c r="K285" s="184" t="s">
        <v>1480</v>
      </c>
      <c r="L285" s="43"/>
      <c r="M285" s="189" t="s">
        <v>19</v>
      </c>
      <c r="N285" s="190" t="s">
        <v>43</v>
      </c>
      <c r="O285" s="68"/>
      <c r="P285" s="191">
        <f>O285*H285</f>
        <v>0</v>
      </c>
      <c r="Q285" s="191">
        <v>0</v>
      </c>
      <c r="R285" s="191">
        <f>Q285*H285</f>
        <v>0</v>
      </c>
      <c r="S285" s="191">
        <v>0</v>
      </c>
      <c r="T285" s="192">
        <f>S285*H285</f>
        <v>0</v>
      </c>
      <c r="U285" s="38"/>
      <c r="V285" s="38"/>
      <c r="W285" s="38"/>
      <c r="X285" s="38"/>
      <c r="Y285" s="38"/>
      <c r="Z285" s="38"/>
      <c r="AA285" s="38"/>
      <c r="AB285" s="38"/>
      <c r="AC285" s="38"/>
      <c r="AD285" s="38"/>
      <c r="AE285" s="38"/>
      <c r="AR285" s="193" t="s">
        <v>176</v>
      </c>
      <c r="AT285" s="193" t="s">
        <v>171</v>
      </c>
      <c r="AU285" s="193" t="s">
        <v>81</v>
      </c>
      <c r="AY285" s="21" t="s">
        <v>168</v>
      </c>
      <c r="BE285" s="194">
        <f>IF(N285="základní",J285,0)</f>
        <v>0</v>
      </c>
      <c r="BF285" s="194">
        <f>IF(N285="snížená",J285,0)</f>
        <v>0</v>
      </c>
      <c r="BG285" s="194">
        <f>IF(N285="zákl. přenesená",J285,0)</f>
        <v>0</v>
      </c>
      <c r="BH285" s="194">
        <f>IF(N285="sníž. přenesená",J285,0)</f>
        <v>0</v>
      </c>
      <c r="BI285" s="194">
        <f>IF(N285="nulová",J285,0)</f>
        <v>0</v>
      </c>
      <c r="BJ285" s="21" t="s">
        <v>79</v>
      </c>
      <c r="BK285" s="194">
        <f>ROUND(I285*H285,2)</f>
        <v>0</v>
      </c>
      <c r="BL285" s="21" t="s">
        <v>176</v>
      </c>
      <c r="BM285" s="193" t="s">
        <v>432</v>
      </c>
    </row>
    <row r="286" spans="1:65" s="2" customFormat="1" ht="11.25">
      <c r="A286" s="38"/>
      <c r="B286" s="39"/>
      <c r="C286" s="40"/>
      <c r="D286" s="195" t="s">
        <v>178</v>
      </c>
      <c r="E286" s="40"/>
      <c r="F286" s="196" t="s">
        <v>4633</v>
      </c>
      <c r="G286" s="40"/>
      <c r="H286" s="40"/>
      <c r="I286" s="197"/>
      <c r="J286" s="40"/>
      <c r="K286" s="40"/>
      <c r="L286" s="43"/>
      <c r="M286" s="198"/>
      <c r="N286" s="199"/>
      <c r="O286" s="68"/>
      <c r="P286" s="68"/>
      <c r="Q286" s="68"/>
      <c r="R286" s="68"/>
      <c r="S286" s="68"/>
      <c r="T286" s="69"/>
      <c r="U286" s="38"/>
      <c r="V286" s="38"/>
      <c r="W286" s="38"/>
      <c r="X286" s="38"/>
      <c r="Y286" s="38"/>
      <c r="Z286" s="38"/>
      <c r="AA286" s="38"/>
      <c r="AB286" s="38"/>
      <c r="AC286" s="38"/>
      <c r="AD286" s="38"/>
      <c r="AE286" s="38"/>
      <c r="AT286" s="21" t="s">
        <v>178</v>
      </c>
      <c r="AU286" s="21" t="s">
        <v>81</v>
      </c>
    </row>
    <row r="287" spans="1:65" s="2" customFormat="1" ht="16.5" customHeight="1">
      <c r="A287" s="38"/>
      <c r="B287" s="39"/>
      <c r="C287" s="182" t="s">
        <v>8</v>
      </c>
      <c r="D287" s="182" t="s">
        <v>171</v>
      </c>
      <c r="E287" s="183" t="s">
        <v>4634</v>
      </c>
      <c r="F287" s="184" t="s">
        <v>4588</v>
      </c>
      <c r="G287" s="185" t="s">
        <v>4489</v>
      </c>
      <c r="H287" s="186">
        <v>1</v>
      </c>
      <c r="I287" s="187"/>
      <c r="J287" s="188">
        <f>ROUND(I287*H287,2)</f>
        <v>0</v>
      </c>
      <c r="K287" s="184" t="s">
        <v>1480</v>
      </c>
      <c r="L287" s="43"/>
      <c r="M287" s="189" t="s">
        <v>19</v>
      </c>
      <c r="N287" s="190" t="s">
        <v>43</v>
      </c>
      <c r="O287" s="68"/>
      <c r="P287" s="191">
        <f>O287*H287</f>
        <v>0</v>
      </c>
      <c r="Q287" s="191">
        <v>0</v>
      </c>
      <c r="R287" s="191">
        <f>Q287*H287</f>
        <v>0</v>
      </c>
      <c r="S287" s="191">
        <v>0</v>
      </c>
      <c r="T287" s="192">
        <f>S287*H287</f>
        <v>0</v>
      </c>
      <c r="U287" s="38"/>
      <c r="V287" s="38"/>
      <c r="W287" s="38"/>
      <c r="X287" s="38"/>
      <c r="Y287" s="38"/>
      <c r="Z287" s="38"/>
      <c r="AA287" s="38"/>
      <c r="AB287" s="38"/>
      <c r="AC287" s="38"/>
      <c r="AD287" s="38"/>
      <c r="AE287" s="38"/>
      <c r="AR287" s="193" t="s">
        <v>176</v>
      </c>
      <c r="AT287" s="193" t="s">
        <v>171</v>
      </c>
      <c r="AU287" s="193" t="s">
        <v>81</v>
      </c>
      <c r="AY287" s="21" t="s">
        <v>168</v>
      </c>
      <c r="BE287" s="194">
        <f>IF(N287="základní",J287,0)</f>
        <v>0</v>
      </c>
      <c r="BF287" s="194">
        <f>IF(N287="snížená",J287,0)</f>
        <v>0</v>
      </c>
      <c r="BG287" s="194">
        <f>IF(N287="zákl. přenesená",J287,0)</f>
        <v>0</v>
      </c>
      <c r="BH287" s="194">
        <f>IF(N287="sníž. přenesená",J287,0)</f>
        <v>0</v>
      </c>
      <c r="BI287" s="194">
        <f>IF(N287="nulová",J287,0)</f>
        <v>0</v>
      </c>
      <c r="BJ287" s="21" t="s">
        <v>79</v>
      </c>
      <c r="BK287" s="194">
        <f>ROUND(I287*H287,2)</f>
        <v>0</v>
      </c>
      <c r="BL287" s="21" t="s">
        <v>176</v>
      </c>
      <c r="BM287" s="193" t="s">
        <v>444</v>
      </c>
    </row>
    <row r="288" spans="1:65" s="2" customFormat="1" ht="11.25">
      <c r="A288" s="38"/>
      <c r="B288" s="39"/>
      <c r="C288" s="40"/>
      <c r="D288" s="195" t="s">
        <v>178</v>
      </c>
      <c r="E288" s="40"/>
      <c r="F288" s="196" t="s">
        <v>4588</v>
      </c>
      <c r="G288" s="40"/>
      <c r="H288" s="40"/>
      <c r="I288" s="197"/>
      <c r="J288" s="40"/>
      <c r="K288" s="40"/>
      <c r="L288" s="43"/>
      <c r="M288" s="198"/>
      <c r="N288" s="199"/>
      <c r="O288" s="68"/>
      <c r="P288" s="68"/>
      <c r="Q288" s="68"/>
      <c r="R288" s="68"/>
      <c r="S288" s="68"/>
      <c r="T288" s="69"/>
      <c r="U288" s="38"/>
      <c r="V288" s="38"/>
      <c r="W288" s="38"/>
      <c r="X288" s="38"/>
      <c r="Y288" s="38"/>
      <c r="Z288" s="38"/>
      <c r="AA288" s="38"/>
      <c r="AB288" s="38"/>
      <c r="AC288" s="38"/>
      <c r="AD288" s="38"/>
      <c r="AE288" s="38"/>
      <c r="AT288" s="21" t="s">
        <v>178</v>
      </c>
      <c r="AU288" s="21" t="s">
        <v>81</v>
      </c>
    </row>
    <row r="289" spans="1:65" s="2" customFormat="1" ht="16.5" customHeight="1">
      <c r="A289" s="38"/>
      <c r="B289" s="39"/>
      <c r="C289" s="182" t="s">
        <v>278</v>
      </c>
      <c r="D289" s="182" t="s">
        <v>171</v>
      </c>
      <c r="E289" s="183" t="s">
        <v>4490</v>
      </c>
      <c r="F289" s="184" t="s">
        <v>4491</v>
      </c>
      <c r="G289" s="185" t="s">
        <v>4489</v>
      </c>
      <c r="H289" s="186">
        <v>1</v>
      </c>
      <c r="I289" s="187"/>
      <c r="J289" s="188">
        <f>ROUND(I289*H289,2)</f>
        <v>0</v>
      </c>
      <c r="K289" s="184" t="s">
        <v>1480</v>
      </c>
      <c r="L289" s="43"/>
      <c r="M289" s="189" t="s">
        <v>19</v>
      </c>
      <c r="N289" s="190" t="s">
        <v>43</v>
      </c>
      <c r="O289" s="68"/>
      <c r="P289" s="191">
        <f>O289*H289</f>
        <v>0</v>
      </c>
      <c r="Q289" s="191">
        <v>0</v>
      </c>
      <c r="R289" s="191">
        <f>Q289*H289</f>
        <v>0</v>
      </c>
      <c r="S289" s="191">
        <v>0</v>
      </c>
      <c r="T289" s="192">
        <f>S289*H289</f>
        <v>0</v>
      </c>
      <c r="U289" s="38"/>
      <c r="V289" s="38"/>
      <c r="W289" s="38"/>
      <c r="X289" s="38"/>
      <c r="Y289" s="38"/>
      <c r="Z289" s="38"/>
      <c r="AA289" s="38"/>
      <c r="AB289" s="38"/>
      <c r="AC289" s="38"/>
      <c r="AD289" s="38"/>
      <c r="AE289" s="38"/>
      <c r="AR289" s="193" t="s">
        <v>176</v>
      </c>
      <c r="AT289" s="193" t="s">
        <v>171</v>
      </c>
      <c r="AU289" s="193" t="s">
        <v>81</v>
      </c>
      <c r="AY289" s="21" t="s">
        <v>168</v>
      </c>
      <c r="BE289" s="194">
        <f>IF(N289="základní",J289,0)</f>
        <v>0</v>
      </c>
      <c r="BF289" s="194">
        <f>IF(N289="snížená",J289,0)</f>
        <v>0</v>
      </c>
      <c r="BG289" s="194">
        <f>IF(N289="zákl. přenesená",J289,0)</f>
        <v>0</v>
      </c>
      <c r="BH289" s="194">
        <f>IF(N289="sníž. přenesená",J289,0)</f>
        <v>0</v>
      </c>
      <c r="BI289" s="194">
        <f>IF(N289="nulová",J289,0)</f>
        <v>0</v>
      </c>
      <c r="BJ289" s="21" t="s">
        <v>79</v>
      </c>
      <c r="BK289" s="194">
        <f>ROUND(I289*H289,2)</f>
        <v>0</v>
      </c>
      <c r="BL289" s="21" t="s">
        <v>176</v>
      </c>
      <c r="BM289" s="193" t="s">
        <v>457</v>
      </c>
    </row>
    <row r="290" spans="1:65" s="2" customFormat="1" ht="11.25">
      <c r="A290" s="38"/>
      <c r="B290" s="39"/>
      <c r="C290" s="40"/>
      <c r="D290" s="195" t="s">
        <v>178</v>
      </c>
      <c r="E290" s="40"/>
      <c r="F290" s="196" t="s">
        <v>4491</v>
      </c>
      <c r="G290" s="40"/>
      <c r="H290" s="40"/>
      <c r="I290" s="197"/>
      <c r="J290" s="40"/>
      <c r="K290" s="40"/>
      <c r="L290" s="43"/>
      <c r="M290" s="198"/>
      <c r="N290" s="199"/>
      <c r="O290" s="68"/>
      <c r="P290" s="68"/>
      <c r="Q290" s="68"/>
      <c r="R290" s="68"/>
      <c r="S290" s="68"/>
      <c r="T290" s="69"/>
      <c r="U290" s="38"/>
      <c r="V290" s="38"/>
      <c r="W290" s="38"/>
      <c r="X290" s="38"/>
      <c r="Y290" s="38"/>
      <c r="Z290" s="38"/>
      <c r="AA290" s="38"/>
      <c r="AB290" s="38"/>
      <c r="AC290" s="38"/>
      <c r="AD290" s="38"/>
      <c r="AE290" s="38"/>
      <c r="AT290" s="21" t="s">
        <v>178</v>
      </c>
      <c r="AU290" s="21" t="s">
        <v>81</v>
      </c>
    </row>
    <row r="291" spans="1:65" s="12" customFormat="1" ht="25.9" customHeight="1">
      <c r="B291" s="166"/>
      <c r="C291" s="167"/>
      <c r="D291" s="168" t="s">
        <v>71</v>
      </c>
      <c r="E291" s="169" t="s">
        <v>3071</v>
      </c>
      <c r="F291" s="169" t="s">
        <v>4635</v>
      </c>
      <c r="G291" s="167"/>
      <c r="H291" s="167"/>
      <c r="I291" s="170"/>
      <c r="J291" s="171">
        <f>BK291</f>
        <v>0</v>
      </c>
      <c r="K291" s="167"/>
      <c r="L291" s="172"/>
      <c r="M291" s="173"/>
      <c r="N291" s="174"/>
      <c r="O291" s="174"/>
      <c r="P291" s="175">
        <f>P292+P303+P306</f>
        <v>0</v>
      </c>
      <c r="Q291" s="174"/>
      <c r="R291" s="175">
        <f>R292+R303+R306</f>
        <v>0</v>
      </c>
      <c r="S291" s="174"/>
      <c r="T291" s="176">
        <f>T292+T303+T306</f>
        <v>0</v>
      </c>
      <c r="AR291" s="177" t="s">
        <v>79</v>
      </c>
      <c r="AT291" s="178" t="s">
        <v>71</v>
      </c>
      <c r="AU291" s="178" t="s">
        <v>72</v>
      </c>
      <c r="AY291" s="177" t="s">
        <v>168</v>
      </c>
      <c r="BK291" s="179">
        <f>BK292+BK303+BK306</f>
        <v>0</v>
      </c>
    </row>
    <row r="292" spans="1:65" s="12" customFormat="1" ht="22.9" customHeight="1">
      <c r="B292" s="166"/>
      <c r="C292" s="167"/>
      <c r="D292" s="168" t="s">
        <v>71</v>
      </c>
      <c r="E292" s="180" t="s">
        <v>4636</v>
      </c>
      <c r="F292" s="180" t="s">
        <v>4526</v>
      </c>
      <c r="G292" s="167"/>
      <c r="H292" s="167"/>
      <c r="I292" s="170"/>
      <c r="J292" s="181">
        <f>BK292</f>
        <v>0</v>
      </c>
      <c r="K292" s="167"/>
      <c r="L292" s="172"/>
      <c r="M292" s="173"/>
      <c r="N292" s="174"/>
      <c r="O292" s="174"/>
      <c r="P292" s="175">
        <f>SUM(P293:P302)</f>
        <v>0</v>
      </c>
      <c r="Q292" s="174"/>
      <c r="R292" s="175">
        <f>SUM(R293:R302)</f>
        <v>0</v>
      </c>
      <c r="S292" s="174"/>
      <c r="T292" s="176">
        <f>SUM(T293:T302)</f>
        <v>0</v>
      </c>
      <c r="AR292" s="177" t="s">
        <v>79</v>
      </c>
      <c r="AT292" s="178" t="s">
        <v>71</v>
      </c>
      <c r="AU292" s="178" t="s">
        <v>79</v>
      </c>
      <c r="AY292" s="177" t="s">
        <v>168</v>
      </c>
      <c r="BK292" s="179">
        <f>SUM(BK293:BK302)</f>
        <v>0</v>
      </c>
    </row>
    <row r="293" spans="1:65" s="2" customFormat="1" ht="24.2" customHeight="1">
      <c r="A293" s="38"/>
      <c r="B293" s="39"/>
      <c r="C293" s="225" t="s">
        <v>79</v>
      </c>
      <c r="D293" s="225" t="s">
        <v>234</v>
      </c>
      <c r="E293" s="226" t="s">
        <v>4527</v>
      </c>
      <c r="F293" s="227" t="s">
        <v>4528</v>
      </c>
      <c r="G293" s="228" t="s">
        <v>4529</v>
      </c>
      <c r="H293" s="229">
        <v>0.15</v>
      </c>
      <c r="I293" s="230"/>
      <c r="J293" s="231">
        <f>ROUND(I293*H293,2)</f>
        <v>0</v>
      </c>
      <c r="K293" s="227" t="s">
        <v>1480</v>
      </c>
      <c r="L293" s="232"/>
      <c r="M293" s="233" t="s">
        <v>19</v>
      </c>
      <c r="N293" s="234" t="s">
        <v>43</v>
      </c>
      <c r="O293" s="68"/>
      <c r="P293" s="191">
        <f>O293*H293</f>
        <v>0</v>
      </c>
      <c r="Q293" s="191">
        <v>0</v>
      </c>
      <c r="R293" s="191">
        <f>Q293*H293</f>
        <v>0</v>
      </c>
      <c r="S293" s="191">
        <v>0</v>
      </c>
      <c r="T293" s="192">
        <f>S293*H293</f>
        <v>0</v>
      </c>
      <c r="U293" s="38"/>
      <c r="V293" s="38"/>
      <c r="W293" s="38"/>
      <c r="X293" s="38"/>
      <c r="Y293" s="38"/>
      <c r="Z293" s="38"/>
      <c r="AA293" s="38"/>
      <c r="AB293" s="38"/>
      <c r="AC293" s="38"/>
      <c r="AD293" s="38"/>
      <c r="AE293" s="38"/>
      <c r="AR293" s="193" t="s">
        <v>238</v>
      </c>
      <c r="AT293" s="193" t="s">
        <v>234</v>
      </c>
      <c r="AU293" s="193" t="s">
        <v>81</v>
      </c>
      <c r="AY293" s="21" t="s">
        <v>168</v>
      </c>
      <c r="BE293" s="194">
        <f>IF(N293="základní",J293,0)</f>
        <v>0</v>
      </c>
      <c r="BF293" s="194">
        <f>IF(N293="snížená",J293,0)</f>
        <v>0</v>
      </c>
      <c r="BG293" s="194">
        <f>IF(N293="zákl. přenesená",J293,0)</f>
        <v>0</v>
      </c>
      <c r="BH293" s="194">
        <f>IF(N293="sníž. přenesená",J293,0)</f>
        <v>0</v>
      </c>
      <c r="BI293" s="194">
        <f>IF(N293="nulová",J293,0)</f>
        <v>0</v>
      </c>
      <c r="BJ293" s="21" t="s">
        <v>79</v>
      </c>
      <c r="BK293" s="194">
        <f>ROUND(I293*H293,2)</f>
        <v>0</v>
      </c>
      <c r="BL293" s="21" t="s">
        <v>176</v>
      </c>
      <c r="BM293" s="193" t="s">
        <v>2329</v>
      </c>
    </row>
    <row r="294" spans="1:65" s="2" customFormat="1" ht="19.5">
      <c r="A294" s="38"/>
      <c r="B294" s="39"/>
      <c r="C294" s="40"/>
      <c r="D294" s="195" t="s">
        <v>178</v>
      </c>
      <c r="E294" s="40"/>
      <c r="F294" s="196" t="s">
        <v>4528</v>
      </c>
      <c r="G294" s="40"/>
      <c r="H294" s="40"/>
      <c r="I294" s="197"/>
      <c r="J294" s="40"/>
      <c r="K294" s="40"/>
      <c r="L294" s="43"/>
      <c r="M294" s="198"/>
      <c r="N294" s="199"/>
      <c r="O294" s="68"/>
      <c r="P294" s="68"/>
      <c r="Q294" s="68"/>
      <c r="R294" s="68"/>
      <c r="S294" s="68"/>
      <c r="T294" s="69"/>
      <c r="U294" s="38"/>
      <c r="V294" s="38"/>
      <c r="W294" s="38"/>
      <c r="X294" s="38"/>
      <c r="Y294" s="38"/>
      <c r="Z294" s="38"/>
      <c r="AA294" s="38"/>
      <c r="AB294" s="38"/>
      <c r="AC294" s="38"/>
      <c r="AD294" s="38"/>
      <c r="AE294" s="38"/>
      <c r="AT294" s="21" t="s">
        <v>178</v>
      </c>
      <c r="AU294" s="21" t="s">
        <v>81</v>
      </c>
    </row>
    <row r="295" spans="1:65" s="2" customFormat="1" ht="24.2" customHeight="1">
      <c r="A295" s="38"/>
      <c r="B295" s="39"/>
      <c r="C295" s="225" t="s">
        <v>81</v>
      </c>
      <c r="D295" s="225" t="s">
        <v>234</v>
      </c>
      <c r="E295" s="226" t="s">
        <v>4530</v>
      </c>
      <c r="F295" s="227" t="s">
        <v>4531</v>
      </c>
      <c r="G295" s="228" t="s">
        <v>999</v>
      </c>
      <c r="H295" s="229">
        <v>2</v>
      </c>
      <c r="I295" s="230"/>
      <c r="J295" s="231">
        <f>ROUND(I295*H295,2)</f>
        <v>0</v>
      </c>
      <c r="K295" s="227" t="s">
        <v>1480</v>
      </c>
      <c r="L295" s="232"/>
      <c r="M295" s="233" t="s">
        <v>19</v>
      </c>
      <c r="N295" s="234" t="s">
        <v>43</v>
      </c>
      <c r="O295" s="68"/>
      <c r="P295" s="191">
        <f>O295*H295</f>
        <v>0</v>
      </c>
      <c r="Q295" s="191">
        <v>0</v>
      </c>
      <c r="R295" s="191">
        <f>Q295*H295</f>
        <v>0</v>
      </c>
      <c r="S295" s="191">
        <v>0</v>
      </c>
      <c r="T295" s="192">
        <f>S295*H295</f>
        <v>0</v>
      </c>
      <c r="U295" s="38"/>
      <c r="V295" s="38"/>
      <c r="W295" s="38"/>
      <c r="X295" s="38"/>
      <c r="Y295" s="38"/>
      <c r="Z295" s="38"/>
      <c r="AA295" s="38"/>
      <c r="AB295" s="38"/>
      <c r="AC295" s="38"/>
      <c r="AD295" s="38"/>
      <c r="AE295" s="38"/>
      <c r="AR295" s="193" t="s">
        <v>238</v>
      </c>
      <c r="AT295" s="193" t="s">
        <v>234</v>
      </c>
      <c r="AU295" s="193" t="s">
        <v>81</v>
      </c>
      <c r="AY295" s="21" t="s">
        <v>168</v>
      </c>
      <c r="BE295" s="194">
        <f>IF(N295="základní",J295,0)</f>
        <v>0</v>
      </c>
      <c r="BF295" s="194">
        <f>IF(N295="snížená",J295,0)</f>
        <v>0</v>
      </c>
      <c r="BG295" s="194">
        <f>IF(N295="zákl. přenesená",J295,0)</f>
        <v>0</v>
      </c>
      <c r="BH295" s="194">
        <f>IF(N295="sníž. přenesená",J295,0)</f>
        <v>0</v>
      </c>
      <c r="BI295" s="194">
        <f>IF(N295="nulová",J295,0)</f>
        <v>0</v>
      </c>
      <c r="BJ295" s="21" t="s">
        <v>79</v>
      </c>
      <c r="BK295" s="194">
        <f>ROUND(I295*H295,2)</f>
        <v>0</v>
      </c>
      <c r="BL295" s="21" t="s">
        <v>176</v>
      </c>
      <c r="BM295" s="193" t="s">
        <v>500</v>
      </c>
    </row>
    <row r="296" spans="1:65" s="2" customFormat="1" ht="11.25">
      <c r="A296" s="38"/>
      <c r="B296" s="39"/>
      <c r="C296" s="40"/>
      <c r="D296" s="195" t="s">
        <v>178</v>
      </c>
      <c r="E296" s="40"/>
      <c r="F296" s="196" t="s">
        <v>4531</v>
      </c>
      <c r="G296" s="40"/>
      <c r="H296" s="40"/>
      <c r="I296" s="197"/>
      <c r="J296" s="40"/>
      <c r="K296" s="40"/>
      <c r="L296" s="43"/>
      <c r="M296" s="198"/>
      <c r="N296" s="199"/>
      <c r="O296" s="68"/>
      <c r="P296" s="68"/>
      <c r="Q296" s="68"/>
      <c r="R296" s="68"/>
      <c r="S296" s="68"/>
      <c r="T296" s="69"/>
      <c r="U296" s="38"/>
      <c r="V296" s="38"/>
      <c r="W296" s="38"/>
      <c r="X296" s="38"/>
      <c r="Y296" s="38"/>
      <c r="Z296" s="38"/>
      <c r="AA296" s="38"/>
      <c r="AB296" s="38"/>
      <c r="AC296" s="38"/>
      <c r="AD296" s="38"/>
      <c r="AE296" s="38"/>
      <c r="AT296" s="21" t="s">
        <v>178</v>
      </c>
      <c r="AU296" s="21" t="s">
        <v>81</v>
      </c>
    </row>
    <row r="297" spans="1:65" s="2" customFormat="1" ht="24.2" customHeight="1">
      <c r="A297" s="38"/>
      <c r="B297" s="39"/>
      <c r="C297" s="225" t="s">
        <v>268</v>
      </c>
      <c r="D297" s="225" t="s">
        <v>234</v>
      </c>
      <c r="E297" s="226" t="s">
        <v>4532</v>
      </c>
      <c r="F297" s="227" t="s">
        <v>4533</v>
      </c>
      <c r="G297" s="228" t="s">
        <v>999</v>
      </c>
      <c r="H297" s="229">
        <v>1</v>
      </c>
      <c r="I297" s="230"/>
      <c r="J297" s="231">
        <f>ROUND(I297*H297,2)</f>
        <v>0</v>
      </c>
      <c r="K297" s="227" t="s">
        <v>1480</v>
      </c>
      <c r="L297" s="232"/>
      <c r="M297" s="233" t="s">
        <v>19</v>
      </c>
      <c r="N297" s="234" t="s">
        <v>43</v>
      </c>
      <c r="O297" s="68"/>
      <c r="P297" s="191">
        <f>O297*H297</f>
        <v>0</v>
      </c>
      <c r="Q297" s="191">
        <v>0</v>
      </c>
      <c r="R297" s="191">
        <f>Q297*H297</f>
        <v>0</v>
      </c>
      <c r="S297" s="191">
        <v>0</v>
      </c>
      <c r="T297" s="192">
        <f>S297*H297</f>
        <v>0</v>
      </c>
      <c r="U297" s="38"/>
      <c r="V297" s="38"/>
      <c r="W297" s="38"/>
      <c r="X297" s="38"/>
      <c r="Y297" s="38"/>
      <c r="Z297" s="38"/>
      <c r="AA297" s="38"/>
      <c r="AB297" s="38"/>
      <c r="AC297" s="38"/>
      <c r="AD297" s="38"/>
      <c r="AE297" s="38"/>
      <c r="AR297" s="193" t="s">
        <v>238</v>
      </c>
      <c r="AT297" s="193" t="s">
        <v>234</v>
      </c>
      <c r="AU297" s="193" t="s">
        <v>81</v>
      </c>
      <c r="AY297" s="21" t="s">
        <v>168</v>
      </c>
      <c r="BE297" s="194">
        <f>IF(N297="základní",J297,0)</f>
        <v>0</v>
      </c>
      <c r="BF297" s="194">
        <f>IF(N297="snížená",J297,0)</f>
        <v>0</v>
      </c>
      <c r="BG297" s="194">
        <f>IF(N297="zákl. přenesená",J297,0)</f>
        <v>0</v>
      </c>
      <c r="BH297" s="194">
        <f>IF(N297="sníž. přenesená",J297,0)</f>
        <v>0</v>
      </c>
      <c r="BI297" s="194">
        <f>IF(N297="nulová",J297,0)</f>
        <v>0</v>
      </c>
      <c r="BJ297" s="21" t="s">
        <v>79</v>
      </c>
      <c r="BK297" s="194">
        <f>ROUND(I297*H297,2)</f>
        <v>0</v>
      </c>
      <c r="BL297" s="21" t="s">
        <v>176</v>
      </c>
      <c r="BM297" s="193" t="s">
        <v>320</v>
      </c>
    </row>
    <row r="298" spans="1:65" s="2" customFormat="1" ht="19.5">
      <c r="A298" s="38"/>
      <c r="B298" s="39"/>
      <c r="C298" s="40"/>
      <c r="D298" s="195" t="s">
        <v>178</v>
      </c>
      <c r="E298" s="40"/>
      <c r="F298" s="196" t="s">
        <v>4533</v>
      </c>
      <c r="G298" s="40"/>
      <c r="H298" s="40"/>
      <c r="I298" s="197"/>
      <c r="J298" s="40"/>
      <c r="K298" s="40"/>
      <c r="L298" s="43"/>
      <c r="M298" s="198"/>
      <c r="N298" s="199"/>
      <c r="O298" s="68"/>
      <c r="P298" s="68"/>
      <c r="Q298" s="68"/>
      <c r="R298" s="68"/>
      <c r="S298" s="68"/>
      <c r="T298" s="69"/>
      <c r="U298" s="38"/>
      <c r="V298" s="38"/>
      <c r="W298" s="38"/>
      <c r="X298" s="38"/>
      <c r="Y298" s="38"/>
      <c r="Z298" s="38"/>
      <c r="AA298" s="38"/>
      <c r="AB298" s="38"/>
      <c r="AC298" s="38"/>
      <c r="AD298" s="38"/>
      <c r="AE298" s="38"/>
      <c r="AT298" s="21" t="s">
        <v>178</v>
      </c>
      <c r="AU298" s="21" t="s">
        <v>81</v>
      </c>
    </row>
    <row r="299" spans="1:65" s="2" customFormat="1" ht="24.2" customHeight="1">
      <c r="A299" s="38"/>
      <c r="B299" s="39"/>
      <c r="C299" s="225" t="s">
        <v>176</v>
      </c>
      <c r="D299" s="225" t="s">
        <v>234</v>
      </c>
      <c r="E299" s="226" t="s">
        <v>4534</v>
      </c>
      <c r="F299" s="227" t="s">
        <v>4535</v>
      </c>
      <c r="G299" s="228" t="s">
        <v>999</v>
      </c>
      <c r="H299" s="229">
        <v>1</v>
      </c>
      <c r="I299" s="230"/>
      <c r="J299" s="231">
        <f>ROUND(I299*H299,2)</f>
        <v>0</v>
      </c>
      <c r="K299" s="227" t="s">
        <v>1480</v>
      </c>
      <c r="L299" s="232"/>
      <c r="M299" s="233" t="s">
        <v>19</v>
      </c>
      <c r="N299" s="234" t="s">
        <v>43</v>
      </c>
      <c r="O299" s="68"/>
      <c r="P299" s="191">
        <f>O299*H299</f>
        <v>0</v>
      </c>
      <c r="Q299" s="191">
        <v>0</v>
      </c>
      <c r="R299" s="191">
        <f>Q299*H299</f>
        <v>0</v>
      </c>
      <c r="S299" s="191">
        <v>0</v>
      </c>
      <c r="T299" s="192">
        <f>S299*H299</f>
        <v>0</v>
      </c>
      <c r="U299" s="38"/>
      <c r="V299" s="38"/>
      <c r="W299" s="38"/>
      <c r="X299" s="38"/>
      <c r="Y299" s="38"/>
      <c r="Z299" s="38"/>
      <c r="AA299" s="38"/>
      <c r="AB299" s="38"/>
      <c r="AC299" s="38"/>
      <c r="AD299" s="38"/>
      <c r="AE299" s="38"/>
      <c r="AR299" s="193" t="s">
        <v>238</v>
      </c>
      <c r="AT299" s="193" t="s">
        <v>234</v>
      </c>
      <c r="AU299" s="193" t="s">
        <v>81</v>
      </c>
      <c r="AY299" s="21" t="s">
        <v>168</v>
      </c>
      <c r="BE299" s="194">
        <f>IF(N299="základní",J299,0)</f>
        <v>0</v>
      </c>
      <c r="BF299" s="194">
        <f>IF(N299="snížená",J299,0)</f>
        <v>0</v>
      </c>
      <c r="BG299" s="194">
        <f>IF(N299="zákl. přenesená",J299,0)</f>
        <v>0</v>
      </c>
      <c r="BH299" s="194">
        <f>IF(N299="sníž. přenesená",J299,0)</f>
        <v>0</v>
      </c>
      <c r="BI299" s="194">
        <f>IF(N299="nulová",J299,0)</f>
        <v>0</v>
      </c>
      <c r="BJ299" s="21" t="s">
        <v>79</v>
      </c>
      <c r="BK299" s="194">
        <f>ROUND(I299*H299,2)</f>
        <v>0</v>
      </c>
      <c r="BL299" s="21" t="s">
        <v>176</v>
      </c>
      <c r="BM299" s="193" t="s">
        <v>337</v>
      </c>
    </row>
    <row r="300" spans="1:65" s="2" customFormat="1" ht="19.5">
      <c r="A300" s="38"/>
      <c r="B300" s="39"/>
      <c r="C300" s="40"/>
      <c r="D300" s="195" t="s">
        <v>178</v>
      </c>
      <c r="E300" s="40"/>
      <c r="F300" s="196" t="s">
        <v>4535</v>
      </c>
      <c r="G300" s="40"/>
      <c r="H300" s="40"/>
      <c r="I300" s="197"/>
      <c r="J300" s="40"/>
      <c r="K300" s="40"/>
      <c r="L300" s="43"/>
      <c r="M300" s="198"/>
      <c r="N300" s="199"/>
      <c r="O300" s="68"/>
      <c r="P300" s="68"/>
      <c r="Q300" s="68"/>
      <c r="R300" s="68"/>
      <c r="S300" s="68"/>
      <c r="T300" s="69"/>
      <c r="U300" s="38"/>
      <c r="V300" s="38"/>
      <c r="W300" s="38"/>
      <c r="X300" s="38"/>
      <c r="Y300" s="38"/>
      <c r="Z300" s="38"/>
      <c r="AA300" s="38"/>
      <c r="AB300" s="38"/>
      <c r="AC300" s="38"/>
      <c r="AD300" s="38"/>
      <c r="AE300" s="38"/>
      <c r="AT300" s="21" t="s">
        <v>178</v>
      </c>
      <c r="AU300" s="21" t="s">
        <v>81</v>
      </c>
    </row>
    <row r="301" spans="1:65" s="2" customFormat="1" ht="16.5" customHeight="1">
      <c r="A301" s="38"/>
      <c r="B301" s="39"/>
      <c r="C301" s="225" t="s">
        <v>635</v>
      </c>
      <c r="D301" s="225" t="s">
        <v>234</v>
      </c>
      <c r="E301" s="226" t="s">
        <v>4637</v>
      </c>
      <c r="F301" s="227" t="s">
        <v>4508</v>
      </c>
      <c r="G301" s="228" t="s">
        <v>4489</v>
      </c>
      <c r="H301" s="229">
        <v>1</v>
      </c>
      <c r="I301" s="230"/>
      <c r="J301" s="231">
        <f>ROUND(I301*H301,2)</f>
        <v>0</v>
      </c>
      <c r="K301" s="227" t="s">
        <v>1480</v>
      </c>
      <c r="L301" s="232"/>
      <c r="M301" s="233" t="s">
        <v>19</v>
      </c>
      <c r="N301" s="234" t="s">
        <v>43</v>
      </c>
      <c r="O301" s="68"/>
      <c r="P301" s="191">
        <f>O301*H301</f>
        <v>0</v>
      </c>
      <c r="Q301" s="191">
        <v>0</v>
      </c>
      <c r="R301" s="191">
        <f>Q301*H301</f>
        <v>0</v>
      </c>
      <c r="S301" s="191">
        <v>0</v>
      </c>
      <c r="T301" s="192">
        <f>S301*H301</f>
        <v>0</v>
      </c>
      <c r="U301" s="38"/>
      <c r="V301" s="38"/>
      <c r="W301" s="38"/>
      <c r="X301" s="38"/>
      <c r="Y301" s="38"/>
      <c r="Z301" s="38"/>
      <c r="AA301" s="38"/>
      <c r="AB301" s="38"/>
      <c r="AC301" s="38"/>
      <c r="AD301" s="38"/>
      <c r="AE301" s="38"/>
      <c r="AR301" s="193" t="s">
        <v>238</v>
      </c>
      <c r="AT301" s="193" t="s">
        <v>234</v>
      </c>
      <c r="AU301" s="193" t="s">
        <v>81</v>
      </c>
      <c r="AY301" s="21" t="s">
        <v>168</v>
      </c>
      <c r="BE301" s="194">
        <f>IF(N301="základní",J301,0)</f>
        <v>0</v>
      </c>
      <c r="BF301" s="194">
        <f>IF(N301="snížená",J301,0)</f>
        <v>0</v>
      </c>
      <c r="BG301" s="194">
        <f>IF(N301="zákl. přenesená",J301,0)</f>
        <v>0</v>
      </c>
      <c r="BH301" s="194">
        <f>IF(N301="sníž. přenesená",J301,0)</f>
        <v>0</v>
      </c>
      <c r="BI301" s="194">
        <f>IF(N301="nulová",J301,0)</f>
        <v>0</v>
      </c>
      <c r="BJ301" s="21" t="s">
        <v>79</v>
      </c>
      <c r="BK301" s="194">
        <f>ROUND(I301*H301,2)</f>
        <v>0</v>
      </c>
      <c r="BL301" s="21" t="s">
        <v>176</v>
      </c>
      <c r="BM301" s="193" t="s">
        <v>362</v>
      </c>
    </row>
    <row r="302" spans="1:65" s="2" customFormat="1" ht="11.25">
      <c r="A302" s="38"/>
      <c r="B302" s="39"/>
      <c r="C302" s="40"/>
      <c r="D302" s="195" t="s">
        <v>178</v>
      </c>
      <c r="E302" s="40"/>
      <c r="F302" s="196" t="s">
        <v>4508</v>
      </c>
      <c r="G302" s="40"/>
      <c r="H302" s="40"/>
      <c r="I302" s="197"/>
      <c r="J302" s="40"/>
      <c r="K302" s="40"/>
      <c r="L302" s="43"/>
      <c r="M302" s="198"/>
      <c r="N302" s="199"/>
      <c r="O302" s="68"/>
      <c r="P302" s="68"/>
      <c r="Q302" s="68"/>
      <c r="R302" s="68"/>
      <c r="S302" s="68"/>
      <c r="T302" s="69"/>
      <c r="U302" s="38"/>
      <c r="V302" s="38"/>
      <c r="W302" s="38"/>
      <c r="X302" s="38"/>
      <c r="Y302" s="38"/>
      <c r="Z302" s="38"/>
      <c r="AA302" s="38"/>
      <c r="AB302" s="38"/>
      <c r="AC302" s="38"/>
      <c r="AD302" s="38"/>
      <c r="AE302" s="38"/>
      <c r="AT302" s="21" t="s">
        <v>178</v>
      </c>
      <c r="AU302" s="21" t="s">
        <v>81</v>
      </c>
    </row>
    <row r="303" spans="1:65" s="12" customFormat="1" ht="22.9" customHeight="1">
      <c r="B303" s="166"/>
      <c r="C303" s="167"/>
      <c r="D303" s="168" t="s">
        <v>71</v>
      </c>
      <c r="E303" s="180" t="s">
        <v>4638</v>
      </c>
      <c r="F303" s="180" t="s">
        <v>4544</v>
      </c>
      <c r="G303" s="167"/>
      <c r="H303" s="167"/>
      <c r="I303" s="170"/>
      <c r="J303" s="181">
        <f>BK303</f>
        <v>0</v>
      </c>
      <c r="K303" s="167"/>
      <c r="L303" s="172"/>
      <c r="M303" s="173"/>
      <c r="N303" s="174"/>
      <c r="O303" s="174"/>
      <c r="P303" s="175">
        <f>SUM(P304:P305)</f>
        <v>0</v>
      </c>
      <c r="Q303" s="174"/>
      <c r="R303" s="175">
        <f>SUM(R304:R305)</f>
        <v>0</v>
      </c>
      <c r="S303" s="174"/>
      <c r="T303" s="176">
        <f>SUM(T304:T305)</f>
        <v>0</v>
      </c>
      <c r="AR303" s="177" t="s">
        <v>79</v>
      </c>
      <c r="AT303" s="178" t="s">
        <v>71</v>
      </c>
      <c r="AU303" s="178" t="s">
        <v>79</v>
      </c>
      <c r="AY303" s="177" t="s">
        <v>168</v>
      </c>
      <c r="BK303" s="179">
        <f>SUM(BK304:BK305)</f>
        <v>0</v>
      </c>
    </row>
    <row r="304" spans="1:65" s="2" customFormat="1" ht="24.2" customHeight="1">
      <c r="A304" s="38"/>
      <c r="B304" s="39"/>
      <c r="C304" s="225" t="s">
        <v>79</v>
      </c>
      <c r="D304" s="225" t="s">
        <v>234</v>
      </c>
      <c r="E304" s="226" t="s">
        <v>4545</v>
      </c>
      <c r="F304" s="227" t="s">
        <v>4546</v>
      </c>
      <c r="G304" s="228" t="s">
        <v>999</v>
      </c>
      <c r="H304" s="229">
        <v>1</v>
      </c>
      <c r="I304" s="230"/>
      <c r="J304" s="231">
        <f>ROUND(I304*H304,2)</f>
        <v>0</v>
      </c>
      <c r="K304" s="227" t="s">
        <v>1480</v>
      </c>
      <c r="L304" s="232"/>
      <c r="M304" s="233" t="s">
        <v>19</v>
      </c>
      <c r="N304" s="234" t="s">
        <v>43</v>
      </c>
      <c r="O304" s="68"/>
      <c r="P304" s="191">
        <f>O304*H304</f>
        <v>0</v>
      </c>
      <c r="Q304" s="191">
        <v>0</v>
      </c>
      <c r="R304" s="191">
        <f>Q304*H304</f>
        <v>0</v>
      </c>
      <c r="S304" s="191">
        <v>0</v>
      </c>
      <c r="T304" s="192">
        <f>S304*H304</f>
        <v>0</v>
      </c>
      <c r="U304" s="38"/>
      <c r="V304" s="38"/>
      <c r="W304" s="38"/>
      <c r="X304" s="38"/>
      <c r="Y304" s="38"/>
      <c r="Z304" s="38"/>
      <c r="AA304" s="38"/>
      <c r="AB304" s="38"/>
      <c r="AC304" s="38"/>
      <c r="AD304" s="38"/>
      <c r="AE304" s="38"/>
      <c r="AR304" s="193" t="s">
        <v>238</v>
      </c>
      <c r="AT304" s="193" t="s">
        <v>234</v>
      </c>
      <c r="AU304" s="193" t="s">
        <v>81</v>
      </c>
      <c r="AY304" s="21" t="s">
        <v>168</v>
      </c>
      <c r="BE304" s="194">
        <f>IF(N304="základní",J304,0)</f>
        <v>0</v>
      </c>
      <c r="BF304" s="194">
        <f>IF(N304="snížená",J304,0)</f>
        <v>0</v>
      </c>
      <c r="BG304" s="194">
        <f>IF(N304="zákl. přenesená",J304,0)</f>
        <v>0</v>
      </c>
      <c r="BH304" s="194">
        <f>IF(N304="sníž. přenesená",J304,0)</f>
        <v>0</v>
      </c>
      <c r="BI304" s="194">
        <f>IF(N304="nulová",J304,0)</f>
        <v>0</v>
      </c>
      <c r="BJ304" s="21" t="s">
        <v>79</v>
      </c>
      <c r="BK304" s="194">
        <f>ROUND(I304*H304,2)</f>
        <v>0</v>
      </c>
      <c r="BL304" s="21" t="s">
        <v>176</v>
      </c>
      <c r="BM304" s="193" t="s">
        <v>377</v>
      </c>
    </row>
    <row r="305" spans="1:65" s="2" customFormat="1" ht="11.25">
      <c r="A305" s="38"/>
      <c r="B305" s="39"/>
      <c r="C305" s="40"/>
      <c r="D305" s="195" t="s">
        <v>178</v>
      </c>
      <c r="E305" s="40"/>
      <c r="F305" s="196" t="s">
        <v>4546</v>
      </c>
      <c r="G305" s="40"/>
      <c r="H305" s="40"/>
      <c r="I305" s="197"/>
      <c r="J305" s="40"/>
      <c r="K305" s="40"/>
      <c r="L305" s="43"/>
      <c r="M305" s="198"/>
      <c r="N305" s="199"/>
      <c r="O305" s="68"/>
      <c r="P305" s="68"/>
      <c r="Q305" s="68"/>
      <c r="R305" s="68"/>
      <c r="S305" s="68"/>
      <c r="T305" s="69"/>
      <c r="U305" s="38"/>
      <c r="V305" s="38"/>
      <c r="W305" s="38"/>
      <c r="X305" s="38"/>
      <c r="Y305" s="38"/>
      <c r="Z305" s="38"/>
      <c r="AA305" s="38"/>
      <c r="AB305" s="38"/>
      <c r="AC305" s="38"/>
      <c r="AD305" s="38"/>
      <c r="AE305" s="38"/>
      <c r="AT305" s="21" t="s">
        <v>178</v>
      </c>
      <c r="AU305" s="21" t="s">
        <v>81</v>
      </c>
    </row>
    <row r="306" spans="1:65" s="12" customFormat="1" ht="22.9" customHeight="1">
      <c r="B306" s="166"/>
      <c r="C306" s="167"/>
      <c r="D306" s="168" t="s">
        <v>71</v>
      </c>
      <c r="E306" s="180" t="s">
        <v>4639</v>
      </c>
      <c r="F306" s="180" t="s">
        <v>4474</v>
      </c>
      <c r="G306" s="167"/>
      <c r="H306" s="167"/>
      <c r="I306" s="170"/>
      <c r="J306" s="181">
        <f>BK306</f>
        <v>0</v>
      </c>
      <c r="K306" s="167"/>
      <c r="L306" s="172"/>
      <c r="M306" s="173"/>
      <c r="N306" s="174"/>
      <c r="O306" s="174"/>
      <c r="P306" s="175">
        <f>SUM(P307:P314)</f>
        <v>0</v>
      </c>
      <c r="Q306" s="174"/>
      <c r="R306" s="175">
        <f>SUM(R307:R314)</f>
        <v>0</v>
      </c>
      <c r="S306" s="174"/>
      <c r="T306" s="176">
        <f>SUM(T307:T314)</f>
        <v>0</v>
      </c>
      <c r="AR306" s="177" t="s">
        <v>79</v>
      </c>
      <c r="AT306" s="178" t="s">
        <v>71</v>
      </c>
      <c r="AU306" s="178" t="s">
        <v>79</v>
      </c>
      <c r="AY306" s="177" t="s">
        <v>168</v>
      </c>
      <c r="BK306" s="179">
        <f>SUM(BK307:BK314)</f>
        <v>0</v>
      </c>
    </row>
    <row r="307" spans="1:65" s="2" customFormat="1" ht="16.5" customHeight="1">
      <c r="A307" s="38"/>
      <c r="B307" s="39"/>
      <c r="C307" s="182" t="s">
        <v>79</v>
      </c>
      <c r="D307" s="182" t="s">
        <v>171</v>
      </c>
      <c r="E307" s="183" t="s">
        <v>4608</v>
      </c>
      <c r="F307" s="184" t="s">
        <v>4609</v>
      </c>
      <c r="G307" s="185" t="s">
        <v>245</v>
      </c>
      <c r="H307" s="186">
        <v>30</v>
      </c>
      <c r="I307" s="187"/>
      <c r="J307" s="188">
        <f>ROUND(I307*H307,2)</f>
        <v>0</v>
      </c>
      <c r="K307" s="184" t="s">
        <v>1480</v>
      </c>
      <c r="L307" s="43"/>
      <c r="M307" s="189" t="s">
        <v>19</v>
      </c>
      <c r="N307" s="190" t="s">
        <v>43</v>
      </c>
      <c r="O307" s="68"/>
      <c r="P307" s="191">
        <f>O307*H307</f>
        <v>0</v>
      </c>
      <c r="Q307" s="191">
        <v>0</v>
      </c>
      <c r="R307" s="191">
        <f>Q307*H307</f>
        <v>0</v>
      </c>
      <c r="S307" s="191">
        <v>0</v>
      </c>
      <c r="T307" s="192">
        <f>S307*H307</f>
        <v>0</v>
      </c>
      <c r="U307" s="38"/>
      <c r="V307" s="38"/>
      <c r="W307" s="38"/>
      <c r="X307" s="38"/>
      <c r="Y307" s="38"/>
      <c r="Z307" s="38"/>
      <c r="AA307" s="38"/>
      <c r="AB307" s="38"/>
      <c r="AC307" s="38"/>
      <c r="AD307" s="38"/>
      <c r="AE307" s="38"/>
      <c r="AR307" s="193" t="s">
        <v>176</v>
      </c>
      <c r="AT307" s="193" t="s">
        <v>171</v>
      </c>
      <c r="AU307" s="193" t="s">
        <v>81</v>
      </c>
      <c r="AY307" s="21" t="s">
        <v>168</v>
      </c>
      <c r="BE307" s="194">
        <f>IF(N307="základní",J307,0)</f>
        <v>0</v>
      </c>
      <c r="BF307" s="194">
        <f>IF(N307="snížená",J307,0)</f>
        <v>0</v>
      </c>
      <c r="BG307" s="194">
        <f>IF(N307="zákl. přenesená",J307,0)</f>
        <v>0</v>
      </c>
      <c r="BH307" s="194">
        <f>IF(N307="sníž. přenesená",J307,0)</f>
        <v>0</v>
      </c>
      <c r="BI307" s="194">
        <f>IF(N307="nulová",J307,0)</f>
        <v>0</v>
      </c>
      <c r="BJ307" s="21" t="s">
        <v>79</v>
      </c>
      <c r="BK307" s="194">
        <f>ROUND(I307*H307,2)</f>
        <v>0</v>
      </c>
      <c r="BL307" s="21" t="s">
        <v>176</v>
      </c>
      <c r="BM307" s="193" t="s">
        <v>1625</v>
      </c>
    </row>
    <row r="308" spans="1:65" s="2" customFormat="1" ht="11.25">
      <c r="A308" s="38"/>
      <c r="B308" s="39"/>
      <c r="C308" s="40"/>
      <c r="D308" s="195" t="s">
        <v>178</v>
      </c>
      <c r="E308" s="40"/>
      <c r="F308" s="196" t="s">
        <v>4609</v>
      </c>
      <c r="G308" s="40"/>
      <c r="H308" s="40"/>
      <c r="I308" s="197"/>
      <c r="J308" s="40"/>
      <c r="K308" s="40"/>
      <c r="L308" s="43"/>
      <c r="M308" s="198"/>
      <c r="N308" s="199"/>
      <c r="O308" s="68"/>
      <c r="P308" s="68"/>
      <c r="Q308" s="68"/>
      <c r="R308" s="68"/>
      <c r="S308" s="68"/>
      <c r="T308" s="69"/>
      <c r="U308" s="38"/>
      <c r="V308" s="38"/>
      <c r="W308" s="38"/>
      <c r="X308" s="38"/>
      <c r="Y308" s="38"/>
      <c r="Z308" s="38"/>
      <c r="AA308" s="38"/>
      <c r="AB308" s="38"/>
      <c r="AC308" s="38"/>
      <c r="AD308" s="38"/>
      <c r="AE308" s="38"/>
      <c r="AT308" s="21" t="s">
        <v>178</v>
      </c>
      <c r="AU308" s="21" t="s">
        <v>81</v>
      </c>
    </row>
    <row r="309" spans="1:65" s="2" customFormat="1" ht="16.5" customHeight="1">
      <c r="A309" s="38"/>
      <c r="B309" s="39"/>
      <c r="C309" s="182" t="s">
        <v>81</v>
      </c>
      <c r="D309" s="182" t="s">
        <v>171</v>
      </c>
      <c r="E309" s="183" t="s">
        <v>4625</v>
      </c>
      <c r="F309" s="184" t="s">
        <v>4626</v>
      </c>
      <c r="G309" s="185" t="s">
        <v>999</v>
      </c>
      <c r="H309" s="186">
        <v>4</v>
      </c>
      <c r="I309" s="187"/>
      <c r="J309" s="188">
        <f>ROUND(I309*H309,2)</f>
        <v>0</v>
      </c>
      <c r="K309" s="184" t="s">
        <v>1480</v>
      </c>
      <c r="L309" s="43"/>
      <c r="M309" s="189" t="s">
        <v>19</v>
      </c>
      <c r="N309" s="190" t="s">
        <v>43</v>
      </c>
      <c r="O309" s="68"/>
      <c r="P309" s="191">
        <f>O309*H309</f>
        <v>0</v>
      </c>
      <c r="Q309" s="191">
        <v>0</v>
      </c>
      <c r="R309" s="191">
        <f>Q309*H309</f>
        <v>0</v>
      </c>
      <c r="S309" s="191">
        <v>0</v>
      </c>
      <c r="T309" s="192">
        <f>S309*H309</f>
        <v>0</v>
      </c>
      <c r="U309" s="38"/>
      <c r="V309" s="38"/>
      <c r="W309" s="38"/>
      <c r="X309" s="38"/>
      <c r="Y309" s="38"/>
      <c r="Z309" s="38"/>
      <c r="AA309" s="38"/>
      <c r="AB309" s="38"/>
      <c r="AC309" s="38"/>
      <c r="AD309" s="38"/>
      <c r="AE309" s="38"/>
      <c r="AR309" s="193" t="s">
        <v>176</v>
      </c>
      <c r="AT309" s="193" t="s">
        <v>171</v>
      </c>
      <c r="AU309" s="193" t="s">
        <v>81</v>
      </c>
      <c r="AY309" s="21" t="s">
        <v>168</v>
      </c>
      <c r="BE309" s="194">
        <f>IF(N309="základní",J309,0)</f>
        <v>0</v>
      </c>
      <c r="BF309" s="194">
        <f>IF(N309="snížená",J309,0)</f>
        <v>0</v>
      </c>
      <c r="BG309" s="194">
        <f>IF(N309="zákl. přenesená",J309,0)</f>
        <v>0</v>
      </c>
      <c r="BH309" s="194">
        <f>IF(N309="sníž. přenesená",J309,0)</f>
        <v>0</v>
      </c>
      <c r="BI309" s="194">
        <f>IF(N309="nulová",J309,0)</f>
        <v>0</v>
      </c>
      <c r="BJ309" s="21" t="s">
        <v>79</v>
      </c>
      <c r="BK309" s="194">
        <f>ROUND(I309*H309,2)</f>
        <v>0</v>
      </c>
      <c r="BL309" s="21" t="s">
        <v>176</v>
      </c>
      <c r="BM309" s="193" t="s">
        <v>2331</v>
      </c>
    </row>
    <row r="310" spans="1:65" s="2" customFormat="1" ht="11.25">
      <c r="A310" s="38"/>
      <c r="B310" s="39"/>
      <c r="C310" s="40"/>
      <c r="D310" s="195" t="s">
        <v>178</v>
      </c>
      <c r="E310" s="40"/>
      <c r="F310" s="196" t="s">
        <v>4626</v>
      </c>
      <c r="G310" s="40"/>
      <c r="H310" s="40"/>
      <c r="I310" s="197"/>
      <c r="J310" s="40"/>
      <c r="K310" s="40"/>
      <c r="L310" s="43"/>
      <c r="M310" s="198"/>
      <c r="N310" s="199"/>
      <c r="O310" s="68"/>
      <c r="P310" s="68"/>
      <c r="Q310" s="68"/>
      <c r="R310" s="68"/>
      <c r="S310" s="68"/>
      <c r="T310" s="69"/>
      <c r="U310" s="38"/>
      <c r="V310" s="38"/>
      <c r="W310" s="38"/>
      <c r="X310" s="38"/>
      <c r="Y310" s="38"/>
      <c r="Z310" s="38"/>
      <c r="AA310" s="38"/>
      <c r="AB310" s="38"/>
      <c r="AC310" s="38"/>
      <c r="AD310" s="38"/>
      <c r="AE310" s="38"/>
      <c r="AT310" s="21" t="s">
        <v>178</v>
      </c>
      <c r="AU310" s="21" t="s">
        <v>81</v>
      </c>
    </row>
    <row r="311" spans="1:65" s="2" customFormat="1" ht="16.5" customHeight="1">
      <c r="A311" s="38"/>
      <c r="B311" s="39"/>
      <c r="C311" s="182" t="s">
        <v>268</v>
      </c>
      <c r="D311" s="182" t="s">
        <v>171</v>
      </c>
      <c r="E311" s="183" t="s">
        <v>4627</v>
      </c>
      <c r="F311" s="184" t="s">
        <v>4628</v>
      </c>
      <c r="G311" s="185" t="s">
        <v>999</v>
      </c>
      <c r="H311" s="186">
        <v>1</v>
      </c>
      <c r="I311" s="187"/>
      <c r="J311" s="188">
        <f>ROUND(I311*H311,2)</f>
        <v>0</v>
      </c>
      <c r="K311" s="184" t="s">
        <v>1480</v>
      </c>
      <c r="L311" s="43"/>
      <c r="M311" s="189" t="s">
        <v>19</v>
      </c>
      <c r="N311" s="190" t="s">
        <v>43</v>
      </c>
      <c r="O311" s="68"/>
      <c r="P311" s="191">
        <f>O311*H311</f>
        <v>0</v>
      </c>
      <c r="Q311" s="191">
        <v>0</v>
      </c>
      <c r="R311" s="191">
        <f>Q311*H311</f>
        <v>0</v>
      </c>
      <c r="S311" s="191">
        <v>0</v>
      </c>
      <c r="T311" s="192">
        <f>S311*H311</f>
        <v>0</v>
      </c>
      <c r="U311" s="38"/>
      <c r="V311" s="38"/>
      <c r="W311" s="38"/>
      <c r="X311" s="38"/>
      <c r="Y311" s="38"/>
      <c r="Z311" s="38"/>
      <c r="AA311" s="38"/>
      <c r="AB311" s="38"/>
      <c r="AC311" s="38"/>
      <c r="AD311" s="38"/>
      <c r="AE311" s="38"/>
      <c r="AR311" s="193" t="s">
        <v>176</v>
      </c>
      <c r="AT311" s="193" t="s">
        <v>171</v>
      </c>
      <c r="AU311" s="193" t="s">
        <v>81</v>
      </c>
      <c r="AY311" s="21" t="s">
        <v>168</v>
      </c>
      <c r="BE311" s="194">
        <f>IF(N311="základní",J311,0)</f>
        <v>0</v>
      </c>
      <c r="BF311" s="194">
        <f>IF(N311="snížená",J311,0)</f>
        <v>0</v>
      </c>
      <c r="BG311" s="194">
        <f>IF(N311="zákl. přenesená",J311,0)</f>
        <v>0</v>
      </c>
      <c r="BH311" s="194">
        <f>IF(N311="sníž. přenesená",J311,0)</f>
        <v>0</v>
      </c>
      <c r="BI311" s="194">
        <f>IF(N311="nulová",J311,0)</f>
        <v>0</v>
      </c>
      <c r="BJ311" s="21" t="s">
        <v>79</v>
      </c>
      <c r="BK311" s="194">
        <f>ROUND(I311*H311,2)</f>
        <v>0</v>
      </c>
      <c r="BL311" s="21" t="s">
        <v>176</v>
      </c>
      <c r="BM311" s="193" t="s">
        <v>4640</v>
      </c>
    </row>
    <row r="312" spans="1:65" s="2" customFormat="1" ht="11.25">
      <c r="A312" s="38"/>
      <c r="B312" s="39"/>
      <c r="C312" s="40"/>
      <c r="D312" s="195" t="s">
        <v>178</v>
      </c>
      <c r="E312" s="40"/>
      <c r="F312" s="196" t="s">
        <v>4628</v>
      </c>
      <c r="G312" s="40"/>
      <c r="H312" s="40"/>
      <c r="I312" s="197"/>
      <c r="J312" s="40"/>
      <c r="K312" s="40"/>
      <c r="L312" s="43"/>
      <c r="M312" s="198"/>
      <c r="N312" s="199"/>
      <c r="O312" s="68"/>
      <c r="P312" s="68"/>
      <c r="Q312" s="68"/>
      <c r="R312" s="68"/>
      <c r="S312" s="68"/>
      <c r="T312" s="69"/>
      <c r="U312" s="38"/>
      <c r="V312" s="38"/>
      <c r="W312" s="38"/>
      <c r="X312" s="38"/>
      <c r="Y312" s="38"/>
      <c r="Z312" s="38"/>
      <c r="AA312" s="38"/>
      <c r="AB312" s="38"/>
      <c r="AC312" s="38"/>
      <c r="AD312" s="38"/>
      <c r="AE312" s="38"/>
      <c r="AT312" s="21" t="s">
        <v>178</v>
      </c>
      <c r="AU312" s="21" t="s">
        <v>81</v>
      </c>
    </row>
    <row r="313" spans="1:65" s="2" customFormat="1" ht="16.5" customHeight="1">
      <c r="A313" s="38"/>
      <c r="B313" s="39"/>
      <c r="C313" s="182" t="s">
        <v>176</v>
      </c>
      <c r="D313" s="182" t="s">
        <v>171</v>
      </c>
      <c r="E313" s="183" t="s">
        <v>4629</v>
      </c>
      <c r="F313" s="184" t="s">
        <v>4630</v>
      </c>
      <c r="G313" s="185" t="s">
        <v>4631</v>
      </c>
      <c r="H313" s="186">
        <v>2</v>
      </c>
      <c r="I313" s="187"/>
      <c r="J313" s="188">
        <f>ROUND(I313*H313,2)</f>
        <v>0</v>
      </c>
      <c r="K313" s="184" t="s">
        <v>1480</v>
      </c>
      <c r="L313" s="43"/>
      <c r="M313" s="189" t="s">
        <v>19</v>
      </c>
      <c r="N313" s="190" t="s">
        <v>43</v>
      </c>
      <c r="O313" s="68"/>
      <c r="P313" s="191">
        <f>O313*H313</f>
        <v>0</v>
      </c>
      <c r="Q313" s="191">
        <v>0</v>
      </c>
      <c r="R313" s="191">
        <f>Q313*H313</f>
        <v>0</v>
      </c>
      <c r="S313" s="191">
        <v>0</v>
      </c>
      <c r="T313" s="192">
        <f>S313*H313</f>
        <v>0</v>
      </c>
      <c r="U313" s="38"/>
      <c r="V313" s="38"/>
      <c r="W313" s="38"/>
      <c r="X313" s="38"/>
      <c r="Y313" s="38"/>
      <c r="Z313" s="38"/>
      <c r="AA313" s="38"/>
      <c r="AB313" s="38"/>
      <c r="AC313" s="38"/>
      <c r="AD313" s="38"/>
      <c r="AE313" s="38"/>
      <c r="AR313" s="193" t="s">
        <v>176</v>
      </c>
      <c r="AT313" s="193" t="s">
        <v>171</v>
      </c>
      <c r="AU313" s="193" t="s">
        <v>81</v>
      </c>
      <c r="AY313" s="21" t="s">
        <v>168</v>
      </c>
      <c r="BE313" s="194">
        <f>IF(N313="základní",J313,0)</f>
        <v>0</v>
      </c>
      <c r="BF313" s="194">
        <f>IF(N313="snížená",J313,0)</f>
        <v>0</v>
      </c>
      <c r="BG313" s="194">
        <f>IF(N313="zákl. přenesená",J313,0)</f>
        <v>0</v>
      </c>
      <c r="BH313" s="194">
        <f>IF(N313="sníž. přenesená",J313,0)</f>
        <v>0</v>
      </c>
      <c r="BI313" s="194">
        <f>IF(N313="nulová",J313,0)</f>
        <v>0</v>
      </c>
      <c r="BJ313" s="21" t="s">
        <v>79</v>
      </c>
      <c r="BK313" s="194">
        <f>ROUND(I313*H313,2)</f>
        <v>0</v>
      </c>
      <c r="BL313" s="21" t="s">
        <v>176</v>
      </c>
      <c r="BM313" s="193" t="s">
        <v>725</v>
      </c>
    </row>
    <row r="314" spans="1:65" s="2" customFormat="1" ht="11.25">
      <c r="A314" s="38"/>
      <c r="B314" s="39"/>
      <c r="C314" s="40"/>
      <c r="D314" s="195" t="s">
        <v>178</v>
      </c>
      <c r="E314" s="40"/>
      <c r="F314" s="196" t="s">
        <v>4630</v>
      </c>
      <c r="G314" s="40"/>
      <c r="H314" s="40"/>
      <c r="I314" s="197"/>
      <c r="J314" s="40"/>
      <c r="K314" s="40"/>
      <c r="L314" s="43"/>
      <c r="M314" s="198"/>
      <c r="N314" s="199"/>
      <c r="O314" s="68"/>
      <c r="P314" s="68"/>
      <c r="Q314" s="68"/>
      <c r="R314" s="68"/>
      <c r="S314" s="68"/>
      <c r="T314" s="69"/>
      <c r="U314" s="38"/>
      <c r="V314" s="38"/>
      <c r="W314" s="38"/>
      <c r="X314" s="38"/>
      <c r="Y314" s="38"/>
      <c r="Z314" s="38"/>
      <c r="AA314" s="38"/>
      <c r="AB314" s="38"/>
      <c r="AC314" s="38"/>
      <c r="AD314" s="38"/>
      <c r="AE314" s="38"/>
      <c r="AT314" s="21" t="s">
        <v>178</v>
      </c>
      <c r="AU314" s="21" t="s">
        <v>81</v>
      </c>
    </row>
    <row r="315" spans="1:65" s="12" customFormat="1" ht="25.9" customHeight="1">
      <c r="B315" s="166"/>
      <c r="C315" s="167"/>
      <c r="D315" s="168" t="s">
        <v>71</v>
      </c>
      <c r="E315" s="169" t="s">
        <v>3089</v>
      </c>
      <c r="F315" s="169" t="s">
        <v>4641</v>
      </c>
      <c r="G315" s="167"/>
      <c r="H315" s="167"/>
      <c r="I315" s="170"/>
      <c r="J315" s="171">
        <f>BK315</f>
        <v>0</v>
      </c>
      <c r="K315" s="167"/>
      <c r="L315" s="172"/>
      <c r="M315" s="173"/>
      <c r="N315" s="174"/>
      <c r="O315" s="174"/>
      <c r="P315" s="175">
        <f>P316+P331+P334</f>
        <v>0</v>
      </c>
      <c r="Q315" s="174"/>
      <c r="R315" s="175">
        <f>R316+R331+R334</f>
        <v>0</v>
      </c>
      <c r="S315" s="174"/>
      <c r="T315" s="176">
        <f>T316+T331+T334</f>
        <v>0</v>
      </c>
      <c r="AR315" s="177" t="s">
        <v>79</v>
      </c>
      <c r="AT315" s="178" t="s">
        <v>71</v>
      </c>
      <c r="AU315" s="178" t="s">
        <v>72</v>
      </c>
      <c r="AY315" s="177" t="s">
        <v>168</v>
      </c>
      <c r="BK315" s="179">
        <f>BK316+BK331+BK334</f>
        <v>0</v>
      </c>
    </row>
    <row r="316" spans="1:65" s="12" customFormat="1" ht="22.9" customHeight="1">
      <c r="B316" s="166"/>
      <c r="C316" s="167"/>
      <c r="D316" s="168" t="s">
        <v>71</v>
      </c>
      <c r="E316" s="180" t="s">
        <v>4642</v>
      </c>
      <c r="F316" s="180" t="s">
        <v>4526</v>
      </c>
      <c r="G316" s="167"/>
      <c r="H316" s="167"/>
      <c r="I316" s="170"/>
      <c r="J316" s="181">
        <f>BK316</f>
        <v>0</v>
      </c>
      <c r="K316" s="167"/>
      <c r="L316" s="172"/>
      <c r="M316" s="173"/>
      <c r="N316" s="174"/>
      <c r="O316" s="174"/>
      <c r="P316" s="175">
        <f>SUM(P317:P330)</f>
        <v>0</v>
      </c>
      <c r="Q316" s="174"/>
      <c r="R316" s="175">
        <f>SUM(R317:R330)</f>
        <v>0</v>
      </c>
      <c r="S316" s="174"/>
      <c r="T316" s="176">
        <f>SUM(T317:T330)</f>
        <v>0</v>
      </c>
      <c r="AR316" s="177" t="s">
        <v>79</v>
      </c>
      <c r="AT316" s="178" t="s">
        <v>71</v>
      </c>
      <c r="AU316" s="178" t="s">
        <v>79</v>
      </c>
      <c r="AY316" s="177" t="s">
        <v>168</v>
      </c>
      <c r="BK316" s="179">
        <f>SUM(BK317:BK330)</f>
        <v>0</v>
      </c>
    </row>
    <row r="317" spans="1:65" s="2" customFormat="1" ht="24.2" customHeight="1">
      <c r="A317" s="38"/>
      <c r="B317" s="39"/>
      <c r="C317" s="225" t="s">
        <v>79</v>
      </c>
      <c r="D317" s="225" t="s">
        <v>234</v>
      </c>
      <c r="E317" s="226" t="s">
        <v>4527</v>
      </c>
      <c r="F317" s="227" t="s">
        <v>4528</v>
      </c>
      <c r="G317" s="228" t="s">
        <v>4529</v>
      </c>
      <c r="H317" s="229">
        <v>0.15</v>
      </c>
      <c r="I317" s="230"/>
      <c r="J317" s="231">
        <f>ROUND(I317*H317,2)</f>
        <v>0</v>
      </c>
      <c r="K317" s="227" t="s">
        <v>1480</v>
      </c>
      <c r="L317" s="232"/>
      <c r="M317" s="233" t="s">
        <v>19</v>
      </c>
      <c r="N317" s="234" t="s">
        <v>43</v>
      </c>
      <c r="O317" s="68"/>
      <c r="P317" s="191">
        <f>O317*H317</f>
        <v>0</v>
      </c>
      <c r="Q317" s="191">
        <v>0</v>
      </c>
      <c r="R317" s="191">
        <f>Q317*H317</f>
        <v>0</v>
      </c>
      <c r="S317" s="191">
        <v>0</v>
      </c>
      <c r="T317" s="192">
        <f>S317*H317</f>
        <v>0</v>
      </c>
      <c r="U317" s="38"/>
      <c r="V317" s="38"/>
      <c r="W317" s="38"/>
      <c r="X317" s="38"/>
      <c r="Y317" s="38"/>
      <c r="Z317" s="38"/>
      <c r="AA317" s="38"/>
      <c r="AB317" s="38"/>
      <c r="AC317" s="38"/>
      <c r="AD317" s="38"/>
      <c r="AE317" s="38"/>
      <c r="AR317" s="193" t="s">
        <v>238</v>
      </c>
      <c r="AT317" s="193" t="s">
        <v>234</v>
      </c>
      <c r="AU317" s="193" t="s">
        <v>81</v>
      </c>
      <c r="AY317" s="21" t="s">
        <v>168</v>
      </c>
      <c r="BE317" s="194">
        <f>IF(N317="základní",J317,0)</f>
        <v>0</v>
      </c>
      <c r="BF317" s="194">
        <f>IF(N317="snížená",J317,0)</f>
        <v>0</v>
      </c>
      <c r="BG317" s="194">
        <f>IF(N317="zákl. přenesená",J317,0)</f>
        <v>0</v>
      </c>
      <c r="BH317" s="194">
        <f>IF(N317="sníž. přenesená",J317,0)</f>
        <v>0</v>
      </c>
      <c r="BI317" s="194">
        <f>IF(N317="nulová",J317,0)</f>
        <v>0</v>
      </c>
      <c r="BJ317" s="21" t="s">
        <v>79</v>
      </c>
      <c r="BK317" s="194">
        <f>ROUND(I317*H317,2)</f>
        <v>0</v>
      </c>
      <c r="BL317" s="21" t="s">
        <v>176</v>
      </c>
      <c r="BM317" s="193" t="s">
        <v>810</v>
      </c>
    </row>
    <row r="318" spans="1:65" s="2" customFormat="1" ht="19.5">
      <c r="A318" s="38"/>
      <c r="B318" s="39"/>
      <c r="C318" s="40"/>
      <c r="D318" s="195" t="s">
        <v>178</v>
      </c>
      <c r="E318" s="40"/>
      <c r="F318" s="196" t="s">
        <v>4528</v>
      </c>
      <c r="G318" s="40"/>
      <c r="H318" s="40"/>
      <c r="I318" s="197"/>
      <c r="J318" s="40"/>
      <c r="K318" s="40"/>
      <c r="L318" s="43"/>
      <c r="M318" s="198"/>
      <c r="N318" s="199"/>
      <c r="O318" s="68"/>
      <c r="P318" s="68"/>
      <c r="Q318" s="68"/>
      <c r="R318" s="68"/>
      <c r="S318" s="68"/>
      <c r="T318" s="69"/>
      <c r="U318" s="38"/>
      <c r="V318" s="38"/>
      <c r="W318" s="38"/>
      <c r="X318" s="38"/>
      <c r="Y318" s="38"/>
      <c r="Z318" s="38"/>
      <c r="AA318" s="38"/>
      <c r="AB318" s="38"/>
      <c r="AC318" s="38"/>
      <c r="AD318" s="38"/>
      <c r="AE318" s="38"/>
      <c r="AT318" s="21" t="s">
        <v>178</v>
      </c>
      <c r="AU318" s="21" t="s">
        <v>81</v>
      </c>
    </row>
    <row r="319" spans="1:65" s="2" customFormat="1" ht="24.2" customHeight="1">
      <c r="A319" s="38"/>
      <c r="B319" s="39"/>
      <c r="C319" s="225" t="s">
        <v>81</v>
      </c>
      <c r="D319" s="225" t="s">
        <v>234</v>
      </c>
      <c r="E319" s="226" t="s">
        <v>4530</v>
      </c>
      <c r="F319" s="227" t="s">
        <v>4531</v>
      </c>
      <c r="G319" s="228" t="s">
        <v>999</v>
      </c>
      <c r="H319" s="229">
        <v>4</v>
      </c>
      <c r="I319" s="230"/>
      <c r="J319" s="231">
        <f>ROUND(I319*H319,2)</f>
        <v>0</v>
      </c>
      <c r="K319" s="227" t="s">
        <v>1480</v>
      </c>
      <c r="L319" s="232"/>
      <c r="M319" s="233" t="s">
        <v>19</v>
      </c>
      <c r="N319" s="234" t="s">
        <v>43</v>
      </c>
      <c r="O319" s="68"/>
      <c r="P319" s="191">
        <f>O319*H319</f>
        <v>0</v>
      </c>
      <c r="Q319" s="191">
        <v>0</v>
      </c>
      <c r="R319" s="191">
        <f>Q319*H319</f>
        <v>0</v>
      </c>
      <c r="S319" s="191">
        <v>0</v>
      </c>
      <c r="T319" s="192">
        <f>S319*H319</f>
        <v>0</v>
      </c>
      <c r="U319" s="38"/>
      <c r="V319" s="38"/>
      <c r="W319" s="38"/>
      <c r="X319" s="38"/>
      <c r="Y319" s="38"/>
      <c r="Z319" s="38"/>
      <c r="AA319" s="38"/>
      <c r="AB319" s="38"/>
      <c r="AC319" s="38"/>
      <c r="AD319" s="38"/>
      <c r="AE319" s="38"/>
      <c r="AR319" s="193" t="s">
        <v>238</v>
      </c>
      <c r="AT319" s="193" t="s">
        <v>234</v>
      </c>
      <c r="AU319" s="193" t="s">
        <v>81</v>
      </c>
      <c r="AY319" s="21" t="s">
        <v>168</v>
      </c>
      <c r="BE319" s="194">
        <f>IF(N319="základní",J319,0)</f>
        <v>0</v>
      </c>
      <c r="BF319" s="194">
        <f>IF(N319="snížená",J319,0)</f>
        <v>0</v>
      </c>
      <c r="BG319" s="194">
        <f>IF(N319="zákl. přenesená",J319,0)</f>
        <v>0</v>
      </c>
      <c r="BH319" s="194">
        <f>IF(N319="sníž. přenesená",J319,0)</f>
        <v>0</v>
      </c>
      <c r="BI319" s="194">
        <f>IF(N319="nulová",J319,0)</f>
        <v>0</v>
      </c>
      <c r="BJ319" s="21" t="s">
        <v>79</v>
      </c>
      <c r="BK319" s="194">
        <f>ROUND(I319*H319,2)</f>
        <v>0</v>
      </c>
      <c r="BL319" s="21" t="s">
        <v>176</v>
      </c>
      <c r="BM319" s="193" t="s">
        <v>478</v>
      </c>
    </row>
    <row r="320" spans="1:65" s="2" customFormat="1" ht="11.25">
      <c r="A320" s="38"/>
      <c r="B320" s="39"/>
      <c r="C320" s="40"/>
      <c r="D320" s="195" t="s">
        <v>178</v>
      </c>
      <c r="E320" s="40"/>
      <c r="F320" s="196" t="s">
        <v>4531</v>
      </c>
      <c r="G320" s="40"/>
      <c r="H320" s="40"/>
      <c r="I320" s="197"/>
      <c r="J320" s="40"/>
      <c r="K320" s="40"/>
      <c r="L320" s="43"/>
      <c r="M320" s="198"/>
      <c r="N320" s="199"/>
      <c r="O320" s="68"/>
      <c r="P320" s="68"/>
      <c r="Q320" s="68"/>
      <c r="R320" s="68"/>
      <c r="S320" s="68"/>
      <c r="T320" s="69"/>
      <c r="U320" s="38"/>
      <c r="V320" s="38"/>
      <c r="W320" s="38"/>
      <c r="X320" s="38"/>
      <c r="Y320" s="38"/>
      <c r="Z320" s="38"/>
      <c r="AA320" s="38"/>
      <c r="AB320" s="38"/>
      <c r="AC320" s="38"/>
      <c r="AD320" s="38"/>
      <c r="AE320" s="38"/>
      <c r="AT320" s="21" t="s">
        <v>178</v>
      </c>
      <c r="AU320" s="21" t="s">
        <v>81</v>
      </c>
    </row>
    <row r="321" spans="1:65" s="2" customFormat="1" ht="24.2" customHeight="1">
      <c r="A321" s="38"/>
      <c r="B321" s="39"/>
      <c r="C321" s="225" t="s">
        <v>268</v>
      </c>
      <c r="D321" s="225" t="s">
        <v>234</v>
      </c>
      <c r="E321" s="226" t="s">
        <v>4532</v>
      </c>
      <c r="F321" s="227" t="s">
        <v>4533</v>
      </c>
      <c r="G321" s="228" t="s">
        <v>999</v>
      </c>
      <c r="H321" s="229">
        <v>2</v>
      </c>
      <c r="I321" s="230"/>
      <c r="J321" s="231">
        <f>ROUND(I321*H321,2)</f>
        <v>0</v>
      </c>
      <c r="K321" s="227" t="s">
        <v>1480</v>
      </c>
      <c r="L321" s="232"/>
      <c r="M321" s="233" t="s">
        <v>19</v>
      </c>
      <c r="N321" s="234" t="s">
        <v>43</v>
      </c>
      <c r="O321" s="68"/>
      <c r="P321" s="191">
        <f>O321*H321</f>
        <v>0</v>
      </c>
      <c r="Q321" s="191">
        <v>0</v>
      </c>
      <c r="R321" s="191">
        <f>Q321*H321</f>
        <v>0</v>
      </c>
      <c r="S321" s="191">
        <v>0</v>
      </c>
      <c r="T321" s="192">
        <f>S321*H321</f>
        <v>0</v>
      </c>
      <c r="U321" s="38"/>
      <c r="V321" s="38"/>
      <c r="W321" s="38"/>
      <c r="X321" s="38"/>
      <c r="Y321" s="38"/>
      <c r="Z321" s="38"/>
      <c r="AA321" s="38"/>
      <c r="AB321" s="38"/>
      <c r="AC321" s="38"/>
      <c r="AD321" s="38"/>
      <c r="AE321" s="38"/>
      <c r="AR321" s="193" t="s">
        <v>238</v>
      </c>
      <c r="AT321" s="193" t="s">
        <v>234</v>
      </c>
      <c r="AU321" s="193" t="s">
        <v>81</v>
      </c>
      <c r="AY321" s="21" t="s">
        <v>168</v>
      </c>
      <c r="BE321" s="194">
        <f>IF(N321="základní",J321,0)</f>
        <v>0</v>
      </c>
      <c r="BF321" s="194">
        <f>IF(N321="snížená",J321,0)</f>
        <v>0</v>
      </c>
      <c r="BG321" s="194">
        <f>IF(N321="zákl. přenesená",J321,0)</f>
        <v>0</v>
      </c>
      <c r="BH321" s="194">
        <f>IF(N321="sníž. přenesená",J321,0)</f>
        <v>0</v>
      </c>
      <c r="BI321" s="194">
        <f>IF(N321="nulová",J321,0)</f>
        <v>0</v>
      </c>
      <c r="BJ321" s="21" t="s">
        <v>79</v>
      </c>
      <c r="BK321" s="194">
        <f>ROUND(I321*H321,2)</f>
        <v>0</v>
      </c>
      <c r="BL321" s="21" t="s">
        <v>176</v>
      </c>
      <c r="BM321" s="193" t="s">
        <v>1538</v>
      </c>
    </row>
    <row r="322" spans="1:65" s="2" customFormat="1" ht="19.5">
      <c r="A322" s="38"/>
      <c r="B322" s="39"/>
      <c r="C322" s="40"/>
      <c r="D322" s="195" t="s">
        <v>178</v>
      </c>
      <c r="E322" s="40"/>
      <c r="F322" s="196" t="s">
        <v>4533</v>
      </c>
      <c r="G322" s="40"/>
      <c r="H322" s="40"/>
      <c r="I322" s="197"/>
      <c r="J322" s="40"/>
      <c r="K322" s="40"/>
      <c r="L322" s="43"/>
      <c r="M322" s="198"/>
      <c r="N322" s="199"/>
      <c r="O322" s="68"/>
      <c r="P322" s="68"/>
      <c r="Q322" s="68"/>
      <c r="R322" s="68"/>
      <c r="S322" s="68"/>
      <c r="T322" s="69"/>
      <c r="U322" s="38"/>
      <c r="V322" s="38"/>
      <c r="W322" s="38"/>
      <c r="X322" s="38"/>
      <c r="Y322" s="38"/>
      <c r="Z322" s="38"/>
      <c r="AA322" s="38"/>
      <c r="AB322" s="38"/>
      <c r="AC322" s="38"/>
      <c r="AD322" s="38"/>
      <c r="AE322" s="38"/>
      <c r="AT322" s="21" t="s">
        <v>178</v>
      </c>
      <c r="AU322" s="21" t="s">
        <v>81</v>
      </c>
    </row>
    <row r="323" spans="1:65" s="2" customFormat="1" ht="24.2" customHeight="1">
      <c r="A323" s="38"/>
      <c r="B323" s="39"/>
      <c r="C323" s="225" t="s">
        <v>176</v>
      </c>
      <c r="D323" s="225" t="s">
        <v>234</v>
      </c>
      <c r="E323" s="226" t="s">
        <v>4534</v>
      </c>
      <c r="F323" s="227" t="s">
        <v>4535</v>
      </c>
      <c r="G323" s="228" t="s">
        <v>999</v>
      </c>
      <c r="H323" s="229">
        <v>2</v>
      </c>
      <c r="I323" s="230"/>
      <c r="J323" s="231">
        <f>ROUND(I323*H323,2)</f>
        <v>0</v>
      </c>
      <c r="K323" s="227" t="s">
        <v>1480</v>
      </c>
      <c r="L323" s="232"/>
      <c r="M323" s="233" t="s">
        <v>19</v>
      </c>
      <c r="N323" s="234" t="s">
        <v>43</v>
      </c>
      <c r="O323" s="68"/>
      <c r="P323" s="191">
        <f>O323*H323</f>
        <v>0</v>
      </c>
      <c r="Q323" s="191">
        <v>0</v>
      </c>
      <c r="R323" s="191">
        <f>Q323*H323</f>
        <v>0</v>
      </c>
      <c r="S323" s="191">
        <v>0</v>
      </c>
      <c r="T323" s="192">
        <f>S323*H323</f>
        <v>0</v>
      </c>
      <c r="U323" s="38"/>
      <c r="V323" s="38"/>
      <c r="W323" s="38"/>
      <c r="X323" s="38"/>
      <c r="Y323" s="38"/>
      <c r="Z323" s="38"/>
      <c r="AA323" s="38"/>
      <c r="AB323" s="38"/>
      <c r="AC323" s="38"/>
      <c r="AD323" s="38"/>
      <c r="AE323" s="38"/>
      <c r="AR323" s="193" t="s">
        <v>238</v>
      </c>
      <c r="AT323" s="193" t="s">
        <v>234</v>
      </c>
      <c r="AU323" s="193" t="s">
        <v>81</v>
      </c>
      <c r="AY323" s="21" t="s">
        <v>168</v>
      </c>
      <c r="BE323" s="194">
        <f>IF(N323="základní",J323,0)</f>
        <v>0</v>
      </c>
      <c r="BF323" s="194">
        <f>IF(N323="snížená",J323,0)</f>
        <v>0</v>
      </c>
      <c r="BG323" s="194">
        <f>IF(N323="zákl. přenesená",J323,0)</f>
        <v>0</v>
      </c>
      <c r="BH323" s="194">
        <f>IF(N323="sníž. přenesená",J323,0)</f>
        <v>0</v>
      </c>
      <c r="BI323" s="194">
        <f>IF(N323="nulová",J323,0)</f>
        <v>0</v>
      </c>
      <c r="BJ323" s="21" t="s">
        <v>79</v>
      </c>
      <c r="BK323" s="194">
        <f>ROUND(I323*H323,2)</f>
        <v>0</v>
      </c>
      <c r="BL323" s="21" t="s">
        <v>176</v>
      </c>
      <c r="BM323" s="193" t="s">
        <v>1552</v>
      </c>
    </row>
    <row r="324" spans="1:65" s="2" customFormat="1" ht="19.5">
      <c r="A324" s="38"/>
      <c r="B324" s="39"/>
      <c r="C324" s="40"/>
      <c r="D324" s="195" t="s">
        <v>178</v>
      </c>
      <c r="E324" s="40"/>
      <c r="F324" s="196" t="s">
        <v>4535</v>
      </c>
      <c r="G324" s="40"/>
      <c r="H324" s="40"/>
      <c r="I324" s="197"/>
      <c r="J324" s="40"/>
      <c r="K324" s="40"/>
      <c r="L324" s="43"/>
      <c r="M324" s="198"/>
      <c r="N324" s="199"/>
      <c r="O324" s="68"/>
      <c r="P324" s="68"/>
      <c r="Q324" s="68"/>
      <c r="R324" s="68"/>
      <c r="S324" s="68"/>
      <c r="T324" s="69"/>
      <c r="U324" s="38"/>
      <c r="V324" s="38"/>
      <c r="W324" s="38"/>
      <c r="X324" s="38"/>
      <c r="Y324" s="38"/>
      <c r="Z324" s="38"/>
      <c r="AA324" s="38"/>
      <c r="AB324" s="38"/>
      <c r="AC324" s="38"/>
      <c r="AD324" s="38"/>
      <c r="AE324" s="38"/>
      <c r="AT324" s="21" t="s">
        <v>178</v>
      </c>
      <c r="AU324" s="21" t="s">
        <v>81</v>
      </c>
    </row>
    <row r="325" spans="1:65" s="2" customFormat="1" ht="24.2" customHeight="1">
      <c r="A325" s="38"/>
      <c r="B325" s="39"/>
      <c r="C325" s="225" t="s">
        <v>635</v>
      </c>
      <c r="D325" s="225" t="s">
        <v>234</v>
      </c>
      <c r="E325" s="226" t="s">
        <v>4536</v>
      </c>
      <c r="F325" s="227" t="s">
        <v>4537</v>
      </c>
      <c r="G325" s="228" t="s">
        <v>999</v>
      </c>
      <c r="H325" s="229">
        <v>1</v>
      </c>
      <c r="I325" s="230"/>
      <c r="J325" s="231">
        <f>ROUND(I325*H325,2)</f>
        <v>0</v>
      </c>
      <c r="K325" s="227" t="s">
        <v>1480</v>
      </c>
      <c r="L325" s="232"/>
      <c r="M325" s="233" t="s">
        <v>19</v>
      </c>
      <c r="N325" s="234" t="s">
        <v>43</v>
      </c>
      <c r="O325" s="68"/>
      <c r="P325" s="191">
        <f>O325*H325</f>
        <v>0</v>
      </c>
      <c r="Q325" s="191">
        <v>0</v>
      </c>
      <c r="R325" s="191">
        <f>Q325*H325</f>
        <v>0</v>
      </c>
      <c r="S325" s="191">
        <v>0</v>
      </c>
      <c r="T325" s="192">
        <f>S325*H325</f>
        <v>0</v>
      </c>
      <c r="U325" s="38"/>
      <c r="V325" s="38"/>
      <c r="W325" s="38"/>
      <c r="X325" s="38"/>
      <c r="Y325" s="38"/>
      <c r="Z325" s="38"/>
      <c r="AA325" s="38"/>
      <c r="AB325" s="38"/>
      <c r="AC325" s="38"/>
      <c r="AD325" s="38"/>
      <c r="AE325" s="38"/>
      <c r="AR325" s="193" t="s">
        <v>238</v>
      </c>
      <c r="AT325" s="193" t="s">
        <v>234</v>
      </c>
      <c r="AU325" s="193" t="s">
        <v>81</v>
      </c>
      <c r="AY325" s="21" t="s">
        <v>168</v>
      </c>
      <c r="BE325" s="194">
        <f>IF(N325="základní",J325,0)</f>
        <v>0</v>
      </c>
      <c r="BF325" s="194">
        <f>IF(N325="snížená",J325,0)</f>
        <v>0</v>
      </c>
      <c r="BG325" s="194">
        <f>IF(N325="zákl. přenesená",J325,0)</f>
        <v>0</v>
      </c>
      <c r="BH325" s="194">
        <f>IF(N325="sníž. přenesená",J325,0)</f>
        <v>0</v>
      </c>
      <c r="BI325" s="194">
        <f>IF(N325="nulová",J325,0)</f>
        <v>0</v>
      </c>
      <c r="BJ325" s="21" t="s">
        <v>79</v>
      </c>
      <c r="BK325" s="194">
        <f>ROUND(I325*H325,2)</f>
        <v>0</v>
      </c>
      <c r="BL325" s="21" t="s">
        <v>176</v>
      </c>
      <c r="BM325" s="193" t="s">
        <v>920</v>
      </c>
    </row>
    <row r="326" spans="1:65" s="2" customFormat="1" ht="19.5">
      <c r="A326" s="38"/>
      <c r="B326" s="39"/>
      <c r="C326" s="40"/>
      <c r="D326" s="195" t="s">
        <v>178</v>
      </c>
      <c r="E326" s="40"/>
      <c r="F326" s="196" t="s">
        <v>4537</v>
      </c>
      <c r="G326" s="40"/>
      <c r="H326" s="40"/>
      <c r="I326" s="197"/>
      <c r="J326" s="40"/>
      <c r="K326" s="40"/>
      <c r="L326" s="43"/>
      <c r="M326" s="198"/>
      <c r="N326" s="199"/>
      <c r="O326" s="68"/>
      <c r="P326" s="68"/>
      <c r="Q326" s="68"/>
      <c r="R326" s="68"/>
      <c r="S326" s="68"/>
      <c r="T326" s="69"/>
      <c r="U326" s="38"/>
      <c r="V326" s="38"/>
      <c r="W326" s="38"/>
      <c r="X326" s="38"/>
      <c r="Y326" s="38"/>
      <c r="Z326" s="38"/>
      <c r="AA326" s="38"/>
      <c r="AB326" s="38"/>
      <c r="AC326" s="38"/>
      <c r="AD326" s="38"/>
      <c r="AE326" s="38"/>
      <c r="AT326" s="21" t="s">
        <v>178</v>
      </c>
      <c r="AU326" s="21" t="s">
        <v>81</v>
      </c>
    </row>
    <row r="327" spans="1:65" s="2" customFormat="1" ht="16.5" customHeight="1">
      <c r="A327" s="38"/>
      <c r="B327" s="39"/>
      <c r="C327" s="225" t="s">
        <v>318</v>
      </c>
      <c r="D327" s="225" t="s">
        <v>234</v>
      </c>
      <c r="E327" s="226" t="s">
        <v>4538</v>
      </c>
      <c r="F327" s="227" t="s">
        <v>4539</v>
      </c>
      <c r="G327" s="228" t="s">
        <v>251</v>
      </c>
      <c r="H327" s="229">
        <v>1</v>
      </c>
      <c r="I327" s="230"/>
      <c r="J327" s="231">
        <f>ROUND(I327*H327,2)</f>
        <v>0</v>
      </c>
      <c r="K327" s="227" t="s">
        <v>1480</v>
      </c>
      <c r="L327" s="232"/>
      <c r="M327" s="233" t="s">
        <v>19</v>
      </c>
      <c r="N327" s="234" t="s">
        <v>43</v>
      </c>
      <c r="O327" s="68"/>
      <c r="P327" s="191">
        <f>O327*H327</f>
        <v>0</v>
      </c>
      <c r="Q327" s="191">
        <v>0</v>
      </c>
      <c r="R327" s="191">
        <f>Q327*H327</f>
        <v>0</v>
      </c>
      <c r="S327" s="191">
        <v>0</v>
      </c>
      <c r="T327" s="192">
        <f>S327*H327</f>
        <v>0</v>
      </c>
      <c r="U327" s="38"/>
      <c r="V327" s="38"/>
      <c r="W327" s="38"/>
      <c r="X327" s="38"/>
      <c r="Y327" s="38"/>
      <c r="Z327" s="38"/>
      <c r="AA327" s="38"/>
      <c r="AB327" s="38"/>
      <c r="AC327" s="38"/>
      <c r="AD327" s="38"/>
      <c r="AE327" s="38"/>
      <c r="AR327" s="193" t="s">
        <v>238</v>
      </c>
      <c r="AT327" s="193" t="s">
        <v>234</v>
      </c>
      <c r="AU327" s="193" t="s">
        <v>81</v>
      </c>
      <c r="AY327" s="21" t="s">
        <v>168</v>
      </c>
      <c r="BE327" s="194">
        <f>IF(N327="základní",J327,0)</f>
        <v>0</v>
      </c>
      <c r="BF327" s="194">
        <f>IF(N327="snížená",J327,0)</f>
        <v>0</v>
      </c>
      <c r="BG327" s="194">
        <f>IF(N327="zákl. přenesená",J327,0)</f>
        <v>0</v>
      </c>
      <c r="BH327" s="194">
        <f>IF(N327="sníž. přenesená",J327,0)</f>
        <v>0</v>
      </c>
      <c r="BI327" s="194">
        <f>IF(N327="nulová",J327,0)</f>
        <v>0</v>
      </c>
      <c r="BJ327" s="21" t="s">
        <v>79</v>
      </c>
      <c r="BK327" s="194">
        <f>ROUND(I327*H327,2)</f>
        <v>0</v>
      </c>
      <c r="BL327" s="21" t="s">
        <v>176</v>
      </c>
      <c r="BM327" s="193" t="s">
        <v>1572</v>
      </c>
    </row>
    <row r="328" spans="1:65" s="2" customFormat="1" ht="11.25">
      <c r="A328" s="38"/>
      <c r="B328" s="39"/>
      <c r="C328" s="40"/>
      <c r="D328" s="195" t="s">
        <v>178</v>
      </c>
      <c r="E328" s="40"/>
      <c r="F328" s="196" t="s">
        <v>4539</v>
      </c>
      <c r="G328" s="40"/>
      <c r="H328" s="40"/>
      <c r="I328" s="197"/>
      <c r="J328" s="40"/>
      <c r="K328" s="40"/>
      <c r="L328" s="43"/>
      <c r="M328" s="198"/>
      <c r="N328" s="199"/>
      <c r="O328" s="68"/>
      <c r="P328" s="68"/>
      <c r="Q328" s="68"/>
      <c r="R328" s="68"/>
      <c r="S328" s="68"/>
      <c r="T328" s="69"/>
      <c r="U328" s="38"/>
      <c r="V328" s="38"/>
      <c r="W328" s="38"/>
      <c r="X328" s="38"/>
      <c r="Y328" s="38"/>
      <c r="Z328" s="38"/>
      <c r="AA328" s="38"/>
      <c r="AB328" s="38"/>
      <c r="AC328" s="38"/>
      <c r="AD328" s="38"/>
      <c r="AE328" s="38"/>
      <c r="AT328" s="21" t="s">
        <v>178</v>
      </c>
      <c r="AU328" s="21" t="s">
        <v>81</v>
      </c>
    </row>
    <row r="329" spans="1:65" s="2" customFormat="1" ht="16.5" customHeight="1">
      <c r="A329" s="38"/>
      <c r="B329" s="39"/>
      <c r="C329" s="225" t="s">
        <v>192</v>
      </c>
      <c r="D329" s="225" t="s">
        <v>234</v>
      </c>
      <c r="E329" s="226" t="s">
        <v>4637</v>
      </c>
      <c r="F329" s="227" t="s">
        <v>4508</v>
      </c>
      <c r="G329" s="228" t="s">
        <v>4489</v>
      </c>
      <c r="H329" s="229">
        <v>1</v>
      </c>
      <c r="I329" s="230"/>
      <c r="J329" s="231">
        <f>ROUND(I329*H329,2)</f>
        <v>0</v>
      </c>
      <c r="K329" s="227" t="s">
        <v>1480</v>
      </c>
      <c r="L329" s="232"/>
      <c r="M329" s="233" t="s">
        <v>19</v>
      </c>
      <c r="N329" s="234" t="s">
        <v>43</v>
      </c>
      <c r="O329" s="68"/>
      <c r="P329" s="191">
        <f>O329*H329</f>
        <v>0</v>
      </c>
      <c r="Q329" s="191">
        <v>0</v>
      </c>
      <c r="R329" s="191">
        <f>Q329*H329</f>
        <v>0</v>
      </c>
      <c r="S329" s="191">
        <v>0</v>
      </c>
      <c r="T329" s="192">
        <f>S329*H329</f>
        <v>0</v>
      </c>
      <c r="U329" s="38"/>
      <c r="V329" s="38"/>
      <c r="W329" s="38"/>
      <c r="X329" s="38"/>
      <c r="Y329" s="38"/>
      <c r="Z329" s="38"/>
      <c r="AA329" s="38"/>
      <c r="AB329" s="38"/>
      <c r="AC329" s="38"/>
      <c r="AD329" s="38"/>
      <c r="AE329" s="38"/>
      <c r="AR329" s="193" t="s">
        <v>238</v>
      </c>
      <c r="AT329" s="193" t="s">
        <v>234</v>
      </c>
      <c r="AU329" s="193" t="s">
        <v>81</v>
      </c>
      <c r="AY329" s="21" t="s">
        <v>168</v>
      </c>
      <c r="BE329" s="194">
        <f>IF(N329="základní",J329,0)</f>
        <v>0</v>
      </c>
      <c r="BF329" s="194">
        <f>IF(N329="snížená",J329,0)</f>
        <v>0</v>
      </c>
      <c r="BG329" s="194">
        <f>IF(N329="zákl. přenesená",J329,0)</f>
        <v>0</v>
      </c>
      <c r="BH329" s="194">
        <f>IF(N329="sníž. přenesená",J329,0)</f>
        <v>0</v>
      </c>
      <c r="BI329" s="194">
        <f>IF(N329="nulová",J329,0)</f>
        <v>0</v>
      </c>
      <c r="BJ329" s="21" t="s">
        <v>79</v>
      </c>
      <c r="BK329" s="194">
        <f>ROUND(I329*H329,2)</f>
        <v>0</v>
      </c>
      <c r="BL329" s="21" t="s">
        <v>176</v>
      </c>
      <c r="BM329" s="193" t="s">
        <v>589</v>
      </c>
    </row>
    <row r="330" spans="1:65" s="2" customFormat="1" ht="11.25">
      <c r="A330" s="38"/>
      <c r="B330" s="39"/>
      <c r="C330" s="40"/>
      <c r="D330" s="195" t="s">
        <v>178</v>
      </c>
      <c r="E330" s="40"/>
      <c r="F330" s="196" t="s">
        <v>4508</v>
      </c>
      <c r="G330" s="40"/>
      <c r="H330" s="40"/>
      <c r="I330" s="197"/>
      <c r="J330" s="40"/>
      <c r="K330" s="40"/>
      <c r="L330" s="43"/>
      <c r="M330" s="198"/>
      <c r="N330" s="199"/>
      <c r="O330" s="68"/>
      <c r="P330" s="68"/>
      <c r="Q330" s="68"/>
      <c r="R330" s="68"/>
      <c r="S330" s="68"/>
      <c r="T330" s="69"/>
      <c r="U330" s="38"/>
      <c r="V330" s="38"/>
      <c r="W330" s="38"/>
      <c r="X330" s="38"/>
      <c r="Y330" s="38"/>
      <c r="Z330" s="38"/>
      <c r="AA330" s="38"/>
      <c r="AB330" s="38"/>
      <c r="AC330" s="38"/>
      <c r="AD330" s="38"/>
      <c r="AE330" s="38"/>
      <c r="AT330" s="21" t="s">
        <v>178</v>
      </c>
      <c r="AU330" s="21" t="s">
        <v>81</v>
      </c>
    </row>
    <row r="331" spans="1:65" s="12" customFormat="1" ht="22.9" customHeight="1">
      <c r="B331" s="166"/>
      <c r="C331" s="167"/>
      <c r="D331" s="168" t="s">
        <v>71</v>
      </c>
      <c r="E331" s="180" t="s">
        <v>4643</v>
      </c>
      <c r="F331" s="180" t="s">
        <v>4544</v>
      </c>
      <c r="G331" s="167"/>
      <c r="H331" s="167"/>
      <c r="I331" s="170"/>
      <c r="J331" s="181">
        <f>BK331</f>
        <v>0</v>
      </c>
      <c r="K331" s="167"/>
      <c r="L331" s="172"/>
      <c r="M331" s="173"/>
      <c r="N331" s="174"/>
      <c r="O331" s="174"/>
      <c r="P331" s="175">
        <f>SUM(P332:P333)</f>
        <v>0</v>
      </c>
      <c r="Q331" s="174"/>
      <c r="R331" s="175">
        <f>SUM(R332:R333)</f>
        <v>0</v>
      </c>
      <c r="S331" s="174"/>
      <c r="T331" s="176">
        <f>SUM(T332:T333)</f>
        <v>0</v>
      </c>
      <c r="AR331" s="177" t="s">
        <v>79</v>
      </c>
      <c r="AT331" s="178" t="s">
        <v>71</v>
      </c>
      <c r="AU331" s="178" t="s">
        <v>79</v>
      </c>
      <c r="AY331" s="177" t="s">
        <v>168</v>
      </c>
      <c r="BK331" s="179">
        <f>SUM(BK332:BK333)</f>
        <v>0</v>
      </c>
    </row>
    <row r="332" spans="1:65" s="2" customFormat="1" ht="24.2" customHeight="1">
      <c r="A332" s="38"/>
      <c r="B332" s="39"/>
      <c r="C332" s="225" t="s">
        <v>79</v>
      </c>
      <c r="D332" s="225" t="s">
        <v>234</v>
      </c>
      <c r="E332" s="226" t="s">
        <v>4545</v>
      </c>
      <c r="F332" s="227" t="s">
        <v>4546</v>
      </c>
      <c r="G332" s="228" t="s">
        <v>999</v>
      </c>
      <c r="H332" s="229">
        <v>2</v>
      </c>
      <c r="I332" s="230"/>
      <c r="J332" s="231">
        <f>ROUND(I332*H332,2)</f>
        <v>0</v>
      </c>
      <c r="K332" s="227" t="s">
        <v>1480</v>
      </c>
      <c r="L332" s="232"/>
      <c r="M332" s="233" t="s">
        <v>19</v>
      </c>
      <c r="N332" s="234" t="s">
        <v>43</v>
      </c>
      <c r="O332" s="68"/>
      <c r="P332" s="191">
        <f>O332*H332</f>
        <v>0</v>
      </c>
      <c r="Q332" s="191">
        <v>0</v>
      </c>
      <c r="R332" s="191">
        <f>Q332*H332</f>
        <v>0</v>
      </c>
      <c r="S332" s="191">
        <v>0</v>
      </c>
      <c r="T332" s="192">
        <f>S332*H332</f>
        <v>0</v>
      </c>
      <c r="U332" s="38"/>
      <c r="V332" s="38"/>
      <c r="W332" s="38"/>
      <c r="X332" s="38"/>
      <c r="Y332" s="38"/>
      <c r="Z332" s="38"/>
      <c r="AA332" s="38"/>
      <c r="AB332" s="38"/>
      <c r="AC332" s="38"/>
      <c r="AD332" s="38"/>
      <c r="AE332" s="38"/>
      <c r="AR332" s="193" t="s">
        <v>238</v>
      </c>
      <c r="AT332" s="193" t="s">
        <v>234</v>
      </c>
      <c r="AU332" s="193" t="s">
        <v>81</v>
      </c>
      <c r="AY332" s="21" t="s">
        <v>168</v>
      </c>
      <c r="BE332" s="194">
        <f>IF(N332="základní",J332,0)</f>
        <v>0</v>
      </c>
      <c r="BF332" s="194">
        <f>IF(N332="snížená",J332,0)</f>
        <v>0</v>
      </c>
      <c r="BG332" s="194">
        <f>IF(N332="zákl. přenesená",J332,0)</f>
        <v>0</v>
      </c>
      <c r="BH332" s="194">
        <f>IF(N332="sníž. přenesená",J332,0)</f>
        <v>0</v>
      </c>
      <c r="BI332" s="194">
        <f>IF(N332="nulová",J332,0)</f>
        <v>0</v>
      </c>
      <c r="BJ332" s="21" t="s">
        <v>79</v>
      </c>
      <c r="BK332" s="194">
        <f>ROUND(I332*H332,2)</f>
        <v>0</v>
      </c>
      <c r="BL332" s="21" t="s">
        <v>176</v>
      </c>
      <c r="BM332" s="193" t="s">
        <v>599</v>
      </c>
    </row>
    <row r="333" spans="1:65" s="2" customFormat="1" ht="11.25">
      <c r="A333" s="38"/>
      <c r="B333" s="39"/>
      <c r="C333" s="40"/>
      <c r="D333" s="195" t="s">
        <v>178</v>
      </c>
      <c r="E333" s="40"/>
      <c r="F333" s="196" t="s">
        <v>4546</v>
      </c>
      <c r="G333" s="40"/>
      <c r="H333" s="40"/>
      <c r="I333" s="197"/>
      <c r="J333" s="40"/>
      <c r="K333" s="40"/>
      <c r="L333" s="43"/>
      <c r="M333" s="198"/>
      <c r="N333" s="199"/>
      <c r="O333" s="68"/>
      <c r="P333" s="68"/>
      <c r="Q333" s="68"/>
      <c r="R333" s="68"/>
      <c r="S333" s="68"/>
      <c r="T333" s="69"/>
      <c r="U333" s="38"/>
      <c r="V333" s="38"/>
      <c r="W333" s="38"/>
      <c r="X333" s="38"/>
      <c r="Y333" s="38"/>
      <c r="Z333" s="38"/>
      <c r="AA333" s="38"/>
      <c r="AB333" s="38"/>
      <c r="AC333" s="38"/>
      <c r="AD333" s="38"/>
      <c r="AE333" s="38"/>
      <c r="AT333" s="21" t="s">
        <v>178</v>
      </c>
      <c r="AU333" s="21" t="s">
        <v>81</v>
      </c>
    </row>
    <row r="334" spans="1:65" s="12" customFormat="1" ht="22.9" customHeight="1">
      <c r="B334" s="166"/>
      <c r="C334" s="167"/>
      <c r="D334" s="168" t="s">
        <v>71</v>
      </c>
      <c r="E334" s="180" t="s">
        <v>4644</v>
      </c>
      <c r="F334" s="180" t="s">
        <v>4474</v>
      </c>
      <c r="G334" s="167"/>
      <c r="H334" s="167"/>
      <c r="I334" s="170"/>
      <c r="J334" s="181">
        <f>BK334</f>
        <v>0</v>
      </c>
      <c r="K334" s="167"/>
      <c r="L334" s="172"/>
      <c r="M334" s="173"/>
      <c r="N334" s="174"/>
      <c r="O334" s="174"/>
      <c r="P334" s="175">
        <f>SUM(P335:P344)</f>
        <v>0</v>
      </c>
      <c r="Q334" s="174"/>
      <c r="R334" s="175">
        <f>SUM(R335:R344)</f>
        <v>0</v>
      </c>
      <c r="S334" s="174"/>
      <c r="T334" s="176">
        <f>SUM(T335:T344)</f>
        <v>0</v>
      </c>
      <c r="AR334" s="177" t="s">
        <v>79</v>
      </c>
      <c r="AT334" s="178" t="s">
        <v>71</v>
      </c>
      <c r="AU334" s="178" t="s">
        <v>79</v>
      </c>
      <c r="AY334" s="177" t="s">
        <v>168</v>
      </c>
      <c r="BK334" s="179">
        <f>SUM(BK335:BK344)</f>
        <v>0</v>
      </c>
    </row>
    <row r="335" spans="1:65" s="2" customFormat="1" ht="16.5" customHeight="1">
      <c r="A335" s="38"/>
      <c r="B335" s="39"/>
      <c r="C335" s="182" t="s">
        <v>79</v>
      </c>
      <c r="D335" s="182" t="s">
        <v>171</v>
      </c>
      <c r="E335" s="183" t="s">
        <v>4608</v>
      </c>
      <c r="F335" s="184" t="s">
        <v>4609</v>
      </c>
      <c r="G335" s="185" t="s">
        <v>245</v>
      </c>
      <c r="H335" s="186">
        <v>35</v>
      </c>
      <c r="I335" s="187"/>
      <c r="J335" s="188">
        <f>ROUND(I335*H335,2)</f>
        <v>0</v>
      </c>
      <c r="K335" s="184" t="s">
        <v>1480</v>
      </c>
      <c r="L335" s="43"/>
      <c r="M335" s="189" t="s">
        <v>19</v>
      </c>
      <c r="N335" s="190" t="s">
        <v>43</v>
      </c>
      <c r="O335" s="68"/>
      <c r="P335" s="191">
        <f>O335*H335</f>
        <v>0</v>
      </c>
      <c r="Q335" s="191">
        <v>0</v>
      </c>
      <c r="R335" s="191">
        <f>Q335*H335</f>
        <v>0</v>
      </c>
      <c r="S335" s="191">
        <v>0</v>
      </c>
      <c r="T335" s="192">
        <f>S335*H335</f>
        <v>0</v>
      </c>
      <c r="U335" s="38"/>
      <c r="V335" s="38"/>
      <c r="W335" s="38"/>
      <c r="X335" s="38"/>
      <c r="Y335" s="38"/>
      <c r="Z335" s="38"/>
      <c r="AA335" s="38"/>
      <c r="AB335" s="38"/>
      <c r="AC335" s="38"/>
      <c r="AD335" s="38"/>
      <c r="AE335" s="38"/>
      <c r="AR335" s="193" t="s">
        <v>176</v>
      </c>
      <c r="AT335" s="193" t="s">
        <v>171</v>
      </c>
      <c r="AU335" s="193" t="s">
        <v>81</v>
      </c>
      <c r="AY335" s="21" t="s">
        <v>168</v>
      </c>
      <c r="BE335" s="194">
        <f>IF(N335="základní",J335,0)</f>
        <v>0</v>
      </c>
      <c r="BF335" s="194">
        <f>IF(N335="snížená",J335,0)</f>
        <v>0</v>
      </c>
      <c r="BG335" s="194">
        <f>IF(N335="zákl. přenesená",J335,0)</f>
        <v>0</v>
      </c>
      <c r="BH335" s="194">
        <f>IF(N335="sníž. přenesená",J335,0)</f>
        <v>0</v>
      </c>
      <c r="BI335" s="194">
        <f>IF(N335="nulová",J335,0)</f>
        <v>0</v>
      </c>
      <c r="BJ335" s="21" t="s">
        <v>79</v>
      </c>
      <c r="BK335" s="194">
        <f>ROUND(I335*H335,2)</f>
        <v>0</v>
      </c>
      <c r="BL335" s="21" t="s">
        <v>176</v>
      </c>
      <c r="BM335" s="193" t="s">
        <v>1371</v>
      </c>
    </row>
    <row r="336" spans="1:65" s="2" customFormat="1" ht="11.25">
      <c r="A336" s="38"/>
      <c r="B336" s="39"/>
      <c r="C336" s="40"/>
      <c r="D336" s="195" t="s">
        <v>178</v>
      </c>
      <c r="E336" s="40"/>
      <c r="F336" s="196" t="s">
        <v>4609</v>
      </c>
      <c r="G336" s="40"/>
      <c r="H336" s="40"/>
      <c r="I336" s="197"/>
      <c r="J336" s="40"/>
      <c r="K336" s="40"/>
      <c r="L336" s="43"/>
      <c r="M336" s="198"/>
      <c r="N336" s="199"/>
      <c r="O336" s="68"/>
      <c r="P336" s="68"/>
      <c r="Q336" s="68"/>
      <c r="R336" s="68"/>
      <c r="S336" s="68"/>
      <c r="T336" s="69"/>
      <c r="U336" s="38"/>
      <c r="V336" s="38"/>
      <c r="W336" s="38"/>
      <c r="X336" s="38"/>
      <c r="Y336" s="38"/>
      <c r="Z336" s="38"/>
      <c r="AA336" s="38"/>
      <c r="AB336" s="38"/>
      <c r="AC336" s="38"/>
      <c r="AD336" s="38"/>
      <c r="AE336" s="38"/>
      <c r="AT336" s="21" t="s">
        <v>178</v>
      </c>
      <c r="AU336" s="21" t="s">
        <v>81</v>
      </c>
    </row>
    <row r="337" spans="1:65" s="2" customFormat="1" ht="16.5" customHeight="1">
      <c r="A337" s="38"/>
      <c r="B337" s="39"/>
      <c r="C337" s="182" t="s">
        <v>81</v>
      </c>
      <c r="D337" s="182" t="s">
        <v>171</v>
      </c>
      <c r="E337" s="183" t="s">
        <v>4625</v>
      </c>
      <c r="F337" s="184" t="s">
        <v>4626</v>
      </c>
      <c r="G337" s="185" t="s">
        <v>999</v>
      </c>
      <c r="H337" s="186">
        <v>8</v>
      </c>
      <c r="I337" s="187"/>
      <c r="J337" s="188">
        <f>ROUND(I337*H337,2)</f>
        <v>0</v>
      </c>
      <c r="K337" s="184" t="s">
        <v>1480</v>
      </c>
      <c r="L337" s="43"/>
      <c r="M337" s="189" t="s">
        <v>19</v>
      </c>
      <c r="N337" s="190" t="s">
        <v>43</v>
      </c>
      <c r="O337" s="68"/>
      <c r="P337" s="191">
        <f>O337*H337</f>
        <v>0</v>
      </c>
      <c r="Q337" s="191">
        <v>0</v>
      </c>
      <c r="R337" s="191">
        <f>Q337*H337</f>
        <v>0</v>
      </c>
      <c r="S337" s="191">
        <v>0</v>
      </c>
      <c r="T337" s="192">
        <f>S337*H337</f>
        <v>0</v>
      </c>
      <c r="U337" s="38"/>
      <c r="V337" s="38"/>
      <c r="W337" s="38"/>
      <c r="X337" s="38"/>
      <c r="Y337" s="38"/>
      <c r="Z337" s="38"/>
      <c r="AA337" s="38"/>
      <c r="AB337" s="38"/>
      <c r="AC337" s="38"/>
      <c r="AD337" s="38"/>
      <c r="AE337" s="38"/>
      <c r="AR337" s="193" t="s">
        <v>176</v>
      </c>
      <c r="AT337" s="193" t="s">
        <v>171</v>
      </c>
      <c r="AU337" s="193" t="s">
        <v>81</v>
      </c>
      <c r="AY337" s="21" t="s">
        <v>168</v>
      </c>
      <c r="BE337" s="194">
        <f>IF(N337="základní",J337,0)</f>
        <v>0</v>
      </c>
      <c r="BF337" s="194">
        <f>IF(N337="snížená",J337,0)</f>
        <v>0</v>
      </c>
      <c r="BG337" s="194">
        <f>IF(N337="zákl. přenesená",J337,0)</f>
        <v>0</v>
      </c>
      <c r="BH337" s="194">
        <f>IF(N337="sníž. přenesená",J337,0)</f>
        <v>0</v>
      </c>
      <c r="BI337" s="194">
        <f>IF(N337="nulová",J337,0)</f>
        <v>0</v>
      </c>
      <c r="BJ337" s="21" t="s">
        <v>79</v>
      </c>
      <c r="BK337" s="194">
        <f>ROUND(I337*H337,2)</f>
        <v>0</v>
      </c>
      <c r="BL337" s="21" t="s">
        <v>176</v>
      </c>
      <c r="BM337" s="193" t="s">
        <v>1349</v>
      </c>
    </row>
    <row r="338" spans="1:65" s="2" customFormat="1" ht="11.25">
      <c r="A338" s="38"/>
      <c r="B338" s="39"/>
      <c r="C338" s="40"/>
      <c r="D338" s="195" t="s">
        <v>178</v>
      </c>
      <c r="E338" s="40"/>
      <c r="F338" s="196" t="s">
        <v>4626</v>
      </c>
      <c r="G338" s="40"/>
      <c r="H338" s="40"/>
      <c r="I338" s="197"/>
      <c r="J338" s="40"/>
      <c r="K338" s="40"/>
      <c r="L338" s="43"/>
      <c r="M338" s="198"/>
      <c r="N338" s="199"/>
      <c r="O338" s="68"/>
      <c r="P338" s="68"/>
      <c r="Q338" s="68"/>
      <c r="R338" s="68"/>
      <c r="S338" s="68"/>
      <c r="T338" s="69"/>
      <c r="U338" s="38"/>
      <c r="V338" s="38"/>
      <c r="W338" s="38"/>
      <c r="X338" s="38"/>
      <c r="Y338" s="38"/>
      <c r="Z338" s="38"/>
      <c r="AA338" s="38"/>
      <c r="AB338" s="38"/>
      <c r="AC338" s="38"/>
      <c r="AD338" s="38"/>
      <c r="AE338" s="38"/>
      <c r="AT338" s="21" t="s">
        <v>178</v>
      </c>
      <c r="AU338" s="21" t="s">
        <v>81</v>
      </c>
    </row>
    <row r="339" spans="1:65" s="2" customFormat="1" ht="16.5" customHeight="1">
      <c r="A339" s="38"/>
      <c r="B339" s="39"/>
      <c r="C339" s="182" t="s">
        <v>268</v>
      </c>
      <c r="D339" s="182" t="s">
        <v>171</v>
      </c>
      <c r="E339" s="183" t="s">
        <v>4627</v>
      </c>
      <c r="F339" s="184" t="s">
        <v>4628</v>
      </c>
      <c r="G339" s="185" t="s">
        <v>999</v>
      </c>
      <c r="H339" s="186">
        <v>2</v>
      </c>
      <c r="I339" s="187"/>
      <c r="J339" s="188">
        <f>ROUND(I339*H339,2)</f>
        <v>0</v>
      </c>
      <c r="K339" s="184" t="s">
        <v>1480</v>
      </c>
      <c r="L339" s="43"/>
      <c r="M339" s="189" t="s">
        <v>19</v>
      </c>
      <c r="N339" s="190" t="s">
        <v>43</v>
      </c>
      <c r="O339" s="68"/>
      <c r="P339" s="191">
        <f>O339*H339</f>
        <v>0</v>
      </c>
      <c r="Q339" s="191">
        <v>0</v>
      </c>
      <c r="R339" s="191">
        <f>Q339*H339</f>
        <v>0</v>
      </c>
      <c r="S339" s="191">
        <v>0</v>
      </c>
      <c r="T339" s="192">
        <f>S339*H339</f>
        <v>0</v>
      </c>
      <c r="U339" s="38"/>
      <c r="V339" s="38"/>
      <c r="W339" s="38"/>
      <c r="X339" s="38"/>
      <c r="Y339" s="38"/>
      <c r="Z339" s="38"/>
      <c r="AA339" s="38"/>
      <c r="AB339" s="38"/>
      <c r="AC339" s="38"/>
      <c r="AD339" s="38"/>
      <c r="AE339" s="38"/>
      <c r="AR339" s="193" t="s">
        <v>176</v>
      </c>
      <c r="AT339" s="193" t="s">
        <v>171</v>
      </c>
      <c r="AU339" s="193" t="s">
        <v>81</v>
      </c>
      <c r="AY339" s="21" t="s">
        <v>168</v>
      </c>
      <c r="BE339" s="194">
        <f>IF(N339="základní",J339,0)</f>
        <v>0</v>
      </c>
      <c r="BF339" s="194">
        <f>IF(N339="snížená",J339,0)</f>
        <v>0</v>
      </c>
      <c r="BG339" s="194">
        <f>IF(N339="zákl. přenesená",J339,0)</f>
        <v>0</v>
      </c>
      <c r="BH339" s="194">
        <f>IF(N339="sníž. přenesená",J339,0)</f>
        <v>0</v>
      </c>
      <c r="BI339" s="194">
        <f>IF(N339="nulová",J339,0)</f>
        <v>0</v>
      </c>
      <c r="BJ339" s="21" t="s">
        <v>79</v>
      </c>
      <c r="BK339" s="194">
        <f>ROUND(I339*H339,2)</f>
        <v>0</v>
      </c>
      <c r="BL339" s="21" t="s">
        <v>176</v>
      </c>
      <c r="BM339" s="193" t="s">
        <v>1640</v>
      </c>
    </row>
    <row r="340" spans="1:65" s="2" customFormat="1" ht="11.25">
      <c r="A340" s="38"/>
      <c r="B340" s="39"/>
      <c r="C340" s="40"/>
      <c r="D340" s="195" t="s">
        <v>178</v>
      </c>
      <c r="E340" s="40"/>
      <c r="F340" s="196" t="s">
        <v>4628</v>
      </c>
      <c r="G340" s="40"/>
      <c r="H340" s="40"/>
      <c r="I340" s="197"/>
      <c r="J340" s="40"/>
      <c r="K340" s="40"/>
      <c r="L340" s="43"/>
      <c r="M340" s="198"/>
      <c r="N340" s="199"/>
      <c r="O340" s="68"/>
      <c r="P340" s="68"/>
      <c r="Q340" s="68"/>
      <c r="R340" s="68"/>
      <c r="S340" s="68"/>
      <c r="T340" s="69"/>
      <c r="U340" s="38"/>
      <c r="V340" s="38"/>
      <c r="W340" s="38"/>
      <c r="X340" s="38"/>
      <c r="Y340" s="38"/>
      <c r="Z340" s="38"/>
      <c r="AA340" s="38"/>
      <c r="AB340" s="38"/>
      <c r="AC340" s="38"/>
      <c r="AD340" s="38"/>
      <c r="AE340" s="38"/>
      <c r="AT340" s="21" t="s">
        <v>178</v>
      </c>
      <c r="AU340" s="21" t="s">
        <v>81</v>
      </c>
    </row>
    <row r="341" spans="1:65" s="2" customFormat="1" ht="16.5" customHeight="1">
      <c r="A341" s="38"/>
      <c r="B341" s="39"/>
      <c r="C341" s="182" t="s">
        <v>176</v>
      </c>
      <c r="D341" s="182" t="s">
        <v>171</v>
      </c>
      <c r="E341" s="183" t="s">
        <v>4645</v>
      </c>
      <c r="F341" s="184" t="s">
        <v>4646</v>
      </c>
      <c r="G341" s="185" t="s">
        <v>999</v>
      </c>
      <c r="H341" s="186">
        <v>1</v>
      </c>
      <c r="I341" s="187"/>
      <c r="J341" s="188">
        <f>ROUND(I341*H341,2)</f>
        <v>0</v>
      </c>
      <c r="K341" s="184" t="s">
        <v>1480</v>
      </c>
      <c r="L341" s="43"/>
      <c r="M341" s="189" t="s">
        <v>19</v>
      </c>
      <c r="N341" s="190" t="s">
        <v>43</v>
      </c>
      <c r="O341" s="68"/>
      <c r="P341" s="191">
        <f>O341*H341</f>
        <v>0</v>
      </c>
      <c r="Q341" s="191">
        <v>0</v>
      </c>
      <c r="R341" s="191">
        <f>Q341*H341</f>
        <v>0</v>
      </c>
      <c r="S341" s="191">
        <v>0</v>
      </c>
      <c r="T341" s="192">
        <f>S341*H341</f>
        <v>0</v>
      </c>
      <c r="U341" s="38"/>
      <c r="V341" s="38"/>
      <c r="W341" s="38"/>
      <c r="X341" s="38"/>
      <c r="Y341" s="38"/>
      <c r="Z341" s="38"/>
      <c r="AA341" s="38"/>
      <c r="AB341" s="38"/>
      <c r="AC341" s="38"/>
      <c r="AD341" s="38"/>
      <c r="AE341" s="38"/>
      <c r="AR341" s="193" t="s">
        <v>176</v>
      </c>
      <c r="AT341" s="193" t="s">
        <v>171</v>
      </c>
      <c r="AU341" s="193" t="s">
        <v>81</v>
      </c>
      <c r="AY341" s="21" t="s">
        <v>168</v>
      </c>
      <c r="BE341" s="194">
        <f>IF(N341="základní",J341,0)</f>
        <v>0</v>
      </c>
      <c r="BF341" s="194">
        <f>IF(N341="snížená",J341,0)</f>
        <v>0</v>
      </c>
      <c r="BG341" s="194">
        <f>IF(N341="zákl. přenesená",J341,0)</f>
        <v>0</v>
      </c>
      <c r="BH341" s="194">
        <f>IF(N341="sníž. přenesená",J341,0)</f>
        <v>0</v>
      </c>
      <c r="BI341" s="194">
        <f>IF(N341="nulová",J341,0)</f>
        <v>0</v>
      </c>
      <c r="BJ341" s="21" t="s">
        <v>79</v>
      </c>
      <c r="BK341" s="194">
        <f>ROUND(I341*H341,2)</f>
        <v>0</v>
      </c>
      <c r="BL341" s="21" t="s">
        <v>176</v>
      </c>
      <c r="BM341" s="193" t="s">
        <v>1653</v>
      </c>
    </row>
    <row r="342" spans="1:65" s="2" customFormat="1" ht="11.25">
      <c r="A342" s="38"/>
      <c r="B342" s="39"/>
      <c r="C342" s="40"/>
      <c r="D342" s="195" t="s">
        <v>178</v>
      </c>
      <c r="E342" s="40"/>
      <c r="F342" s="196" t="s">
        <v>4647</v>
      </c>
      <c r="G342" s="40"/>
      <c r="H342" s="40"/>
      <c r="I342" s="197"/>
      <c r="J342" s="40"/>
      <c r="K342" s="40"/>
      <c r="L342" s="43"/>
      <c r="M342" s="198"/>
      <c r="N342" s="199"/>
      <c r="O342" s="68"/>
      <c r="P342" s="68"/>
      <c r="Q342" s="68"/>
      <c r="R342" s="68"/>
      <c r="S342" s="68"/>
      <c r="T342" s="69"/>
      <c r="U342" s="38"/>
      <c r="V342" s="38"/>
      <c r="W342" s="38"/>
      <c r="X342" s="38"/>
      <c r="Y342" s="38"/>
      <c r="Z342" s="38"/>
      <c r="AA342" s="38"/>
      <c r="AB342" s="38"/>
      <c r="AC342" s="38"/>
      <c r="AD342" s="38"/>
      <c r="AE342" s="38"/>
      <c r="AT342" s="21" t="s">
        <v>178</v>
      </c>
      <c r="AU342" s="21" t="s">
        <v>81</v>
      </c>
    </row>
    <row r="343" spans="1:65" s="2" customFormat="1" ht="16.5" customHeight="1">
      <c r="A343" s="38"/>
      <c r="B343" s="39"/>
      <c r="C343" s="182" t="s">
        <v>635</v>
      </c>
      <c r="D343" s="182" t="s">
        <v>171</v>
      </c>
      <c r="E343" s="183" t="s">
        <v>4629</v>
      </c>
      <c r="F343" s="184" t="s">
        <v>4630</v>
      </c>
      <c r="G343" s="185" t="s">
        <v>4631</v>
      </c>
      <c r="H343" s="186">
        <v>4</v>
      </c>
      <c r="I343" s="187"/>
      <c r="J343" s="188">
        <f>ROUND(I343*H343,2)</f>
        <v>0</v>
      </c>
      <c r="K343" s="184" t="s">
        <v>1480</v>
      </c>
      <c r="L343" s="43"/>
      <c r="M343" s="189" t="s">
        <v>19</v>
      </c>
      <c r="N343" s="190" t="s">
        <v>43</v>
      </c>
      <c r="O343" s="68"/>
      <c r="P343" s="191">
        <f>O343*H343</f>
        <v>0</v>
      </c>
      <c r="Q343" s="191">
        <v>0</v>
      </c>
      <c r="R343" s="191">
        <f>Q343*H343</f>
        <v>0</v>
      </c>
      <c r="S343" s="191">
        <v>0</v>
      </c>
      <c r="T343" s="192">
        <f>S343*H343</f>
        <v>0</v>
      </c>
      <c r="U343" s="38"/>
      <c r="V343" s="38"/>
      <c r="W343" s="38"/>
      <c r="X343" s="38"/>
      <c r="Y343" s="38"/>
      <c r="Z343" s="38"/>
      <c r="AA343" s="38"/>
      <c r="AB343" s="38"/>
      <c r="AC343" s="38"/>
      <c r="AD343" s="38"/>
      <c r="AE343" s="38"/>
      <c r="AR343" s="193" t="s">
        <v>176</v>
      </c>
      <c r="AT343" s="193" t="s">
        <v>171</v>
      </c>
      <c r="AU343" s="193" t="s">
        <v>81</v>
      </c>
      <c r="AY343" s="21" t="s">
        <v>168</v>
      </c>
      <c r="BE343" s="194">
        <f>IF(N343="základní",J343,0)</f>
        <v>0</v>
      </c>
      <c r="BF343" s="194">
        <f>IF(N343="snížená",J343,0)</f>
        <v>0</v>
      </c>
      <c r="BG343" s="194">
        <f>IF(N343="zákl. přenesená",J343,0)</f>
        <v>0</v>
      </c>
      <c r="BH343" s="194">
        <f>IF(N343="sníž. přenesená",J343,0)</f>
        <v>0</v>
      </c>
      <c r="BI343" s="194">
        <f>IF(N343="nulová",J343,0)</f>
        <v>0</v>
      </c>
      <c r="BJ343" s="21" t="s">
        <v>79</v>
      </c>
      <c r="BK343" s="194">
        <f>ROUND(I343*H343,2)</f>
        <v>0</v>
      </c>
      <c r="BL343" s="21" t="s">
        <v>176</v>
      </c>
      <c r="BM343" s="193" t="s">
        <v>4648</v>
      </c>
    </row>
    <row r="344" spans="1:65" s="2" customFormat="1" ht="11.25">
      <c r="A344" s="38"/>
      <c r="B344" s="39"/>
      <c r="C344" s="40"/>
      <c r="D344" s="195" t="s">
        <v>178</v>
      </c>
      <c r="E344" s="40"/>
      <c r="F344" s="196" t="s">
        <v>4630</v>
      </c>
      <c r="G344" s="40"/>
      <c r="H344" s="40"/>
      <c r="I344" s="197"/>
      <c r="J344" s="40"/>
      <c r="K344" s="40"/>
      <c r="L344" s="43"/>
      <c r="M344" s="198"/>
      <c r="N344" s="199"/>
      <c r="O344" s="68"/>
      <c r="P344" s="68"/>
      <c r="Q344" s="68"/>
      <c r="R344" s="68"/>
      <c r="S344" s="68"/>
      <c r="T344" s="69"/>
      <c r="U344" s="38"/>
      <c r="V344" s="38"/>
      <c r="W344" s="38"/>
      <c r="X344" s="38"/>
      <c r="Y344" s="38"/>
      <c r="Z344" s="38"/>
      <c r="AA344" s="38"/>
      <c r="AB344" s="38"/>
      <c r="AC344" s="38"/>
      <c r="AD344" s="38"/>
      <c r="AE344" s="38"/>
      <c r="AT344" s="21" t="s">
        <v>178</v>
      </c>
      <c r="AU344" s="21" t="s">
        <v>81</v>
      </c>
    </row>
    <row r="345" spans="1:65" s="12" customFormat="1" ht="25.9" customHeight="1">
      <c r="B345" s="166"/>
      <c r="C345" s="167"/>
      <c r="D345" s="168" t="s">
        <v>71</v>
      </c>
      <c r="E345" s="169" t="s">
        <v>3311</v>
      </c>
      <c r="F345" s="169" t="s">
        <v>4649</v>
      </c>
      <c r="G345" s="167"/>
      <c r="H345" s="167"/>
      <c r="I345" s="170"/>
      <c r="J345" s="171">
        <f>BK345</f>
        <v>0</v>
      </c>
      <c r="K345" s="167"/>
      <c r="L345" s="172"/>
      <c r="M345" s="173"/>
      <c r="N345" s="174"/>
      <c r="O345" s="174"/>
      <c r="P345" s="175">
        <f>P346+P349+P354+P357+P362</f>
        <v>0</v>
      </c>
      <c r="Q345" s="174"/>
      <c r="R345" s="175">
        <f>R346+R349+R354+R357+R362</f>
        <v>0</v>
      </c>
      <c r="S345" s="174"/>
      <c r="T345" s="176">
        <f>T346+T349+T354+T357+T362</f>
        <v>0</v>
      </c>
      <c r="AR345" s="177" t="s">
        <v>79</v>
      </c>
      <c r="AT345" s="178" t="s">
        <v>71</v>
      </c>
      <c r="AU345" s="178" t="s">
        <v>72</v>
      </c>
      <c r="AY345" s="177" t="s">
        <v>168</v>
      </c>
      <c r="BK345" s="179">
        <f>BK346+BK349+BK354+BK357+BK362</f>
        <v>0</v>
      </c>
    </row>
    <row r="346" spans="1:65" s="12" customFormat="1" ht="22.9" customHeight="1">
      <c r="B346" s="166"/>
      <c r="C346" s="167"/>
      <c r="D346" s="168" t="s">
        <v>71</v>
      </c>
      <c r="E346" s="180" t="s">
        <v>4650</v>
      </c>
      <c r="F346" s="180" t="s">
        <v>4651</v>
      </c>
      <c r="G346" s="167"/>
      <c r="H346" s="167"/>
      <c r="I346" s="170"/>
      <c r="J346" s="181">
        <f>BK346</f>
        <v>0</v>
      </c>
      <c r="K346" s="167"/>
      <c r="L346" s="172"/>
      <c r="M346" s="173"/>
      <c r="N346" s="174"/>
      <c r="O346" s="174"/>
      <c r="P346" s="175">
        <f>SUM(P347:P348)</f>
        <v>0</v>
      </c>
      <c r="Q346" s="174"/>
      <c r="R346" s="175">
        <f>SUM(R347:R348)</f>
        <v>0</v>
      </c>
      <c r="S346" s="174"/>
      <c r="T346" s="176">
        <f>SUM(T347:T348)</f>
        <v>0</v>
      </c>
      <c r="AR346" s="177" t="s">
        <v>79</v>
      </c>
      <c r="AT346" s="178" t="s">
        <v>71</v>
      </c>
      <c r="AU346" s="178" t="s">
        <v>79</v>
      </c>
      <c r="AY346" s="177" t="s">
        <v>168</v>
      </c>
      <c r="BK346" s="179">
        <f>SUM(BK347:BK348)</f>
        <v>0</v>
      </c>
    </row>
    <row r="347" spans="1:65" s="2" customFormat="1" ht="66.75" customHeight="1">
      <c r="A347" s="38"/>
      <c r="B347" s="39"/>
      <c r="C347" s="225" t="s">
        <v>79</v>
      </c>
      <c r="D347" s="225" t="s">
        <v>234</v>
      </c>
      <c r="E347" s="226" t="s">
        <v>4652</v>
      </c>
      <c r="F347" s="227" t="s">
        <v>4653</v>
      </c>
      <c r="G347" s="228" t="s">
        <v>999</v>
      </c>
      <c r="H347" s="229">
        <v>1</v>
      </c>
      <c r="I347" s="230"/>
      <c r="J347" s="231">
        <f>ROUND(I347*H347,2)</f>
        <v>0</v>
      </c>
      <c r="K347" s="227" t="s">
        <v>1480</v>
      </c>
      <c r="L347" s="232"/>
      <c r="M347" s="233" t="s">
        <v>19</v>
      </c>
      <c r="N347" s="234" t="s">
        <v>43</v>
      </c>
      <c r="O347" s="68"/>
      <c r="P347" s="191">
        <f>O347*H347</f>
        <v>0</v>
      </c>
      <c r="Q347" s="191">
        <v>0</v>
      </c>
      <c r="R347" s="191">
        <f>Q347*H347</f>
        <v>0</v>
      </c>
      <c r="S347" s="191">
        <v>0</v>
      </c>
      <c r="T347" s="192">
        <f>S347*H347</f>
        <v>0</v>
      </c>
      <c r="U347" s="38"/>
      <c r="V347" s="38"/>
      <c r="W347" s="38"/>
      <c r="X347" s="38"/>
      <c r="Y347" s="38"/>
      <c r="Z347" s="38"/>
      <c r="AA347" s="38"/>
      <c r="AB347" s="38"/>
      <c r="AC347" s="38"/>
      <c r="AD347" s="38"/>
      <c r="AE347" s="38"/>
      <c r="AR347" s="193" t="s">
        <v>238</v>
      </c>
      <c r="AT347" s="193" t="s">
        <v>234</v>
      </c>
      <c r="AU347" s="193" t="s">
        <v>81</v>
      </c>
      <c r="AY347" s="21" t="s">
        <v>168</v>
      </c>
      <c r="BE347" s="194">
        <f>IF(N347="základní",J347,0)</f>
        <v>0</v>
      </c>
      <c r="BF347" s="194">
        <f>IF(N347="snížená",J347,0)</f>
        <v>0</v>
      </c>
      <c r="BG347" s="194">
        <f>IF(N347="zákl. přenesená",J347,0)</f>
        <v>0</v>
      </c>
      <c r="BH347" s="194">
        <f>IF(N347="sníž. přenesená",J347,0)</f>
        <v>0</v>
      </c>
      <c r="BI347" s="194">
        <f>IF(N347="nulová",J347,0)</f>
        <v>0</v>
      </c>
      <c r="BJ347" s="21" t="s">
        <v>79</v>
      </c>
      <c r="BK347" s="194">
        <f>ROUND(I347*H347,2)</f>
        <v>0</v>
      </c>
      <c r="BL347" s="21" t="s">
        <v>176</v>
      </c>
      <c r="BM347" s="193" t="s">
        <v>1565</v>
      </c>
    </row>
    <row r="348" spans="1:65" s="2" customFormat="1" ht="107.25">
      <c r="A348" s="38"/>
      <c r="B348" s="39"/>
      <c r="C348" s="40"/>
      <c r="D348" s="195" t="s">
        <v>178</v>
      </c>
      <c r="E348" s="40"/>
      <c r="F348" s="196" t="s">
        <v>4654</v>
      </c>
      <c r="G348" s="40"/>
      <c r="H348" s="40"/>
      <c r="I348" s="197"/>
      <c r="J348" s="40"/>
      <c r="K348" s="40"/>
      <c r="L348" s="43"/>
      <c r="M348" s="198"/>
      <c r="N348" s="199"/>
      <c r="O348" s="68"/>
      <c r="P348" s="68"/>
      <c r="Q348" s="68"/>
      <c r="R348" s="68"/>
      <c r="S348" s="68"/>
      <c r="T348" s="69"/>
      <c r="U348" s="38"/>
      <c r="V348" s="38"/>
      <c r="W348" s="38"/>
      <c r="X348" s="38"/>
      <c r="Y348" s="38"/>
      <c r="Z348" s="38"/>
      <c r="AA348" s="38"/>
      <c r="AB348" s="38"/>
      <c r="AC348" s="38"/>
      <c r="AD348" s="38"/>
      <c r="AE348" s="38"/>
      <c r="AT348" s="21" t="s">
        <v>178</v>
      </c>
      <c r="AU348" s="21" t="s">
        <v>81</v>
      </c>
    </row>
    <row r="349" spans="1:65" s="12" customFormat="1" ht="22.9" customHeight="1">
      <c r="B349" s="166"/>
      <c r="C349" s="167"/>
      <c r="D349" s="168" t="s">
        <v>71</v>
      </c>
      <c r="E349" s="180" t="s">
        <v>4655</v>
      </c>
      <c r="F349" s="180" t="s">
        <v>4656</v>
      </c>
      <c r="G349" s="167"/>
      <c r="H349" s="167"/>
      <c r="I349" s="170"/>
      <c r="J349" s="181">
        <f>BK349</f>
        <v>0</v>
      </c>
      <c r="K349" s="167"/>
      <c r="L349" s="172"/>
      <c r="M349" s="173"/>
      <c r="N349" s="174"/>
      <c r="O349" s="174"/>
      <c r="P349" s="175">
        <f>SUM(P350:P353)</f>
        <v>0</v>
      </c>
      <c r="Q349" s="174"/>
      <c r="R349" s="175">
        <f>SUM(R350:R353)</f>
        <v>0</v>
      </c>
      <c r="S349" s="174"/>
      <c r="T349" s="176">
        <f>SUM(T350:T353)</f>
        <v>0</v>
      </c>
      <c r="AR349" s="177" t="s">
        <v>79</v>
      </c>
      <c r="AT349" s="178" t="s">
        <v>71</v>
      </c>
      <c r="AU349" s="178" t="s">
        <v>79</v>
      </c>
      <c r="AY349" s="177" t="s">
        <v>168</v>
      </c>
      <c r="BK349" s="179">
        <f>SUM(BK350:BK353)</f>
        <v>0</v>
      </c>
    </row>
    <row r="350" spans="1:65" s="2" customFormat="1" ht="24.2" customHeight="1">
      <c r="A350" s="38"/>
      <c r="B350" s="39"/>
      <c r="C350" s="225" t="s">
        <v>79</v>
      </c>
      <c r="D350" s="225" t="s">
        <v>234</v>
      </c>
      <c r="E350" s="226" t="s">
        <v>4657</v>
      </c>
      <c r="F350" s="227" t="s">
        <v>4658</v>
      </c>
      <c r="G350" s="228" t="s">
        <v>999</v>
      </c>
      <c r="H350" s="229">
        <v>1</v>
      </c>
      <c r="I350" s="230"/>
      <c r="J350" s="231">
        <f>ROUND(I350*H350,2)</f>
        <v>0</v>
      </c>
      <c r="K350" s="227" t="s">
        <v>1480</v>
      </c>
      <c r="L350" s="232"/>
      <c r="M350" s="233" t="s">
        <v>19</v>
      </c>
      <c r="N350" s="234" t="s">
        <v>43</v>
      </c>
      <c r="O350" s="68"/>
      <c r="P350" s="191">
        <f>O350*H350</f>
        <v>0</v>
      </c>
      <c r="Q350" s="191">
        <v>0</v>
      </c>
      <c r="R350" s="191">
        <f>Q350*H350</f>
        <v>0</v>
      </c>
      <c r="S350" s="191">
        <v>0</v>
      </c>
      <c r="T350" s="192">
        <f>S350*H350</f>
        <v>0</v>
      </c>
      <c r="U350" s="38"/>
      <c r="V350" s="38"/>
      <c r="W350" s="38"/>
      <c r="X350" s="38"/>
      <c r="Y350" s="38"/>
      <c r="Z350" s="38"/>
      <c r="AA350" s="38"/>
      <c r="AB350" s="38"/>
      <c r="AC350" s="38"/>
      <c r="AD350" s="38"/>
      <c r="AE350" s="38"/>
      <c r="AR350" s="193" t="s">
        <v>238</v>
      </c>
      <c r="AT350" s="193" t="s">
        <v>234</v>
      </c>
      <c r="AU350" s="193" t="s">
        <v>81</v>
      </c>
      <c r="AY350" s="21" t="s">
        <v>168</v>
      </c>
      <c r="BE350" s="194">
        <f>IF(N350="základní",J350,0)</f>
        <v>0</v>
      </c>
      <c r="BF350" s="194">
        <f>IF(N350="snížená",J350,0)</f>
        <v>0</v>
      </c>
      <c r="BG350" s="194">
        <f>IF(N350="zákl. přenesená",J350,0)</f>
        <v>0</v>
      </c>
      <c r="BH350" s="194">
        <f>IF(N350="sníž. přenesená",J350,0)</f>
        <v>0</v>
      </c>
      <c r="BI350" s="194">
        <f>IF(N350="nulová",J350,0)</f>
        <v>0</v>
      </c>
      <c r="BJ350" s="21" t="s">
        <v>79</v>
      </c>
      <c r="BK350" s="194">
        <f>ROUND(I350*H350,2)</f>
        <v>0</v>
      </c>
      <c r="BL350" s="21" t="s">
        <v>176</v>
      </c>
      <c r="BM350" s="193" t="s">
        <v>760</v>
      </c>
    </row>
    <row r="351" spans="1:65" s="2" customFormat="1" ht="11.25">
      <c r="A351" s="38"/>
      <c r="B351" s="39"/>
      <c r="C351" s="40"/>
      <c r="D351" s="195" t="s">
        <v>178</v>
      </c>
      <c r="E351" s="40"/>
      <c r="F351" s="196" t="s">
        <v>4658</v>
      </c>
      <c r="G351" s="40"/>
      <c r="H351" s="40"/>
      <c r="I351" s="197"/>
      <c r="J351" s="40"/>
      <c r="K351" s="40"/>
      <c r="L351" s="43"/>
      <c r="M351" s="198"/>
      <c r="N351" s="199"/>
      <c r="O351" s="68"/>
      <c r="P351" s="68"/>
      <c r="Q351" s="68"/>
      <c r="R351" s="68"/>
      <c r="S351" s="68"/>
      <c r="T351" s="69"/>
      <c r="U351" s="38"/>
      <c r="V351" s="38"/>
      <c r="W351" s="38"/>
      <c r="X351" s="38"/>
      <c r="Y351" s="38"/>
      <c r="Z351" s="38"/>
      <c r="AA351" s="38"/>
      <c r="AB351" s="38"/>
      <c r="AC351" s="38"/>
      <c r="AD351" s="38"/>
      <c r="AE351" s="38"/>
      <c r="AT351" s="21" t="s">
        <v>178</v>
      </c>
      <c r="AU351" s="21" t="s">
        <v>81</v>
      </c>
    </row>
    <row r="352" spans="1:65" s="2" customFormat="1" ht="78" customHeight="1">
      <c r="A352" s="38"/>
      <c r="B352" s="39"/>
      <c r="C352" s="225" t="s">
        <v>81</v>
      </c>
      <c r="D352" s="225" t="s">
        <v>234</v>
      </c>
      <c r="E352" s="226" t="s">
        <v>4659</v>
      </c>
      <c r="F352" s="227" t="s">
        <v>4660</v>
      </c>
      <c r="G352" s="228" t="s">
        <v>999</v>
      </c>
      <c r="H352" s="229">
        <v>1</v>
      </c>
      <c r="I352" s="230"/>
      <c r="J352" s="231">
        <f>ROUND(I352*H352,2)</f>
        <v>0</v>
      </c>
      <c r="K352" s="227" t="s">
        <v>1480</v>
      </c>
      <c r="L352" s="232"/>
      <c r="M352" s="233" t="s">
        <v>19</v>
      </c>
      <c r="N352" s="234" t="s">
        <v>43</v>
      </c>
      <c r="O352" s="68"/>
      <c r="P352" s="191">
        <f>O352*H352</f>
        <v>0</v>
      </c>
      <c r="Q352" s="191">
        <v>0</v>
      </c>
      <c r="R352" s="191">
        <f>Q352*H352</f>
        <v>0</v>
      </c>
      <c r="S352" s="191">
        <v>0</v>
      </c>
      <c r="T352" s="192">
        <f>S352*H352</f>
        <v>0</v>
      </c>
      <c r="U352" s="38"/>
      <c r="V352" s="38"/>
      <c r="W352" s="38"/>
      <c r="X352" s="38"/>
      <c r="Y352" s="38"/>
      <c r="Z352" s="38"/>
      <c r="AA352" s="38"/>
      <c r="AB352" s="38"/>
      <c r="AC352" s="38"/>
      <c r="AD352" s="38"/>
      <c r="AE352" s="38"/>
      <c r="AR352" s="193" t="s">
        <v>238</v>
      </c>
      <c r="AT352" s="193" t="s">
        <v>234</v>
      </c>
      <c r="AU352" s="193" t="s">
        <v>81</v>
      </c>
      <c r="AY352" s="21" t="s">
        <v>168</v>
      </c>
      <c r="BE352" s="194">
        <f>IF(N352="základní",J352,0)</f>
        <v>0</v>
      </c>
      <c r="BF352" s="194">
        <f>IF(N352="snížená",J352,0)</f>
        <v>0</v>
      </c>
      <c r="BG352" s="194">
        <f>IF(N352="zákl. přenesená",J352,0)</f>
        <v>0</v>
      </c>
      <c r="BH352" s="194">
        <f>IF(N352="sníž. přenesená",J352,0)</f>
        <v>0</v>
      </c>
      <c r="BI352" s="194">
        <f>IF(N352="nulová",J352,0)</f>
        <v>0</v>
      </c>
      <c r="BJ352" s="21" t="s">
        <v>79</v>
      </c>
      <c r="BK352" s="194">
        <f>ROUND(I352*H352,2)</f>
        <v>0</v>
      </c>
      <c r="BL352" s="21" t="s">
        <v>176</v>
      </c>
      <c r="BM352" s="193" t="s">
        <v>1389</v>
      </c>
    </row>
    <row r="353" spans="1:65" s="2" customFormat="1" ht="87.75">
      <c r="A353" s="38"/>
      <c r="B353" s="39"/>
      <c r="C353" s="40"/>
      <c r="D353" s="195" t="s">
        <v>178</v>
      </c>
      <c r="E353" s="40"/>
      <c r="F353" s="196" t="s">
        <v>4661</v>
      </c>
      <c r="G353" s="40"/>
      <c r="H353" s="40"/>
      <c r="I353" s="197"/>
      <c r="J353" s="40"/>
      <c r="K353" s="40"/>
      <c r="L353" s="43"/>
      <c r="M353" s="198"/>
      <c r="N353" s="199"/>
      <c r="O353" s="68"/>
      <c r="P353" s="68"/>
      <c r="Q353" s="68"/>
      <c r="R353" s="68"/>
      <c r="S353" s="68"/>
      <c r="T353" s="69"/>
      <c r="U353" s="38"/>
      <c r="V353" s="38"/>
      <c r="W353" s="38"/>
      <c r="X353" s="38"/>
      <c r="Y353" s="38"/>
      <c r="Z353" s="38"/>
      <c r="AA353" s="38"/>
      <c r="AB353" s="38"/>
      <c r="AC353" s="38"/>
      <c r="AD353" s="38"/>
      <c r="AE353" s="38"/>
      <c r="AT353" s="21" t="s">
        <v>178</v>
      </c>
      <c r="AU353" s="21" t="s">
        <v>81</v>
      </c>
    </row>
    <row r="354" spans="1:65" s="12" customFormat="1" ht="22.9" customHeight="1">
      <c r="B354" s="166"/>
      <c r="C354" s="167"/>
      <c r="D354" s="168" t="s">
        <v>71</v>
      </c>
      <c r="E354" s="180" t="s">
        <v>4662</v>
      </c>
      <c r="F354" s="180" t="s">
        <v>4663</v>
      </c>
      <c r="G354" s="167"/>
      <c r="H354" s="167"/>
      <c r="I354" s="170"/>
      <c r="J354" s="181">
        <f>BK354</f>
        <v>0</v>
      </c>
      <c r="K354" s="167"/>
      <c r="L354" s="172"/>
      <c r="M354" s="173"/>
      <c r="N354" s="174"/>
      <c r="O354" s="174"/>
      <c r="P354" s="175">
        <f>SUM(P355:P356)</f>
        <v>0</v>
      </c>
      <c r="Q354" s="174"/>
      <c r="R354" s="175">
        <f>SUM(R355:R356)</f>
        <v>0</v>
      </c>
      <c r="S354" s="174"/>
      <c r="T354" s="176">
        <f>SUM(T355:T356)</f>
        <v>0</v>
      </c>
      <c r="AR354" s="177" t="s">
        <v>79</v>
      </c>
      <c r="AT354" s="178" t="s">
        <v>71</v>
      </c>
      <c r="AU354" s="178" t="s">
        <v>79</v>
      </c>
      <c r="AY354" s="177" t="s">
        <v>168</v>
      </c>
      <c r="BK354" s="179">
        <f>SUM(BK355:BK356)</f>
        <v>0</v>
      </c>
    </row>
    <row r="355" spans="1:65" s="2" customFormat="1" ht="37.9" customHeight="1">
      <c r="A355" s="38"/>
      <c r="B355" s="39"/>
      <c r="C355" s="225" t="s">
        <v>79</v>
      </c>
      <c r="D355" s="225" t="s">
        <v>234</v>
      </c>
      <c r="E355" s="226" t="s">
        <v>4663</v>
      </c>
      <c r="F355" s="227" t="s">
        <v>4664</v>
      </c>
      <c r="G355" s="228" t="s">
        <v>999</v>
      </c>
      <c r="H355" s="229">
        <v>2</v>
      </c>
      <c r="I355" s="230"/>
      <c r="J355" s="231">
        <f>ROUND(I355*H355,2)</f>
        <v>0</v>
      </c>
      <c r="K355" s="227" t="s">
        <v>1480</v>
      </c>
      <c r="L355" s="232"/>
      <c r="M355" s="233" t="s">
        <v>19</v>
      </c>
      <c r="N355" s="234" t="s">
        <v>43</v>
      </c>
      <c r="O355" s="68"/>
      <c r="P355" s="191">
        <f>O355*H355</f>
        <v>0</v>
      </c>
      <c r="Q355" s="191">
        <v>0</v>
      </c>
      <c r="R355" s="191">
        <f>Q355*H355</f>
        <v>0</v>
      </c>
      <c r="S355" s="191">
        <v>0</v>
      </c>
      <c r="T355" s="192">
        <f>S355*H355</f>
        <v>0</v>
      </c>
      <c r="U355" s="38"/>
      <c r="V355" s="38"/>
      <c r="W355" s="38"/>
      <c r="X355" s="38"/>
      <c r="Y355" s="38"/>
      <c r="Z355" s="38"/>
      <c r="AA355" s="38"/>
      <c r="AB355" s="38"/>
      <c r="AC355" s="38"/>
      <c r="AD355" s="38"/>
      <c r="AE355" s="38"/>
      <c r="AR355" s="193" t="s">
        <v>238</v>
      </c>
      <c r="AT355" s="193" t="s">
        <v>234</v>
      </c>
      <c r="AU355" s="193" t="s">
        <v>81</v>
      </c>
      <c r="AY355" s="21" t="s">
        <v>168</v>
      </c>
      <c r="BE355" s="194">
        <f>IF(N355="základní",J355,0)</f>
        <v>0</v>
      </c>
      <c r="BF355" s="194">
        <f>IF(N355="snížená",J355,0)</f>
        <v>0</v>
      </c>
      <c r="BG355" s="194">
        <f>IF(N355="zákl. přenesená",J355,0)</f>
        <v>0</v>
      </c>
      <c r="BH355" s="194">
        <f>IF(N355="sníž. přenesená",J355,0)</f>
        <v>0</v>
      </c>
      <c r="BI355" s="194">
        <f>IF(N355="nulová",J355,0)</f>
        <v>0</v>
      </c>
      <c r="BJ355" s="21" t="s">
        <v>79</v>
      </c>
      <c r="BK355" s="194">
        <f>ROUND(I355*H355,2)</f>
        <v>0</v>
      </c>
      <c r="BL355" s="21" t="s">
        <v>176</v>
      </c>
      <c r="BM355" s="193" t="s">
        <v>1400</v>
      </c>
    </row>
    <row r="356" spans="1:65" s="2" customFormat="1" ht="19.5">
      <c r="A356" s="38"/>
      <c r="B356" s="39"/>
      <c r="C356" s="40"/>
      <c r="D356" s="195" t="s">
        <v>178</v>
      </c>
      <c r="E356" s="40"/>
      <c r="F356" s="196" t="s">
        <v>4664</v>
      </c>
      <c r="G356" s="40"/>
      <c r="H356" s="40"/>
      <c r="I356" s="197"/>
      <c r="J356" s="40"/>
      <c r="K356" s="40"/>
      <c r="L356" s="43"/>
      <c r="M356" s="198"/>
      <c r="N356" s="199"/>
      <c r="O356" s="68"/>
      <c r="P356" s="68"/>
      <c r="Q356" s="68"/>
      <c r="R356" s="68"/>
      <c r="S356" s="68"/>
      <c r="T356" s="69"/>
      <c r="U356" s="38"/>
      <c r="V356" s="38"/>
      <c r="W356" s="38"/>
      <c r="X356" s="38"/>
      <c r="Y356" s="38"/>
      <c r="Z356" s="38"/>
      <c r="AA356" s="38"/>
      <c r="AB356" s="38"/>
      <c r="AC356" s="38"/>
      <c r="AD356" s="38"/>
      <c r="AE356" s="38"/>
      <c r="AT356" s="21" t="s">
        <v>178</v>
      </c>
      <c r="AU356" s="21" t="s">
        <v>81</v>
      </c>
    </row>
    <row r="357" spans="1:65" s="12" customFormat="1" ht="22.9" customHeight="1">
      <c r="B357" s="166"/>
      <c r="C357" s="167"/>
      <c r="D357" s="168" t="s">
        <v>71</v>
      </c>
      <c r="E357" s="180" t="s">
        <v>4665</v>
      </c>
      <c r="F357" s="180" t="s">
        <v>4666</v>
      </c>
      <c r="G357" s="167"/>
      <c r="H357" s="167"/>
      <c r="I357" s="170"/>
      <c r="J357" s="181">
        <f>BK357</f>
        <v>0</v>
      </c>
      <c r="K357" s="167"/>
      <c r="L357" s="172"/>
      <c r="M357" s="173"/>
      <c r="N357" s="174"/>
      <c r="O357" s="174"/>
      <c r="P357" s="175">
        <f>SUM(P358:P361)</f>
        <v>0</v>
      </c>
      <c r="Q357" s="174"/>
      <c r="R357" s="175">
        <f>SUM(R358:R361)</f>
        <v>0</v>
      </c>
      <c r="S357" s="174"/>
      <c r="T357" s="176">
        <f>SUM(T358:T361)</f>
        <v>0</v>
      </c>
      <c r="AR357" s="177" t="s">
        <v>79</v>
      </c>
      <c r="AT357" s="178" t="s">
        <v>71</v>
      </c>
      <c r="AU357" s="178" t="s">
        <v>79</v>
      </c>
      <c r="AY357" s="177" t="s">
        <v>168</v>
      </c>
      <c r="BK357" s="179">
        <f>SUM(BK358:BK361)</f>
        <v>0</v>
      </c>
    </row>
    <row r="358" spans="1:65" s="2" customFormat="1" ht="24.2" customHeight="1">
      <c r="A358" s="38"/>
      <c r="B358" s="39"/>
      <c r="C358" s="225" t="s">
        <v>268</v>
      </c>
      <c r="D358" s="225" t="s">
        <v>234</v>
      </c>
      <c r="E358" s="226" t="s">
        <v>4667</v>
      </c>
      <c r="F358" s="227" t="s">
        <v>4668</v>
      </c>
      <c r="G358" s="228" t="s">
        <v>999</v>
      </c>
      <c r="H358" s="229">
        <v>2</v>
      </c>
      <c r="I358" s="230"/>
      <c r="J358" s="231">
        <f>ROUND(I358*H358,2)</f>
        <v>0</v>
      </c>
      <c r="K358" s="227" t="s">
        <v>1480</v>
      </c>
      <c r="L358" s="232"/>
      <c r="M358" s="233" t="s">
        <v>19</v>
      </c>
      <c r="N358" s="234" t="s">
        <v>43</v>
      </c>
      <c r="O358" s="68"/>
      <c r="P358" s="191">
        <f>O358*H358</f>
        <v>0</v>
      </c>
      <c r="Q358" s="191">
        <v>0</v>
      </c>
      <c r="R358" s="191">
        <f>Q358*H358</f>
        <v>0</v>
      </c>
      <c r="S358" s="191">
        <v>0</v>
      </c>
      <c r="T358" s="192">
        <f>S358*H358</f>
        <v>0</v>
      </c>
      <c r="U358" s="38"/>
      <c r="V358" s="38"/>
      <c r="W358" s="38"/>
      <c r="X358" s="38"/>
      <c r="Y358" s="38"/>
      <c r="Z358" s="38"/>
      <c r="AA358" s="38"/>
      <c r="AB358" s="38"/>
      <c r="AC358" s="38"/>
      <c r="AD358" s="38"/>
      <c r="AE358" s="38"/>
      <c r="AR358" s="193" t="s">
        <v>238</v>
      </c>
      <c r="AT358" s="193" t="s">
        <v>234</v>
      </c>
      <c r="AU358" s="193" t="s">
        <v>81</v>
      </c>
      <c r="AY358" s="21" t="s">
        <v>168</v>
      </c>
      <c r="BE358" s="194">
        <f>IF(N358="základní",J358,0)</f>
        <v>0</v>
      </c>
      <c r="BF358" s="194">
        <f>IF(N358="snížená",J358,0)</f>
        <v>0</v>
      </c>
      <c r="BG358" s="194">
        <f>IF(N358="zákl. přenesená",J358,0)</f>
        <v>0</v>
      </c>
      <c r="BH358" s="194">
        <f>IF(N358="sníž. přenesená",J358,0)</f>
        <v>0</v>
      </c>
      <c r="BI358" s="194">
        <f>IF(N358="nulová",J358,0)</f>
        <v>0</v>
      </c>
      <c r="BJ358" s="21" t="s">
        <v>79</v>
      </c>
      <c r="BK358" s="194">
        <f>ROUND(I358*H358,2)</f>
        <v>0</v>
      </c>
      <c r="BL358" s="21" t="s">
        <v>176</v>
      </c>
      <c r="BM358" s="193" t="s">
        <v>1412</v>
      </c>
    </row>
    <row r="359" spans="1:65" s="2" customFormat="1" ht="19.5">
      <c r="A359" s="38"/>
      <c r="B359" s="39"/>
      <c r="C359" s="40"/>
      <c r="D359" s="195" t="s">
        <v>178</v>
      </c>
      <c r="E359" s="40"/>
      <c r="F359" s="196" t="s">
        <v>4668</v>
      </c>
      <c r="G359" s="40"/>
      <c r="H359" s="40"/>
      <c r="I359" s="197"/>
      <c r="J359" s="40"/>
      <c r="K359" s="40"/>
      <c r="L359" s="43"/>
      <c r="M359" s="198"/>
      <c r="N359" s="199"/>
      <c r="O359" s="68"/>
      <c r="P359" s="68"/>
      <c r="Q359" s="68"/>
      <c r="R359" s="68"/>
      <c r="S359" s="68"/>
      <c r="T359" s="69"/>
      <c r="U359" s="38"/>
      <c r="V359" s="38"/>
      <c r="W359" s="38"/>
      <c r="X359" s="38"/>
      <c r="Y359" s="38"/>
      <c r="Z359" s="38"/>
      <c r="AA359" s="38"/>
      <c r="AB359" s="38"/>
      <c r="AC359" s="38"/>
      <c r="AD359" s="38"/>
      <c r="AE359" s="38"/>
      <c r="AT359" s="21" t="s">
        <v>178</v>
      </c>
      <c r="AU359" s="21" t="s">
        <v>81</v>
      </c>
    </row>
    <row r="360" spans="1:65" s="2" customFormat="1" ht="16.5" customHeight="1">
      <c r="A360" s="38"/>
      <c r="B360" s="39"/>
      <c r="C360" s="225" t="s">
        <v>176</v>
      </c>
      <c r="D360" s="225" t="s">
        <v>234</v>
      </c>
      <c r="E360" s="226" t="s">
        <v>4542</v>
      </c>
      <c r="F360" s="227" t="s">
        <v>4508</v>
      </c>
      <c r="G360" s="228" t="s">
        <v>4489</v>
      </c>
      <c r="H360" s="229">
        <v>1</v>
      </c>
      <c r="I360" s="230"/>
      <c r="J360" s="231">
        <f>ROUND(I360*H360,2)</f>
        <v>0</v>
      </c>
      <c r="K360" s="227" t="s">
        <v>1480</v>
      </c>
      <c r="L360" s="232"/>
      <c r="M360" s="233" t="s">
        <v>19</v>
      </c>
      <c r="N360" s="234" t="s">
        <v>43</v>
      </c>
      <c r="O360" s="68"/>
      <c r="P360" s="191">
        <f>O360*H360</f>
        <v>0</v>
      </c>
      <c r="Q360" s="191">
        <v>0</v>
      </c>
      <c r="R360" s="191">
        <f>Q360*H360</f>
        <v>0</v>
      </c>
      <c r="S360" s="191">
        <v>0</v>
      </c>
      <c r="T360" s="192">
        <f>S360*H360</f>
        <v>0</v>
      </c>
      <c r="U360" s="38"/>
      <c r="V360" s="38"/>
      <c r="W360" s="38"/>
      <c r="X360" s="38"/>
      <c r="Y360" s="38"/>
      <c r="Z360" s="38"/>
      <c r="AA360" s="38"/>
      <c r="AB360" s="38"/>
      <c r="AC360" s="38"/>
      <c r="AD360" s="38"/>
      <c r="AE360" s="38"/>
      <c r="AR360" s="193" t="s">
        <v>238</v>
      </c>
      <c r="AT360" s="193" t="s">
        <v>234</v>
      </c>
      <c r="AU360" s="193" t="s">
        <v>81</v>
      </c>
      <c r="AY360" s="21" t="s">
        <v>168</v>
      </c>
      <c r="BE360" s="194">
        <f>IF(N360="základní",J360,0)</f>
        <v>0</v>
      </c>
      <c r="BF360" s="194">
        <f>IF(N360="snížená",J360,0)</f>
        <v>0</v>
      </c>
      <c r="BG360" s="194">
        <f>IF(N360="zákl. přenesená",J360,0)</f>
        <v>0</v>
      </c>
      <c r="BH360" s="194">
        <f>IF(N360="sníž. přenesená",J360,0)</f>
        <v>0</v>
      </c>
      <c r="BI360" s="194">
        <f>IF(N360="nulová",J360,0)</f>
        <v>0</v>
      </c>
      <c r="BJ360" s="21" t="s">
        <v>79</v>
      </c>
      <c r="BK360" s="194">
        <f>ROUND(I360*H360,2)</f>
        <v>0</v>
      </c>
      <c r="BL360" s="21" t="s">
        <v>176</v>
      </c>
      <c r="BM360" s="193" t="s">
        <v>537</v>
      </c>
    </row>
    <row r="361" spans="1:65" s="2" customFormat="1" ht="11.25">
      <c r="A361" s="38"/>
      <c r="B361" s="39"/>
      <c r="C361" s="40"/>
      <c r="D361" s="195" t="s">
        <v>178</v>
      </c>
      <c r="E361" s="40"/>
      <c r="F361" s="196" t="s">
        <v>4508</v>
      </c>
      <c r="G361" s="40"/>
      <c r="H361" s="40"/>
      <c r="I361" s="197"/>
      <c r="J361" s="40"/>
      <c r="K361" s="40"/>
      <c r="L361" s="43"/>
      <c r="M361" s="198"/>
      <c r="N361" s="199"/>
      <c r="O361" s="68"/>
      <c r="P361" s="68"/>
      <c r="Q361" s="68"/>
      <c r="R361" s="68"/>
      <c r="S361" s="68"/>
      <c r="T361" s="69"/>
      <c r="U361" s="38"/>
      <c r="V361" s="38"/>
      <c r="W361" s="38"/>
      <c r="X361" s="38"/>
      <c r="Y361" s="38"/>
      <c r="Z361" s="38"/>
      <c r="AA361" s="38"/>
      <c r="AB361" s="38"/>
      <c r="AC361" s="38"/>
      <c r="AD361" s="38"/>
      <c r="AE361" s="38"/>
      <c r="AT361" s="21" t="s">
        <v>178</v>
      </c>
      <c r="AU361" s="21" t="s">
        <v>81</v>
      </c>
    </row>
    <row r="362" spans="1:65" s="12" customFormat="1" ht="22.9" customHeight="1">
      <c r="B362" s="166"/>
      <c r="C362" s="167"/>
      <c r="D362" s="168" t="s">
        <v>71</v>
      </c>
      <c r="E362" s="180" t="s">
        <v>4669</v>
      </c>
      <c r="F362" s="180" t="s">
        <v>4474</v>
      </c>
      <c r="G362" s="167"/>
      <c r="H362" s="167"/>
      <c r="I362" s="170"/>
      <c r="J362" s="181">
        <f>BK362</f>
        <v>0</v>
      </c>
      <c r="K362" s="167"/>
      <c r="L362" s="172"/>
      <c r="M362" s="173"/>
      <c r="N362" s="174"/>
      <c r="O362" s="174"/>
      <c r="P362" s="175">
        <f>SUM(P363:P372)</f>
        <v>0</v>
      </c>
      <c r="Q362" s="174"/>
      <c r="R362" s="175">
        <f>SUM(R363:R372)</f>
        <v>0</v>
      </c>
      <c r="S362" s="174"/>
      <c r="T362" s="176">
        <f>SUM(T363:T372)</f>
        <v>0</v>
      </c>
      <c r="AR362" s="177" t="s">
        <v>79</v>
      </c>
      <c r="AT362" s="178" t="s">
        <v>71</v>
      </c>
      <c r="AU362" s="178" t="s">
        <v>79</v>
      </c>
      <c r="AY362" s="177" t="s">
        <v>168</v>
      </c>
      <c r="BK362" s="179">
        <f>SUM(BK363:BK372)</f>
        <v>0</v>
      </c>
    </row>
    <row r="363" spans="1:65" s="2" customFormat="1" ht="16.5" customHeight="1">
      <c r="A363" s="38"/>
      <c r="B363" s="39"/>
      <c r="C363" s="182" t="s">
        <v>79</v>
      </c>
      <c r="D363" s="182" t="s">
        <v>171</v>
      </c>
      <c r="E363" s="183" t="s">
        <v>4670</v>
      </c>
      <c r="F363" s="184" t="s">
        <v>4671</v>
      </c>
      <c r="G363" s="185" t="s">
        <v>999</v>
      </c>
      <c r="H363" s="186">
        <v>2</v>
      </c>
      <c r="I363" s="187"/>
      <c r="J363" s="188">
        <f>ROUND(I363*H363,2)</f>
        <v>0</v>
      </c>
      <c r="K363" s="184" t="s">
        <v>1480</v>
      </c>
      <c r="L363" s="43"/>
      <c r="M363" s="189" t="s">
        <v>19</v>
      </c>
      <c r="N363" s="190" t="s">
        <v>43</v>
      </c>
      <c r="O363" s="68"/>
      <c r="P363" s="191">
        <f>O363*H363</f>
        <v>0</v>
      </c>
      <c r="Q363" s="191">
        <v>0</v>
      </c>
      <c r="R363" s="191">
        <f>Q363*H363</f>
        <v>0</v>
      </c>
      <c r="S363" s="191">
        <v>0</v>
      </c>
      <c r="T363" s="192">
        <f>S363*H363</f>
        <v>0</v>
      </c>
      <c r="U363" s="38"/>
      <c r="V363" s="38"/>
      <c r="W363" s="38"/>
      <c r="X363" s="38"/>
      <c r="Y363" s="38"/>
      <c r="Z363" s="38"/>
      <c r="AA363" s="38"/>
      <c r="AB363" s="38"/>
      <c r="AC363" s="38"/>
      <c r="AD363" s="38"/>
      <c r="AE363" s="38"/>
      <c r="AR363" s="193" t="s">
        <v>176</v>
      </c>
      <c r="AT363" s="193" t="s">
        <v>171</v>
      </c>
      <c r="AU363" s="193" t="s">
        <v>81</v>
      </c>
      <c r="AY363" s="21" t="s">
        <v>168</v>
      </c>
      <c r="BE363" s="194">
        <f>IF(N363="základní",J363,0)</f>
        <v>0</v>
      </c>
      <c r="BF363" s="194">
        <f>IF(N363="snížená",J363,0)</f>
        <v>0</v>
      </c>
      <c r="BG363" s="194">
        <f>IF(N363="zákl. přenesená",J363,0)</f>
        <v>0</v>
      </c>
      <c r="BH363" s="194">
        <f>IF(N363="sníž. přenesená",J363,0)</f>
        <v>0</v>
      </c>
      <c r="BI363" s="194">
        <f>IF(N363="nulová",J363,0)</f>
        <v>0</v>
      </c>
      <c r="BJ363" s="21" t="s">
        <v>79</v>
      </c>
      <c r="BK363" s="194">
        <f>ROUND(I363*H363,2)</f>
        <v>0</v>
      </c>
      <c r="BL363" s="21" t="s">
        <v>176</v>
      </c>
      <c r="BM363" s="193" t="s">
        <v>1739</v>
      </c>
    </row>
    <row r="364" spans="1:65" s="2" customFormat="1" ht="11.25">
      <c r="A364" s="38"/>
      <c r="B364" s="39"/>
      <c r="C364" s="40"/>
      <c r="D364" s="195" t="s">
        <v>178</v>
      </c>
      <c r="E364" s="40"/>
      <c r="F364" s="196" t="s">
        <v>4671</v>
      </c>
      <c r="G364" s="40"/>
      <c r="H364" s="40"/>
      <c r="I364" s="197"/>
      <c r="J364" s="40"/>
      <c r="K364" s="40"/>
      <c r="L364" s="43"/>
      <c r="M364" s="198"/>
      <c r="N364" s="199"/>
      <c r="O364" s="68"/>
      <c r="P364" s="68"/>
      <c r="Q364" s="68"/>
      <c r="R364" s="68"/>
      <c r="S364" s="68"/>
      <c r="T364" s="69"/>
      <c r="U364" s="38"/>
      <c r="V364" s="38"/>
      <c r="W364" s="38"/>
      <c r="X364" s="38"/>
      <c r="Y364" s="38"/>
      <c r="Z364" s="38"/>
      <c r="AA364" s="38"/>
      <c r="AB364" s="38"/>
      <c r="AC364" s="38"/>
      <c r="AD364" s="38"/>
      <c r="AE364" s="38"/>
      <c r="AT364" s="21" t="s">
        <v>178</v>
      </c>
      <c r="AU364" s="21" t="s">
        <v>81</v>
      </c>
    </row>
    <row r="365" spans="1:65" s="2" customFormat="1" ht="16.5" customHeight="1">
      <c r="A365" s="38"/>
      <c r="B365" s="39"/>
      <c r="C365" s="182" t="s">
        <v>81</v>
      </c>
      <c r="D365" s="182" t="s">
        <v>171</v>
      </c>
      <c r="E365" s="183" t="s">
        <v>4672</v>
      </c>
      <c r="F365" s="184" t="s">
        <v>4673</v>
      </c>
      <c r="G365" s="185" t="s">
        <v>999</v>
      </c>
      <c r="H365" s="186">
        <v>2</v>
      </c>
      <c r="I365" s="187"/>
      <c r="J365" s="188">
        <f>ROUND(I365*H365,2)</f>
        <v>0</v>
      </c>
      <c r="K365" s="184" t="s">
        <v>1480</v>
      </c>
      <c r="L365" s="43"/>
      <c r="M365" s="189" t="s">
        <v>19</v>
      </c>
      <c r="N365" s="190" t="s">
        <v>43</v>
      </c>
      <c r="O365" s="68"/>
      <c r="P365" s="191">
        <f>O365*H365</f>
        <v>0</v>
      </c>
      <c r="Q365" s="191">
        <v>0</v>
      </c>
      <c r="R365" s="191">
        <f>Q365*H365</f>
        <v>0</v>
      </c>
      <c r="S365" s="191">
        <v>0</v>
      </c>
      <c r="T365" s="192">
        <f>S365*H365</f>
        <v>0</v>
      </c>
      <c r="U365" s="38"/>
      <c r="V365" s="38"/>
      <c r="W365" s="38"/>
      <c r="X365" s="38"/>
      <c r="Y365" s="38"/>
      <c r="Z365" s="38"/>
      <c r="AA365" s="38"/>
      <c r="AB365" s="38"/>
      <c r="AC365" s="38"/>
      <c r="AD365" s="38"/>
      <c r="AE365" s="38"/>
      <c r="AR365" s="193" t="s">
        <v>176</v>
      </c>
      <c r="AT365" s="193" t="s">
        <v>171</v>
      </c>
      <c r="AU365" s="193" t="s">
        <v>81</v>
      </c>
      <c r="AY365" s="21" t="s">
        <v>168</v>
      </c>
      <c r="BE365" s="194">
        <f>IF(N365="základní",J365,0)</f>
        <v>0</v>
      </c>
      <c r="BF365" s="194">
        <f>IF(N365="snížená",J365,0)</f>
        <v>0</v>
      </c>
      <c r="BG365" s="194">
        <f>IF(N365="zákl. přenesená",J365,0)</f>
        <v>0</v>
      </c>
      <c r="BH365" s="194">
        <f>IF(N365="sníž. přenesená",J365,0)</f>
        <v>0</v>
      </c>
      <c r="BI365" s="194">
        <f>IF(N365="nulová",J365,0)</f>
        <v>0</v>
      </c>
      <c r="BJ365" s="21" t="s">
        <v>79</v>
      </c>
      <c r="BK365" s="194">
        <f>ROUND(I365*H365,2)</f>
        <v>0</v>
      </c>
      <c r="BL365" s="21" t="s">
        <v>176</v>
      </c>
      <c r="BM365" s="193" t="s">
        <v>1246</v>
      </c>
    </row>
    <row r="366" spans="1:65" s="2" customFormat="1" ht="11.25">
      <c r="A366" s="38"/>
      <c r="B366" s="39"/>
      <c r="C366" s="40"/>
      <c r="D366" s="195" t="s">
        <v>178</v>
      </c>
      <c r="E366" s="40"/>
      <c r="F366" s="196" t="s">
        <v>4673</v>
      </c>
      <c r="G366" s="40"/>
      <c r="H366" s="40"/>
      <c r="I366" s="197"/>
      <c r="J366" s="40"/>
      <c r="K366" s="40"/>
      <c r="L366" s="43"/>
      <c r="M366" s="198"/>
      <c r="N366" s="199"/>
      <c r="O366" s="68"/>
      <c r="P366" s="68"/>
      <c r="Q366" s="68"/>
      <c r="R366" s="68"/>
      <c r="S366" s="68"/>
      <c r="T366" s="69"/>
      <c r="U366" s="38"/>
      <c r="V366" s="38"/>
      <c r="W366" s="38"/>
      <c r="X366" s="38"/>
      <c r="Y366" s="38"/>
      <c r="Z366" s="38"/>
      <c r="AA366" s="38"/>
      <c r="AB366" s="38"/>
      <c r="AC366" s="38"/>
      <c r="AD366" s="38"/>
      <c r="AE366" s="38"/>
      <c r="AT366" s="21" t="s">
        <v>178</v>
      </c>
      <c r="AU366" s="21" t="s">
        <v>81</v>
      </c>
    </row>
    <row r="367" spans="1:65" s="2" customFormat="1" ht="16.5" customHeight="1">
      <c r="A367" s="38"/>
      <c r="B367" s="39"/>
      <c r="C367" s="182" t="s">
        <v>268</v>
      </c>
      <c r="D367" s="182" t="s">
        <v>171</v>
      </c>
      <c r="E367" s="183" t="s">
        <v>4674</v>
      </c>
      <c r="F367" s="184" t="s">
        <v>4675</v>
      </c>
      <c r="G367" s="185" t="s">
        <v>4489</v>
      </c>
      <c r="H367" s="186">
        <v>1</v>
      </c>
      <c r="I367" s="187"/>
      <c r="J367" s="188">
        <f>ROUND(I367*H367,2)</f>
        <v>0</v>
      </c>
      <c r="K367" s="184" t="s">
        <v>1480</v>
      </c>
      <c r="L367" s="43"/>
      <c r="M367" s="189" t="s">
        <v>19</v>
      </c>
      <c r="N367" s="190" t="s">
        <v>43</v>
      </c>
      <c r="O367" s="68"/>
      <c r="P367" s="191">
        <f>O367*H367</f>
        <v>0</v>
      </c>
      <c r="Q367" s="191">
        <v>0</v>
      </c>
      <c r="R367" s="191">
        <f>Q367*H367</f>
        <v>0</v>
      </c>
      <c r="S367" s="191">
        <v>0</v>
      </c>
      <c r="T367" s="192">
        <f>S367*H367</f>
        <v>0</v>
      </c>
      <c r="U367" s="38"/>
      <c r="V367" s="38"/>
      <c r="W367" s="38"/>
      <c r="X367" s="38"/>
      <c r="Y367" s="38"/>
      <c r="Z367" s="38"/>
      <c r="AA367" s="38"/>
      <c r="AB367" s="38"/>
      <c r="AC367" s="38"/>
      <c r="AD367" s="38"/>
      <c r="AE367" s="38"/>
      <c r="AR367" s="193" t="s">
        <v>176</v>
      </c>
      <c r="AT367" s="193" t="s">
        <v>171</v>
      </c>
      <c r="AU367" s="193" t="s">
        <v>81</v>
      </c>
      <c r="AY367" s="21" t="s">
        <v>168</v>
      </c>
      <c r="BE367" s="194">
        <f>IF(N367="základní",J367,0)</f>
        <v>0</v>
      </c>
      <c r="BF367" s="194">
        <f>IF(N367="snížená",J367,0)</f>
        <v>0</v>
      </c>
      <c r="BG367" s="194">
        <f>IF(N367="zákl. přenesená",J367,0)</f>
        <v>0</v>
      </c>
      <c r="BH367" s="194">
        <f>IF(N367="sníž. přenesená",J367,0)</f>
        <v>0</v>
      </c>
      <c r="BI367" s="194">
        <f>IF(N367="nulová",J367,0)</f>
        <v>0</v>
      </c>
      <c r="BJ367" s="21" t="s">
        <v>79</v>
      </c>
      <c r="BK367" s="194">
        <f>ROUND(I367*H367,2)</f>
        <v>0</v>
      </c>
      <c r="BL367" s="21" t="s">
        <v>176</v>
      </c>
      <c r="BM367" s="193" t="s">
        <v>1257</v>
      </c>
    </row>
    <row r="368" spans="1:65" s="2" customFormat="1" ht="11.25">
      <c r="A368" s="38"/>
      <c r="B368" s="39"/>
      <c r="C368" s="40"/>
      <c r="D368" s="195" t="s">
        <v>178</v>
      </c>
      <c r="E368" s="40"/>
      <c r="F368" s="196" t="s">
        <v>4675</v>
      </c>
      <c r="G368" s="40"/>
      <c r="H368" s="40"/>
      <c r="I368" s="197"/>
      <c r="J368" s="40"/>
      <c r="K368" s="40"/>
      <c r="L368" s="43"/>
      <c r="M368" s="198"/>
      <c r="N368" s="199"/>
      <c r="O368" s="68"/>
      <c r="P368" s="68"/>
      <c r="Q368" s="68"/>
      <c r="R368" s="68"/>
      <c r="S368" s="68"/>
      <c r="T368" s="69"/>
      <c r="U368" s="38"/>
      <c r="V368" s="38"/>
      <c r="W368" s="38"/>
      <c r="X368" s="38"/>
      <c r="Y368" s="38"/>
      <c r="Z368" s="38"/>
      <c r="AA368" s="38"/>
      <c r="AB368" s="38"/>
      <c r="AC368" s="38"/>
      <c r="AD368" s="38"/>
      <c r="AE368" s="38"/>
      <c r="AT368" s="21" t="s">
        <v>178</v>
      </c>
      <c r="AU368" s="21" t="s">
        <v>81</v>
      </c>
    </row>
    <row r="369" spans="1:65" s="2" customFormat="1" ht="16.5" customHeight="1">
      <c r="A369" s="38"/>
      <c r="B369" s="39"/>
      <c r="C369" s="182" t="s">
        <v>176</v>
      </c>
      <c r="D369" s="182" t="s">
        <v>171</v>
      </c>
      <c r="E369" s="183" t="s">
        <v>4676</v>
      </c>
      <c r="F369" s="184" t="s">
        <v>4677</v>
      </c>
      <c r="G369" s="185" t="s">
        <v>999</v>
      </c>
      <c r="H369" s="186">
        <v>1</v>
      </c>
      <c r="I369" s="187"/>
      <c r="J369" s="188">
        <f>ROUND(I369*H369,2)</f>
        <v>0</v>
      </c>
      <c r="K369" s="184" t="s">
        <v>1480</v>
      </c>
      <c r="L369" s="43"/>
      <c r="M369" s="189" t="s">
        <v>19</v>
      </c>
      <c r="N369" s="190" t="s">
        <v>43</v>
      </c>
      <c r="O369" s="68"/>
      <c r="P369" s="191">
        <f>O369*H369</f>
        <v>0</v>
      </c>
      <c r="Q369" s="191">
        <v>0</v>
      </c>
      <c r="R369" s="191">
        <f>Q369*H369</f>
        <v>0</v>
      </c>
      <c r="S369" s="191">
        <v>0</v>
      </c>
      <c r="T369" s="192">
        <f>S369*H369</f>
        <v>0</v>
      </c>
      <c r="U369" s="38"/>
      <c r="V369" s="38"/>
      <c r="W369" s="38"/>
      <c r="X369" s="38"/>
      <c r="Y369" s="38"/>
      <c r="Z369" s="38"/>
      <c r="AA369" s="38"/>
      <c r="AB369" s="38"/>
      <c r="AC369" s="38"/>
      <c r="AD369" s="38"/>
      <c r="AE369" s="38"/>
      <c r="AR369" s="193" t="s">
        <v>176</v>
      </c>
      <c r="AT369" s="193" t="s">
        <v>171</v>
      </c>
      <c r="AU369" s="193" t="s">
        <v>81</v>
      </c>
      <c r="AY369" s="21" t="s">
        <v>168</v>
      </c>
      <c r="BE369" s="194">
        <f>IF(N369="základní",J369,0)</f>
        <v>0</v>
      </c>
      <c r="BF369" s="194">
        <f>IF(N369="snížená",J369,0)</f>
        <v>0</v>
      </c>
      <c r="BG369" s="194">
        <f>IF(N369="zákl. přenesená",J369,0)</f>
        <v>0</v>
      </c>
      <c r="BH369" s="194">
        <f>IF(N369="sníž. přenesená",J369,0)</f>
        <v>0</v>
      </c>
      <c r="BI369" s="194">
        <f>IF(N369="nulová",J369,0)</f>
        <v>0</v>
      </c>
      <c r="BJ369" s="21" t="s">
        <v>79</v>
      </c>
      <c r="BK369" s="194">
        <f>ROUND(I369*H369,2)</f>
        <v>0</v>
      </c>
      <c r="BL369" s="21" t="s">
        <v>176</v>
      </c>
      <c r="BM369" s="193" t="s">
        <v>1268</v>
      </c>
    </row>
    <row r="370" spans="1:65" s="2" customFormat="1" ht="11.25">
      <c r="A370" s="38"/>
      <c r="B370" s="39"/>
      <c r="C370" s="40"/>
      <c r="D370" s="195" t="s">
        <v>178</v>
      </c>
      <c r="E370" s="40"/>
      <c r="F370" s="196" t="s">
        <v>4677</v>
      </c>
      <c r="G370" s="40"/>
      <c r="H370" s="40"/>
      <c r="I370" s="197"/>
      <c r="J370" s="40"/>
      <c r="K370" s="40"/>
      <c r="L370" s="43"/>
      <c r="M370" s="198"/>
      <c r="N370" s="199"/>
      <c r="O370" s="68"/>
      <c r="P370" s="68"/>
      <c r="Q370" s="68"/>
      <c r="R370" s="68"/>
      <c r="S370" s="68"/>
      <c r="T370" s="69"/>
      <c r="U370" s="38"/>
      <c r="V370" s="38"/>
      <c r="W370" s="38"/>
      <c r="X370" s="38"/>
      <c r="Y370" s="38"/>
      <c r="Z370" s="38"/>
      <c r="AA370" s="38"/>
      <c r="AB370" s="38"/>
      <c r="AC370" s="38"/>
      <c r="AD370" s="38"/>
      <c r="AE370" s="38"/>
      <c r="AT370" s="21" t="s">
        <v>178</v>
      </c>
      <c r="AU370" s="21" t="s">
        <v>81</v>
      </c>
    </row>
    <row r="371" spans="1:65" s="2" customFormat="1" ht="16.5" customHeight="1">
      <c r="A371" s="38"/>
      <c r="B371" s="39"/>
      <c r="C371" s="182" t="s">
        <v>635</v>
      </c>
      <c r="D371" s="182" t="s">
        <v>171</v>
      </c>
      <c r="E371" s="183" t="s">
        <v>4678</v>
      </c>
      <c r="F371" s="184" t="s">
        <v>3465</v>
      </c>
      <c r="G371" s="185" t="s">
        <v>999</v>
      </c>
      <c r="H371" s="186">
        <v>1</v>
      </c>
      <c r="I371" s="187"/>
      <c r="J371" s="188">
        <f>ROUND(I371*H371,2)</f>
        <v>0</v>
      </c>
      <c r="K371" s="184" t="s">
        <v>1480</v>
      </c>
      <c r="L371" s="43"/>
      <c r="M371" s="189" t="s">
        <v>19</v>
      </c>
      <c r="N371" s="190" t="s">
        <v>43</v>
      </c>
      <c r="O371" s="68"/>
      <c r="P371" s="191">
        <f>O371*H371</f>
        <v>0</v>
      </c>
      <c r="Q371" s="191">
        <v>0</v>
      </c>
      <c r="R371" s="191">
        <f>Q371*H371</f>
        <v>0</v>
      </c>
      <c r="S371" s="191">
        <v>0</v>
      </c>
      <c r="T371" s="192">
        <f>S371*H371</f>
        <v>0</v>
      </c>
      <c r="U371" s="38"/>
      <c r="V371" s="38"/>
      <c r="W371" s="38"/>
      <c r="X371" s="38"/>
      <c r="Y371" s="38"/>
      <c r="Z371" s="38"/>
      <c r="AA371" s="38"/>
      <c r="AB371" s="38"/>
      <c r="AC371" s="38"/>
      <c r="AD371" s="38"/>
      <c r="AE371" s="38"/>
      <c r="AR371" s="193" t="s">
        <v>176</v>
      </c>
      <c r="AT371" s="193" t="s">
        <v>171</v>
      </c>
      <c r="AU371" s="193" t="s">
        <v>81</v>
      </c>
      <c r="AY371" s="21" t="s">
        <v>168</v>
      </c>
      <c r="BE371" s="194">
        <f>IF(N371="základní",J371,0)</f>
        <v>0</v>
      </c>
      <c r="BF371" s="194">
        <f>IF(N371="snížená",J371,0)</f>
        <v>0</v>
      </c>
      <c r="BG371" s="194">
        <f>IF(N371="zákl. přenesená",J371,0)</f>
        <v>0</v>
      </c>
      <c r="BH371" s="194">
        <f>IF(N371="sníž. přenesená",J371,0)</f>
        <v>0</v>
      </c>
      <c r="BI371" s="194">
        <f>IF(N371="nulová",J371,0)</f>
        <v>0</v>
      </c>
      <c r="BJ371" s="21" t="s">
        <v>79</v>
      </c>
      <c r="BK371" s="194">
        <f>ROUND(I371*H371,2)</f>
        <v>0</v>
      </c>
      <c r="BL371" s="21" t="s">
        <v>176</v>
      </c>
      <c r="BM371" s="193" t="s">
        <v>1796</v>
      </c>
    </row>
    <row r="372" spans="1:65" s="2" customFormat="1" ht="11.25">
      <c r="A372" s="38"/>
      <c r="B372" s="39"/>
      <c r="C372" s="40"/>
      <c r="D372" s="195" t="s">
        <v>178</v>
      </c>
      <c r="E372" s="40"/>
      <c r="F372" s="196" t="s">
        <v>3465</v>
      </c>
      <c r="G372" s="40"/>
      <c r="H372" s="40"/>
      <c r="I372" s="197"/>
      <c r="J372" s="40"/>
      <c r="K372" s="40"/>
      <c r="L372" s="43"/>
      <c r="M372" s="198"/>
      <c r="N372" s="199"/>
      <c r="O372" s="68"/>
      <c r="P372" s="68"/>
      <c r="Q372" s="68"/>
      <c r="R372" s="68"/>
      <c r="S372" s="68"/>
      <c r="T372" s="69"/>
      <c r="U372" s="38"/>
      <c r="V372" s="38"/>
      <c r="W372" s="38"/>
      <c r="X372" s="38"/>
      <c r="Y372" s="38"/>
      <c r="Z372" s="38"/>
      <c r="AA372" s="38"/>
      <c r="AB372" s="38"/>
      <c r="AC372" s="38"/>
      <c r="AD372" s="38"/>
      <c r="AE372" s="38"/>
      <c r="AT372" s="21" t="s">
        <v>178</v>
      </c>
      <c r="AU372" s="21" t="s">
        <v>81</v>
      </c>
    </row>
    <row r="373" spans="1:65" s="12" customFormat="1" ht="25.9" customHeight="1">
      <c r="B373" s="166"/>
      <c r="C373" s="167"/>
      <c r="D373" s="168" t="s">
        <v>71</v>
      </c>
      <c r="E373" s="169" t="s">
        <v>3321</v>
      </c>
      <c r="F373" s="169" t="s">
        <v>4679</v>
      </c>
      <c r="G373" s="167"/>
      <c r="H373" s="167"/>
      <c r="I373" s="170"/>
      <c r="J373" s="171">
        <f>BK373</f>
        <v>0</v>
      </c>
      <c r="K373" s="167"/>
      <c r="L373" s="172"/>
      <c r="M373" s="173"/>
      <c r="N373" s="174"/>
      <c r="O373" s="174"/>
      <c r="P373" s="175">
        <f>SUM(P374:P383)</f>
        <v>0</v>
      </c>
      <c r="Q373" s="174"/>
      <c r="R373" s="175">
        <f>SUM(R374:R383)</f>
        <v>0</v>
      </c>
      <c r="S373" s="174"/>
      <c r="T373" s="176">
        <f>SUM(T374:T383)</f>
        <v>0</v>
      </c>
      <c r="AR373" s="177" t="s">
        <v>79</v>
      </c>
      <c r="AT373" s="178" t="s">
        <v>71</v>
      </c>
      <c r="AU373" s="178" t="s">
        <v>72</v>
      </c>
      <c r="AY373" s="177" t="s">
        <v>168</v>
      </c>
      <c r="BK373" s="179">
        <f>SUM(BK374:BK383)</f>
        <v>0</v>
      </c>
    </row>
    <row r="374" spans="1:65" s="2" customFormat="1" ht="16.5" customHeight="1">
      <c r="A374" s="38"/>
      <c r="B374" s="39"/>
      <c r="C374" s="225" t="s">
        <v>79</v>
      </c>
      <c r="D374" s="225" t="s">
        <v>234</v>
      </c>
      <c r="E374" s="226" t="s">
        <v>4680</v>
      </c>
      <c r="F374" s="227" t="s">
        <v>4681</v>
      </c>
      <c r="G374" s="228" t="s">
        <v>4489</v>
      </c>
      <c r="H374" s="229">
        <v>1</v>
      </c>
      <c r="I374" s="230"/>
      <c r="J374" s="231">
        <f>ROUND(I374*H374,2)</f>
        <v>0</v>
      </c>
      <c r="K374" s="227" t="s">
        <v>1480</v>
      </c>
      <c r="L374" s="232"/>
      <c r="M374" s="233" t="s">
        <v>19</v>
      </c>
      <c r="N374" s="234" t="s">
        <v>43</v>
      </c>
      <c r="O374" s="68"/>
      <c r="P374" s="191">
        <f>O374*H374</f>
        <v>0</v>
      </c>
      <c r="Q374" s="191">
        <v>0</v>
      </c>
      <c r="R374" s="191">
        <f>Q374*H374</f>
        <v>0</v>
      </c>
      <c r="S374" s="191">
        <v>0</v>
      </c>
      <c r="T374" s="192">
        <f>S374*H374</f>
        <v>0</v>
      </c>
      <c r="U374" s="38"/>
      <c r="V374" s="38"/>
      <c r="W374" s="38"/>
      <c r="X374" s="38"/>
      <c r="Y374" s="38"/>
      <c r="Z374" s="38"/>
      <c r="AA374" s="38"/>
      <c r="AB374" s="38"/>
      <c r="AC374" s="38"/>
      <c r="AD374" s="38"/>
      <c r="AE374" s="38"/>
      <c r="AR374" s="193" t="s">
        <v>238</v>
      </c>
      <c r="AT374" s="193" t="s">
        <v>234</v>
      </c>
      <c r="AU374" s="193" t="s">
        <v>79</v>
      </c>
      <c r="AY374" s="21" t="s">
        <v>168</v>
      </c>
      <c r="BE374" s="194">
        <f>IF(N374="základní",J374,0)</f>
        <v>0</v>
      </c>
      <c r="BF374" s="194">
        <f>IF(N374="snížená",J374,0)</f>
        <v>0</v>
      </c>
      <c r="BG374" s="194">
        <f>IF(N374="zákl. přenesená",J374,0)</f>
        <v>0</v>
      </c>
      <c r="BH374" s="194">
        <f>IF(N374="sníž. přenesená",J374,0)</f>
        <v>0</v>
      </c>
      <c r="BI374" s="194">
        <f>IF(N374="nulová",J374,0)</f>
        <v>0</v>
      </c>
      <c r="BJ374" s="21" t="s">
        <v>79</v>
      </c>
      <c r="BK374" s="194">
        <f>ROUND(I374*H374,2)</f>
        <v>0</v>
      </c>
      <c r="BL374" s="21" t="s">
        <v>176</v>
      </c>
      <c r="BM374" s="193" t="s">
        <v>1367</v>
      </c>
    </row>
    <row r="375" spans="1:65" s="2" customFormat="1" ht="11.25">
      <c r="A375" s="38"/>
      <c r="B375" s="39"/>
      <c r="C375" s="40"/>
      <c r="D375" s="195" t="s">
        <v>178</v>
      </c>
      <c r="E375" s="40"/>
      <c r="F375" s="196" t="s">
        <v>4681</v>
      </c>
      <c r="G375" s="40"/>
      <c r="H375" s="40"/>
      <c r="I375" s="197"/>
      <c r="J375" s="40"/>
      <c r="K375" s="40"/>
      <c r="L375" s="43"/>
      <c r="M375" s="198"/>
      <c r="N375" s="199"/>
      <c r="O375" s="68"/>
      <c r="P375" s="68"/>
      <c r="Q375" s="68"/>
      <c r="R375" s="68"/>
      <c r="S375" s="68"/>
      <c r="T375" s="69"/>
      <c r="U375" s="38"/>
      <c r="V375" s="38"/>
      <c r="W375" s="38"/>
      <c r="X375" s="38"/>
      <c r="Y375" s="38"/>
      <c r="Z375" s="38"/>
      <c r="AA375" s="38"/>
      <c r="AB375" s="38"/>
      <c r="AC375" s="38"/>
      <c r="AD375" s="38"/>
      <c r="AE375" s="38"/>
      <c r="AT375" s="21" t="s">
        <v>178</v>
      </c>
      <c r="AU375" s="21" t="s">
        <v>79</v>
      </c>
    </row>
    <row r="376" spans="1:65" s="2" customFormat="1" ht="16.5" customHeight="1">
      <c r="A376" s="38"/>
      <c r="B376" s="39"/>
      <c r="C376" s="182" t="s">
        <v>81</v>
      </c>
      <c r="D376" s="182" t="s">
        <v>171</v>
      </c>
      <c r="E376" s="183" t="s">
        <v>4682</v>
      </c>
      <c r="F376" s="184" t="s">
        <v>4683</v>
      </c>
      <c r="G376" s="185" t="s">
        <v>4489</v>
      </c>
      <c r="H376" s="186">
        <v>1</v>
      </c>
      <c r="I376" s="187"/>
      <c r="J376" s="188">
        <f>ROUND(I376*H376,2)</f>
        <v>0</v>
      </c>
      <c r="K376" s="184" t="s">
        <v>1480</v>
      </c>
      <c r="L376" s="43"/>
      <c r="M376" s="189" t="s">
        <v>19</v>
      </c>
      <c r="N376" s="190" t="s">
        <v>43</v>
      </c>
      <c r="O376" s="68"/>
      <c r="P376" s="191">
        <f>O376*H376</f>
        <v>0</v>
      </c>
      <c r="Q376" s="191">
        <v>0</v>
      </c>
      <c r="R376" s="191">
        <f>Q376*H376</f>
        <v>0</v>
      </c>
      <c r="S376" s="191">
        <v>0</v>
      </c>
      <c r="T376" s="192">
        <f>S376*H376</f>
        <v>0</v>
      </c>
      <c r="U376" s="38"/>
      <c r="V376" s="38"/>
      <c r="W376" s="38"/>
      <c r="X376" s="38"/>
      <c r="Y376" s="38"/>
      <c r="Z376" s="38"/>
      <c r="AA376" s="38"/>
      <c r="AB376" s="38"/>
      <c r="AC376" s="38"/>
      <c r="AD376" s="38"/>
      <c r="AE376" s="38"/>
      <c r="AR376" s="193" t="s">
        <v>176</v>
      </c>
      <c r="AT376" s="193" t="s">
        <v>171</v>
      </c>
      <c r="AU376" s="193" t="s">
        <v>79</v>
      </c>
      <c r="AY376" s="21" t="s">
        <v>168</v>
      </c>
      <c r="BE376" s="194">
        <f>IF(N376="základní",J376,0)</f>
        <v>0</v>
      </c>
      <c r="BF376" s="194">
        <f>IF(N376="snížená",J376,0)</f>
        <v>0</v>
      </c>
      <c r="BG376" s="194">
        <f>IF(N376="zákl. přenesená",J376,0)</f>
        <v>0</v>
      </c>
      <c r="BH376" s="194">
        <f>IF(N376="sníž. přenesená",J376,0)</f>
        <v>0</v>
      </c>
      <c r="BI376" s="194">
        <f>IF(N376="nulová",J376,0)</f>
        <v>0</v>
      </c>
      <c r="BJ376" s="21" t="s">
        <v>79</v>
      </c>
      <c r="BK376" s="194">
        <f>ROUND(I376*H376,2)</f>
        <v>0</v>
      </c>
      <c r="BL376" s="21" t="s">
        <v>176</v>
      </c>
      <c r="BM376" s="193" t="s">
        <v>4684</v>
      </c>
    </row>
    <row r="377" spans="1:65" s="2" customFormat="1" ht="11.25">
      <c r="A377" s="38"/>
      <c r="B377" s="39"/>
      <c r="C377" s="40"/>
      <c r="D377" s="195" t="s">
        <v>178</v>
      </c>
      <c r="E377" s="40"/>
      <c r="F377" s="196" t="s">
        <v>4683</v>
      </c>
      <c r="G377" s="40"/>
      <c r="H377" s="40"/>
      <c r="I377" s="197"/>
      <c r="J377" s="40"/>
      <c r="K377" s="40"/>
      <c r="L377" s="43"/>
      <c r="M377" s="198"/>
      <c r="N377" s="199"/>
      <c r="O377" s="68"/>
      <c r="P377" s="68"/>
      <c r="Q377" s="68"/>
      <c r="R377" s="68"/>
      <c r="S377" s="68"/>
      <c r="T377" s="69"/>
      <c r="U377" s="38"/>
      <c r="V377" s="38"/>
      <c r="W377" s="38"/>
      <c r="X377" s="38"/>
      <c r="Y377" s="38"/>
      <c r="Z377" s="38"/>
      <c r="AA377" s="38"/>
      <c r="AB377" s="38"/>
      <c r="AC377" s="38"/>
      <c r="AD377" s="38"/>
      <c r="AE377" s="38"/>
      <c r="AT377" s="21" t="s">
        <v>178</v>
      </c>
      <c r="AU377" s="21" t="s">
        <v>79</v>
      </c>
    </row>
    <row r="378" spans="1:65" s="2" customFormat="1" ht="16.5" customHeight="1">
      <c r="A378" s="38"/>
      <c r="B378" s="39"/>
      <c r="C378" s="182" t="s">
        <v>268</v>
      </c>
      <c r="D378" s="182" t="s">
        <v>171</v>
      </c>
      <c r="E378" s="183" t="s">
        <v>4685</v>
      </c>
      <c r="F378" s="184" t="s">
        <v>4686</v>
      </c>
      <c r="G378" s="185" t="s">
        <v>4489</v>
      </c>
      <c r="H378" s="186">
        <v>1</v>
      </c>
      <c r="I378" s="187"/>
      <c r="J378" s="188">
        <f>ROUND(I378*H378,2)</f>
        <v>0</v>
      </c>
      <c r="K378" s="184" t="s">
        <v>1480</v>
      </c>
      <c r="L378" s="43"/>
      <c r="M378" s="189" t="s">
        <v>19</v>
      </c>
      <c r="N378" s="190" t="s">
        <v>43</v>
      </c>
      <c r="O378" s="68"/>
      <c r="P378" s="191">
        <f>O378*H378</f>
        <v>0</v>
      </c>
      <c r="Q378" s="191">
        <v>0</v>
      </c>
      <c r="R378" s="191">
        <f>Q378*H378</f>
        <v>0</v>
      </c>
      <c r="S378" s="191">
        <v>0</v>
      </c>
      <c r="T378" s="192">
        <f>S378*H378</f>
        <v>0</v>
      </c>
      <c r="U378" s="38"/>
      <c r="V378" s="38"/>
      <c r="W378" s="38"/>
      <c r="X378" s="38"/>
      <c r="Y378" s="38"/>
      <c r="Z378" s="38"/>
      <c r="AA378" s="38"/>
      <c r="AB378" s="38"/>
      <c r="AC378" s="38"/>
      <c r="AD378" s="38"/>
      <c r="AE378" s="38"/>
      <c r="AR378" s="193" t="s">
        <v>176</v>
      </c>
      <c r="AT378" s="193" t="s">
        <v>171</v>
      </c>
      <c r="AU378" s="193" t="s">
        <v>79</v>
      </c>
      <c r="AY378" s="21" t="s">
        <v>168</v>
      </c>
      <c r="BE378" s="194">
        <f>IF(N378="základní",J378,0)</f>
        <v>0</v>
      </c>
      <c r="BF378" s="194">
        <f>IF(N378="snížená",J378,0)</f>
        <v>0</v>
      </c>
      <c r="BG378" s="194">
        <f>IF(N378="zákl. přenesená",J378,0)</f>
        <v>0</v>
      </c>
      <c r="BH378" s="194">
        <f>IF(N378="sníž. přenesená",J378,0)</f>
        <v>0</v>
      </c>
      <c r="BI378" s="194">
        <f>IF(N378="nulová",J378,0)</f>
        <v>0</v>
      </c>
      <c r="BJ378" s="21" t="s">
        <v>79</v>
      </c>
      <c r="BK378" s="194">
        <f>ROUND(I378*H378,2)</f>
        <v>0</v>
      </c>
      <c r="BL378" s="21" t="s">
        <v>176</v>
      </c>
      <c r="BM378" s="193" t="s">
        <v>2295</v>
      </c>
    </row>
    <row r="379" spans="1:65" s="2" customFormat="1" ht="11.25">
      <c r="A379" s="38"/>
      <c r="B379" s="39"/>
      <c r="C379" s="40"/>
      <c r="D379" s="195" t="s">
        <v>178</v>
      </c>
      <c r="E379" s="40"/>
      <c r="F379" s="196" t="s">
        <v>4686</v>
      </c>
      <c r="G379" s="40"/>
      <c r="H379" s="40"/>
      <c r="I379" s="197"/>
      <c r="J379" s="40"/>
      <c r="K379" s="40"/>
      <c r="L379" s="43"/>
      <c r="M379" s="198"/>
      <c r="N379" s="199"/>
      <c r="O379" s="68"/>
      <c r="P379" s="68"/>
      <c r="Q379" s="68"/>
      <c r="R379" s="68"/>
      <c r="S379" s="68"/>
      <c r="T379" s="69"/>
      <c r="U379" s="38"/>
      <c r="V379" s="38"/>
      <c r="W379" s="38"/>
      <c r="X379" s="38"/>
      <c r="Y379" s="38"/>
      <c r="Z379" s="38"/>
      <c r="AA379" s="38"/>
      <c r="AB379" s="38"/>
      <c r="AC379" s="38"/>
      <c r="AD379" s="38"/>
      <c r="AE379" s="38"/>
      <c r="AT379" s="21" t="s">
        <v>178</v>
      </c>
      <c r="AU379" s="21" t="s">
        <v>79</v>
      </c>
    </row>
    <row r="380" spans="1:65" s="2" customFormat="1" ht="16.5" customHeight="1">
      <c r="A380" s="38"/>
      <c r="B380" s="39"/>
      <c r="C380" s="182" t="s">
        <v>176</v>
      </c>
      <c r="D380" s="182" t="s">
        <v>171</v>
      </c>
      <c r="E380" s="183" t="s">
        <v>4687</v>
      </c>
      <c r="F380" s="184" t="s">
        <v>4688</v>
      </c>
      <c r="G380" s="185" t="s">
        <v>4489</v>
      </c>
      <c r="H380" s="186">
        <v>1</v>
      </c>
      <c r="I380" s="187"/>
      <c r="J380" s="188">
        <f>ROUND(I380*H380,2)</f>
        <v>0</v>
      </c>
      <c r="K380" s="184" t="s">
        <v>1480</v>
      </c>
      <c r="L380" s="43"/>
      <c r="M380" s="189" t="s">
        <v>19</v>
      </c>
      <c r="N380" s="190" t="s">
        <v>43</v>
      </c>
      <c r="O380" s="68"/>
      <c r="P380" s="191">
        <f>O380*H380</f>
        <v>0</v>
      </c>
      <c r="Q380" s="191">
        <v>0</v>
      </c>
      <c r="R380" s="191">
        <f>Q380*H380</f>
        <v>0</v>
      </c>
      <c r="S380" s="191">
        <v>0</v>
      </c>
      <c r="T380" s="192">
        <f>S380*H380</f>
        <v>0</v>
      </c>
      <c r="U380" s="38"/>
      <c r="V380" s="38"/>
      <c r="W380" s="38"/>
      <c r="X380" s="38"/>
      <c r="Y380" s="38"/>
      <c r="Z380" s="38"/>
      <c r="AA380" s="38"/>
      <c r="AB380" s="38"/>
      <c r="AC380" s="38"/>
      <c r="AD380" s="38"/>
      <c r="AE380" s="38"/>
      <c r="AR380" s="193" t="s">
        <v>176</v>
      </c>
      <c r="AT380" s="193" t="s">
        <v>171</v>
      </c>
      <c r="AU380" s="193" t="s">
        <v>79</v>
      </c>
      <c r="AY380" s="21" t="s">
        <v>168</v>
      </c>
      <c r="BE380" s="194">
        <f>IF(N380="základní",J380,0)</f>
        <v>0</v>
      </c>
      <c r="BF380" s="194">
        <f>IF(N380="snížená",J380,0)</f>
        <v>0</v>
      </c>
      <c r="BG380" s="194">
        <f>IF(N380="zákl. přenesená",J380,0)</f>
        <v>0</v>
      </c>
      <c r="BH380" s="194">
        <f>IF(N380="sníž. přenesená",J380,0)</f>
        <v>0</v>
      </c>
      <c r="BI380" s="194">
        <f>IF(N380="nulová",J380,0)</f>
        <v>0</v>
      </c>
      <c r="BJ380" s="21" t="s">
        <v>79</v>
      </c>
      <c r="BK380" s="194">
        <f>ROUND(I380*H380,2)</f>
        <v>0</v>
      </c>
      <c r="BL380" s="21" t="s">
        <v>176</v>
      </c>
      <c r="BM380" s="193" t="s">
        <v>302</v>
      </c>
    </row>
    <row r="381" spans="1:65" s="2" customFormat="1" ht="11.25">
      <c r="A381" s="38"/>
      <c r="B381" s="39"/>
      <c r="C381" s="40"/>
      <c r="D381" s="195" t="s">
        <v>178</v>
      </c>
      <c r="E381" s="40"/>
      <c r="F381" s="196" t="s">
        <v>4688</v>
      </c>
      <c r="G381" s="40"/>
      <c r="H381" s="40"/>
      <c r="I381" s="197"/>
      <c r="J381" s="40"/>
      <c r="K381" s="40"/>
      <c r="L381" s="43"/>
      <c r="M381" s="198"/>
      <c r="N381" s="199"/>
      <c r="O381" s="68"/>
      <c r="P381" s="68"/>
      <c r="Q381" s="68"/>
      <c r="R381" s="68"/>
      <c r="S381" s="68"/>
      <c r="T381" s="69"/>
      <c r="U381" s="38"/>
      <c r="V381" s="38"/>
      <c r="W381" s="38"/>
      <c r="X381" s="38"/>
      <c r="Y381" s="38"/>
      <c r="Z381" s="38"/>
      <c r="AA381" s="38"/>
      <c r="AB381" s="38"/>
      <c r="AC381" s="38"/>
      <c r="AD381" s="38"/>
      <c r="AE381" s="38"/>
      <c r="AT381" s="21" t="s">
        <v>178</v>
      </c>
      <c r="AU381" s="21" t="s">
        <v>79</v>
      </c>
    </row>
    <row r="382" spans="1:65" s="2" customFormat="1" ht="16.5" customHeight="1">
      <c r="A382" s="38"/>
      <c r="B382" s="39"/>
      <c r="C382" s="182" t="s">
        <v>635</v>
      </c>
      <c r="D382" s="182" t="s">
        <v>171</v>
      </c>
      <c r="E382" s="183" t="s">
        <v>4689</v>
      </c>
      <c r="F382" s="184" t="s">
        <v>4690</v>
      </c>
      <c r="G382" s="185" t="s">
        <v>4489</v>
      </c>
      <c r="H382" s="186">
        <v>1</v>
      </c>
      <c r="I382" s="187"/>
      <c r="J382" s="188">
        <f>ROUND(I382*H382,2)</f>
        <v>0</v>
      </c>
      <c r="K382" s="184" t="s">
        <v>1480</v>
      </c>
      <c r="L382" s="43"/>
      <c r="M382" s="189" t="s">
        <v>19</v>
      </c>
      <c r="N382" s="190" t="s">
        <v>43</v>
      </c>
      <c r="O382" s="68"/>
      <c r="P382" s="191">
        <f>O382*H382</f>
        <v>0</v>
      </c>
      <c r="Q382" s="191">
        <v>0</v>
      </c>
      <c r="R382" s="191">
        <f>Q382*H382</f>
        <v>0</v>
      </c>
      <c r="S382" s="191">
        <v>0</v>
      </c>
      <c r="T382" s="192">
        <f>S382*H382</f>
        <v>0</v>
      </c>
      <c r="U382" s="38"/>
      <c r="V382" s="38"/>
      <c r="W382" s="38"/>
      <c r="X382" s="38"/>
      <c r="Y382" s="38"/>
      <c r="Z382" s="38"/>
      <c r="AA382" s="38"/>
      <c r="AB382" s="38"/>
      <c r="AC382" s="38"/>
      <c r="AD382" s="38"/>
      <c r="AE382" s="38"/>
      <c r="AR382" s="193" t="s">
        <v>176</v>
      </c>
      <c r="AT382" s="193" t="s">
        <v>171</v>
      </c>
      <c r="AU382" s="193" t="s">
        <v>79</v>
      </c>
      <c r="AY382" s="21" t="s">
        <v>168</v>
      </c>
      <c r="BE382" s="194">
        <f>IF(N382="základní",J382,0)</f>
        <v>0</v>
      </c>
      <c r="BF382" s="194">
        <f>IF(N382="snížená",J382,0)</f>
        <v>0</v>
      </c>
      <c r="BG382" s="194">
        <f>IF(N382="zákl. přenesená",J382,0)</f>
        <v>0</v>
      </c>
      <c r="BH382" s="194">
        <f>IF(N382="sníž. přenesená",J382,0)</f>
        <v>0</v>
      </c>
      <c r="BI382" s="194">
        <f>IF(N382="nulová",J382,0)</f>
        <v>0</v>
      </c>
      <c r="BJ382" s="21" t="s">
        <v>79</v>
      </c>
      <c r="BK382" s="194">
        <f>ROUND(I382*H382,2)</f>
        <v>0</v>
      </c>
      <c r="BL382" s="21" t="s">
        <v>176</v>
      </c>
      <c r="BM382" s="193" t="s">
        <v>2315</v>
      </c>
    </row>
    <row r="383" spans="1:65" s="2" customFormat="1" ht="11.25">
      <c r="A383" s="38"/>
      <c r="B383" s="39"/>
      <c r="C383" s="40"/>
      <c r="D383" s="195" t="s">
        <v>178</v>
      </c>
      <c r="E383" s="40"/>
      <c r="F383" s="196" t="s">
        <v>4690</v>
      </c>
      <c r="G383" s="40"/>
      <c r="H383" s="40"/>
      <c r="I383" s="197"/>
      <c r="J383" s="40"/>
      <c r="K383" s="40"/>
      <c r="L383" s="43"/>
      <c r="M383" s="257"/>
      <c r="N383" s="258"/>
      <c r="O383" s="259"/>
      <c r="P383" s="259"/>
      <c r="Q383" s="259"/>
      <c r="R383" s="259"/>
      <c r="S383" s="259"/>
      <c r="T383" s="260"/>
      <c r="U383" s="38"/>
      <c r="V383" s="38"/>
      <c r="W383" s="38"/>
      <c r="X383" s="38"/>
      <c r="Y383" s="38"/>
      <c r="Z383" s="38"/>
      <c r="AA383" s="38"/>
      <c r="AB383" s="38"/>
      <c r="AC383" s="38"/>
      <c r="AD383" s="38"/>
      <c r="AE383" s="38"/>
      <c r="AT383" s="21" t="s">
        <v>178</v>
      </c>
      <c r="AU383" s="21" t="s">
        <v>79</v>
      </c>
    </row>
    <row r="384" spans="1:65" s="2" customFormat="1" ht="6.95" customHeight="1">
      <c r="A384" s="38"/>
      <c r="B384" s="51"/>
      <c r="C384" s="52"/>
      <c r="D384" s="52"/>
      <c r="E384" s="52"/>
      <c r="F384" s="52"/>
      <c r="G384" s="52"/>
      <c r="H384" s="52"/>
      <c r="I384" s="52"/>
      <c r="J384" s="52"/>
      <c r="K384" s="52"/>
      <c r="L384" s="43"/>
      <c r="M384" s="38"/>
      <c r="O384" s="38"/>
      <c r="P384" s="38"/>
      <c r="Q384" s="38"/>
      <c r="R384" s="38"/>
      <c r="S384" s="38"/>
      <c r="T384" s="38"/>
      <c r="U384" s="38"/>
      <c r="V384" s="38"/>
      <c r="W384" s="38"/>
      <c r="X384" s="38"/>
      <c r="Y384" s="38"/>
      <c r="Z384" s="38"/>
      <c r="AA384" s="38"/>
      <c r="AB384" s="38"/>
      <c r="AC384" s="38"/>
      <c r="AD384" s="38"/>
      <c r="AE384" s="38"/>
    </row>
  </sheetData>
  <sheetProtection algorithmName="SHA-512" hashValue="hLePf/sd9kcnllP5534AA4l7X+OLAZDZGDM/f2uT5yBoYxlEE/h2EdAJBLUlzzt6xRrOv/NQENzoiHziL449Ww==" saltValue="zUo14BOiCn0TQ82ljDDpOoLjU8ggg3J8npr2972YCRhSxml8ae8t4Azhkms1dh99Gwx8hA1Zte4L22ELt15/DQ==" spinCount="100000" sheet="1" objects="1" scenarios="1" formatColumns="0" formatRows="0" autoFilter="0"/>
  <autoFilter ref="C108:K383" xr:uid="{00000000-0009-0000-0000-00000C000000}"/>
  <mergeCells count="9">
    <mergeCell ref="E50:H50"/>
    <mergeCell ref="E99:H99"/>
    <mergeCell ref="E101:H10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19"/>
  <sheetViews>
    <sheetView showGridLines="0" topLeftCell="A43" zoomScale="110" zoomScaleNormal="110" workbookViewId="0"/>
  </sheetViews>
  <sheetFormatPr defaultRowHeight="15"/>
  <cols>
    <col min="1" max="1" width="8.33203125" style="277" customWidth="1"/>
    <col min="2" max="2" width="1.6640625" style="277" customWidth="1"/>
    <col min="3" max="4" width="5" style="277" customWidth="1"/>
    <col min="5" max="5" width="11.6640625" style="277" customWidth="1"/>
    <col min="6" max="6" width="9.1640625" style="277" customWidth="1"/>
    <col min="7" max="7" width="5" style="277" customWidth="1"/>
    <col min="8" max="8" width="77.83203125" style="277" customWidth="1"/>
    <col min="9" max="10" width="20" style="277" customWidth="1"/>
    <col min="11" max="11" width="1.6640625" style="277" customWidth="1"/>
  </cols>
  <sheetData>
    <row r="1" spans="2:11" s="1" customFormat="1" ht="37.5" customHeight="1"/>
    <row r="2" spans="2:11" s="1" customFormat="1" ht="7.5" customHeight="1">
      <c r="B2" s="278"/>
      <c r="C2" s="279"/>
      <c r="D2" s="279"/>
      <c r="E2" s="279"/>
      <c r="F2" s="279"/>
      <c r="G2" s="279"/>
      <c r="H2" s="279"/>
      <c r="I2" s="279"/>
      <c r="J2" s="279"/>
      <c r="K2" s="280"/>
    </row>
    <row r="3" spans="2:11" s="18" customFormat="1" ht="45" customHeight="1">
      <c r="B3" s="281"/>
      <c r="C3" s="420" t="s">
        <v>4691</v>
      </c>
      <c r="D3" s="420"/>
      <c r="E3" s="420"/>
      <c r="F3" s="420"/>
      <c r="G3" s="420"/>
      <c r="H3" s="420"/>
      <c r="I3" s="420"/>
      <c r="J3" s="420"/>
      <c r="K3" s="282"/>
    </row>
    <row r="4" spans="2:11" s="1" customFormat="1" ht="25.5" customHeight="1">
      <c r="B4" s="283"/>
      <c r="C4" s="419" t="s">
        <v>4692</v>
      </c>
      <c r="D4" s="419"/>
      <c r="E4" s="419"/>
      <c r="F4" s="419"/>
      <c r="G4" s="419"/>
      <c r="H4" s="419"/>
      <c r="I4" s="419"/>
      <c r="J4" s="419"/>
      <c r="K4" s="284"/>
    </row>
    <row r="5" spans="2:11" s="1" customFormat="1" ht="5.25" customHeight="1">
      <c r="B5" s="283"/>
      <c r="C5" s="285"/>
      <c r="D5" s="285"/>
      <c r="E5" s="285"/>
      <c r="F5" s="285"/>
      <c r="G5" s="285"/>
      <c r="H5" s="285"/>
      <c r="I5" s="285"/>
      <c r="J5" s="285"/>
      <c r="K5" s="284"/>
    </row>
    <row r="6" spans="2:11" s="1" customFormat="1" ht="15" customHeight="1">
      <c r="B6" s="283"/>
      <c r="C6" s="418" t="s">
        <v>4693</v>
      </c>
      <c r="D6" s="418"/>
      <c r="E6" s="418"/>
      <c r="F6" s="418"/>
      <c r="G6" s="418"/>
      <c r="H6" s="418"/>
      <c r="I6" s="418"/>
      <c r="J6" s="418"/>
      <c r="K6" s="284"/>
    </row>
    <row r="7" spans="2:11" s="1" customFormat="1" ht="15" customHeight="1">
      <c r="B7" s="287"/>
      <c r="C7" s="418" t="s">
        <v>4694</v>
      </c>
      <c r="D7" s="418"/>
      <c r="E7" s="418"/>
      <c r="F7" s="418"/>
      <c r="G7" s="418"/>
      <c r="H7" s="418"/>
      <c r="I7" s="418"/>
      <c r="J7" s="418"/>
      <c r="K7" s="284"/>
    </row>
    <row r="8" spans="2:11" s="1" customFormat="1" ht="12.75" customHeight="1">
      <c r="B8" s="287"/>
      <c r="C8" s="286"/>
      <c r="D8" s="286"/>
      <c r="E8" s="286"/>
      <c r="F8" s="286"/>
      <c r="G8" s="286"/>
      <c r="H8" s="286"/>
      <c r="I8" s="286"/>
      <c r="J8" s="286"/>
      <c r="K8" s="284"/>
    </row>
    <row r="9" spans="2:11" s="1" customFormat="1" ht="15" customHeight="1">
      <c r="B9" s="287"/>
      <c r="C9" s="418" t="s">
        <v>4695</v>
      </c>
      <c r="D9" s="418"/>
      <c r="E9" s="418"/>
      <c r="F9" s="418"/>
      <c r="G9" s="418"/>
      <c r="H9" s="418"/>
      <c r="I9" s="418"/>
      <c r="J9" s="418"/>
      <c r="K9" s="284"/>
    </row>
    <row r="10" spans="2:11" s="1" customFormat="1" ht="15" customHeight="1">
      <c r="B10" s="287"/>
      <c r="C10" s="286"/>
      <c r="D10" s="418" t="s">
        <v>4696</v>
      </c>
      <c r="E10" s="418"/>
      <c r="F10" s="418"/>
      <c r="G10" s="418"/>
      <c r="H10" s="418"/>
      <c r="I10" s="418"/>
      <c r="J10" s="418"/>
      <c r="K10" s="284"/>
    </row>
    <row r="11" spans="2:11" s="1" customFormat="1" ht="15" customHeight="1">
      <c r="B11" s="287"/>
      <c r="C11" s="288"/>
      <c r="D11" s="418" t="s">
        <v>4697</v>
      </c>
      <c r="E11" s="418"/>
      <c r="F11" s="418"/>
      <c r="G11" s="418"/>
      <c r="H11" s="418"/>
      <c r="I11" s="418"/>
      <c r="J11" s="418"/>
      <c r="K11" s="284"/>
    </row>
    <row r="12" spans="2:11" s="1" customFormat="1" ht="15" customHeight="1">
      <c r="B12" s="287"/>
      <c r="C12" s="288"/>
      <c r="D12" s="286"/>
      <c r="E12" s="286"/>
      <c r="F12" s="286"/>
      <c r="G12" s="286"/>
      <c r="H12" s="286"/>
      <c r="I12" s="286"/>
      <c r="J12" s="286"/>
      <c r="K12" s="284"/>
    </row>
    <row r="13" spans="2:11" s="1" customFormat="1" ht="15" customHeight="1">
      <c r="B13" s="287"/>
      <c r="C13" s="288"/>
      <c r="D13" s="289" t="s">
        <v>4698</v>
      </c>
      <c r="E13" s="286"/>
      <c r="F13" s="286"/>
      <c r="G13" s="286"/>
      <c r="H13" s="286"/>
      <c r="I13" s="286"/>
      <c r="J13" s="286"/>
      <c r="K13" s="284"/>
    </row>
    <row r="14" spans="2:11" s="1" customFormat="1" ht="12.75" customHeight="1">
      <c r="B14" s="287"/>
      <c r="C14" s="288"/>
      <c r="D14" s="288"/>
      <c r="E14" s="288"/>
      <c r="F14" s="288"/>
      <c r="G14" s="288"/>
      <c r="H14" s="288"/>
      <c r="I14" s="288"/>
      <c r="J14" s="288"/>
      <c r="K14" s="284"/>
    </row>
    <row r="15" spans="2:11" s="1" customFormat="1" ht="15" customHeight="1">
      <c r="B15" s="287"/>
      <c r="C15" s="288"/>
      <c r="D15" s="418" t="s">
        <v>4699</v>
      </c>
      <c r="E15" s="418"/>
      <c r="F15" s="418"/>
      <c r="G15" s="418"/>
      <c r="H15" s="418"/>
      <c r="I15" s="418"/>
      <c r="J15" s="418"/>
      <c r="K15" s="284"/>
    </row>
    <row r="16" spans="2:11" s="1" customFormat="1" ht="15" customHeight="1">
      <c r="B16" s="287"/>
      <c r="C16" s="288"/>
      <c r="D16" s="418" t="s">
        <v>4700</v>
      </c>
      <c r="E16" s="418"/>
      <c r="F16" s="418"/>
      <c r="G16" s="418"/>
      <c r="H16" s="418"/>
      <c r="I16" s="418"/>
      <c r="J16" s="418"/>
      <c r="K16" s="284"/>
    </row>
    <row r="17" spans="2:11" s="1" customFormat="1" ht="15" customHeight="1">
      <c r="B17" s="287"/>
      <c r="C17" s="288"/>
      <c r="D17" s="418" t="s">
        <v>4701</v>
      </c>
      <c r="E17" s="418"/>
      <c r="F17" s="418"/>
      <c r="G17" s="418"/>
      <c r="H17" s="418"/>
      <c r="I17" s="418"/>
      <c r="J17" s="418"/>
      <c r="K17" s="284"/>
    </row>
    <row r="18" spans="2:11" s="1" customFormat="1" ht="15" customHeight="1">
      <c r="B18" s="287"/>
      <c r="C18" s="288"/>
      <c r="D18" s="288"/>
      <c r="E18" s="290" t="s">
        <v>78</v>
      </c>
      <c r="F18" s="418" t="s">
        <v>4702</v>
      </c>
      <c r="G18" s="418"/>
      <c r="H18" s="418"/>
      <c r="I18" s="418"/>
      <c r="J18" s="418"/>
      <c r="K18" s="284"/>
    </row>
    <row r="19" spans="2:11" s="1" customFormat="1" ht="15" customHeight="1">
      <c r="B19" s="287"/>
      <c r="C19" s="288"/>
      <c r="D19" s="288"/>
      <c r="E19" s="290" t="s">
        <v>4703</v>
      </c>
      <c r="F19" s="418" t="s">
        <v>4704</v>
      </c>
      <c r="G19" s="418"/>
      <c r="H19" s="418"/>
      <c r="I19" s="418"/>
      <c r="J19" s="418"/>
      <c r="K19" s="284"/>
    </row>
    <row r="20" spans="2:11" s="1" customFormat="1" ht="15" customHeight="1">
      <c r="B20" s="287"/>
      <c r="C20" s="288"/>
      <c r="D20" s="288"/>
      <c r="E20" s="290" t="s">
        <v>4705</v>
      </c>
      <c r="F20" s="418" t="s">
        <v>4706</v>
      </c>
      <c r="G20" s="418"/>
      <c r="H20" s="418"/>
      <c r="I20" s="418"/>
      <c r="J20" s="418"/>
      <c r="K20" s="284"/>
    </row>
    <row r="21" spans="2:11" s="1" customFormat="1" ht="15" customHeight="1">
      <c r="B21" s="287"/>
      <c r="C21" s="288"/>
      <c r="D21" s="288"/>
      <c r="E21" s="290" t="s">
        <v>4707</v>
      </c>
      <c r="F21" s="418" t="s">
        <v>4708</v>
      </c>
      <c r="G21" s="418"/>
      <c r="H21" s="418"/>
      <c r="I21" s="418"/>
      <c r="J21" s="418"/>
      <c r="K21" s="284"/>
    </row>
    <row r="22" spans="2:11" s="1" customFormat="1" ht="15" customHeight="1">
      <c r="B22" s="287"/>
      <c r="C22" s="288"/>
      <c r="D22" s="288"/>
      <c r="E22" s="290" t="s">
        <v>4709</v>
      </c>
      <c r="F22" s="418" t="s">
        <v>4710</v>
      </c>
      <c r="G22" s="418"/>
      <c r="H22" s="418"/>
      <c r="I22" s="418"/>
      <c r="J22" s="418"/>
      <c r="K22" s="284"/>
    </row>
    <row r="23" spans="2:11" s="1" customFormat="1" ht="15" customHeight="1">
      <c r="B23" s="287"/>
      <c r="C23" s="288"/>
      <c r="D23" s="288"/>
      <c r="E23" s="290" t="s">
        <v>106</v>
      </c>
      <c r="F23" s="418" t="s">
        <v>4711</v>
      </c>
      <c r="G23" s="418"/>
      <c r="H23" s="418"/>
      <c r="I23" s="418"/>
      <c r="J23" s="418"/>
      <c r="K23" s="284"/>
    </row>
    <row r="24" spans="2:11" s="1" customFormat="1" ht="12.75" customHeight="1">
      <c r="B24" s="287"/>
      <c r="C24" s="288"/>
      <c r="D24" s="288"/>
      <c r="E24" s="288"/>
      <c r="F24" s="288"/>
      <c r="G24" s="288"/>
      <c r="H24" s="288"/>
      <c r="I24" s="288"/>
      <c r="J24" s="288"/>
      <c r="K24" s="284"/>
    </row>
    <row r="25" spans="2:11" s="1" customFormat="1" ht="15" customHeight="1">
      <c r="B25" s="287"/>
      <c r="C25" s="418" t="s">
        <v>4712</v>
      </c>
      <c r="D25" s="418"/>
      <c r="E25" s="418"/>
      <c r="F25" s="418"/>
      <c r="G25" s="418"/>
      <c r="H25" s="418"/>
      <c r="I25" s="418"/>
      <c r="J25" s="418"/>
      <c r="K25" s="284"/>
    </row>
    <row r="26" spans="2:11" s="1" customFormat="1" ht="15" customHeight="1">
      <c r="B26" s="287"/>
      <c r="C26" s="418" t="s">
        <v>4713</v>
      </c>
      <c r="D26" s="418"/>
      <c r="E26" s="418"/>
      <c r="F26" s="418"/>
      <c r="G26" s="418"/>
      <c r="H26" s="418"/>
      <c r="I26" s="418"/>
      <c r="J26" s="418"/>
      <c r="K26" s="284"/>
    </row>
    <row r="27" spans="2:11" s="1" customFormat="1" ht="15" customHeight="1">
      <c r="B27" s="287"/>
      <c r="C27" s="286"/>
      <c r="D27" s="418" t="s">
        <v>4714</v>
      </c>
      <c r="E27" s="418"/>
      <c r="F27" s="418"/>
      <c r="G27" s="418"/>
      <c r="H27" s="418"/>
      <c r="I27" s="418"/>
      <c r="J27" s="418"/>
      <c r="K27" s="284"/>
    </row>
    <row r="28" spans="2:11" s="1" customFormat="1" ht="15" customHeight="1">
      <c r="B28" s="287"/>
      <c r="C28" s="288"/>
      <c r="D28" s="418" t="s">
        <v>4715</v>
      </c>
      <c r="E28" s="418"/>
      <c r="F28" s="418"/>
      <c r="G28" s="418"/>
      <c r="H28" s="418"/>
      <c r="I28" s="418"/>
      <c r="J28" s="418"/>
      <c r="K28" s="284"/>
    </row>
    <row r="29" spans="2:11" s="1" customFormat="1" ht="12.75" customHeight="1">
      <c r="B29" s="287"/>
      <c r="C29" s="288"/>
      <c r="D29" s="288"/>
      <c r="E29" s="288"/>
      <c r="F29" s="288"/>
      <c r="G29" s="288"/>
      <c r="H29" s="288"/>
      <c r="I29" s="288"/>
      <c r="J29" s="288"/>
      <c r="K29" s="284"/>
    </row>
    <row r="30" spans="2:11" s="1" customFormat="1" ht="15" customHeight="1">
      <c r="B30" s="287"/>
      <c r="C30" s="288"/>
      <c r="D30" s="418" t="s">
        <v>4716</v>
      </c>
      <c r="E30" s="418"/>
      <c r="F30" s="418"/>
      <c r="G30" s="418"/>
      <c r="H30" s="418"/>
      <c r="I30" s="418"/>
      <c r="J30" s="418"/>
      <c r="K30" s="284"/>
    </row>
    <row r="31" spans="2:11" s="1" customFormat="1" ht="15" customHeight="1">
      <c r="B31" s="287"/>
      <c r="C31" s="288"/>
      <c r="D31" s="418" t="s">
        <v>4717</v>
      </c>
      <c r="E31" s="418"/>
      <c r="F31" s="418"/>
      <c r="G31" s="418"/>
      <c r="H31" s="418"/>
      <c r="I31" s="418"/>
      <c r="J31" s="418"/>
      <c r="K31" s="284"/>
    </row>
    <row r="32" spans="2:11" s="1" customFormat="1" ht="12.75" customHeight="1">
      <c r="B32" s="287"/>
      <c r="C32" s="288"/>
      <c r="D32" s="288"/>
      <c r="E32" s="288"/>
      <c r="F32" s="288"/>
      <c r="G32" s="288"/>
      <c r="H32" s="288"/>
      <c r="I32" s="288"/>
      <c r="J32" s="288"/>
      <c r="K32" s="284"/>
    </row>
    <row r="33" spans="2:11" s="1" customFormat="1" ht="15" customHeight="1">
      <c r="B33" s="287"/>
      <c r="C33" s="288"/>
      <c r="D33" s="418" t="s">
        <v>4718</v>
      </c>
      <c r="E33" s="418"/>
      <c r="F33" s="418"/>
      <c r="G33" s="418"/>
      <c r="H33" s="418"/>
      <c r="I33" s="418"/>
      <c r="J33" s="418"/>
      <c r="K33" s="284"/>
    </row>
    <row r="34" spans="2:11" s="1" customFormat="1" ht="15" customHeight="1">
      <c r="B34" s="287"/>
      <c r="C34" s="288"/>
      <c r="D34" s="418" t="s">
        <v>4719</v>
      </c>
      <c r="E34" s="418"/>
      <c r="F34" s="418"/>
      <c r="G34" s="418"/>
      <c r="H34" s="418"/>
      <c r="I34" s="418"/>
      <c r="J34" s="418"/>
      <c r="K34" s="284"/>
    </row>
    <row r="35" spans="2:11" s="1" customFormat="1" ht="15" customHeight="1">
      <c r="B35" s="287"/>
      <c r="C35" s="288"/>
      <c r="D35" s="418" t="s">
        <v>4720</v>
      </c>
      <c r="E35" s="418"/>
      <c r="F35" s="418"/>
      <c r="G35" s="418"/>
      <c r="H35" s="418"/>
      <c r="I35" s="418"/>
      <c r="J35" s="418"/>
      <c r="K35" s="284"/>
    </row>
    <row r="36" spans="2:11" s="1" customFormat="1" ht="15" customHeight="1">
      <c r="B36" s="287"/>
      <c r="C36" s="288"/>
      <c r="D36" s="286"/>
      <c r="E36" s="289" t="s">
        <v>154</v>
      </c>
      <c r="F36" s="286"/>
      <c r="G36" s="418" t="s">
        <v>4721</v>
      </c>
      <c r="H36" s="418"/>
      <c r="I36" s="418"/>
      <c r="J36" s="418"/>
      <c r="K36" s="284"/>
    </row>
    <row r="37" spans="2:11" s="1" customFormat="1" ht="30.75" customHeight="1">
      <c r="B37" s="287"/>
      <c r="C37" s="288"/>
      <c r="D37" s="286"/>
      <c r="E37" s="289" t="s">
        <v>4722</v>
      </c>
      <c r="F37" s="286"/>
      <c r="G37" s="418" t="s">
        <v>4723</v>
      </c>
      <c r="H37" s="418"/>
      <c r="I37" s="418"/>
      <c r="J37" s="418"/>
      <c r="K37" s="284"/>
    </row>
    <row r="38" spans="2:11" s="1" customFormat="1" ht="15" customHeight="1">
      <c r="B38" s="287"/>
      <c r="C38" s="288"/>
      <c r="D38" s="286"/>
      <c r="E38" s="289" t="s">
        <v>53</v>
      </c>
      <c r="F38" s="286"/>
      <c r="G38" s="418" t="s">
        <v>4724</v>
      </c>
      <c r="H38" s="418"/>
      <c r="I38" s="418"/>
      <c r="J38" s="418"/>
      <c r="K38" s="284"/>
    </row>
    <row r="39" spans="2:11" s="1" customFormat="1" ht="15" customHeight="1">
      <c r="B39" s="287"/>
      <c r="C39" s="288"/>
      <c r="D39" s="286"/>
      <c r="E39" s="289" t="s">
        <v>54</v>
      </c>
      <c r="F39" s="286"/>
      <c r="G39" s="418" t="s">
        <v>4725</v>
      </c>
      <c r="H39" s="418"/>
      <c r="I39" s="418"/>
      <c r="J39" s="418"/>
      <c r="K39" s="284"/>
    </row>
    <row r="40" spans="2:11" s="1" customFormat="1" ht="15" customHeight="1">
      <c r="B40" s="287"/>
      <c r="C40" s="288"/>
      <c r="D40" s="286"/>
      <c r="E40" s="289" t="s">
        <v>155</v>
      </c>
      <c r="F40" s="286"/>
      <c r="G40" s="418" t="s">
        <v>4726</v>
      </c>
      <c r="H40" s="418"/>
      <c r="I40" s="418"/>
      <c r="J40" s="418"/>
      <c r="K40" s="284"/>
    </row>
    <row r="41" spans="2:11" s="1" customFormat="1" ht="15" customHeight="1">
      <c r="B41" s="287"/>
      <c r="C41" s="288"/>
      <c r="D41" s="286"/>
      <c r="E41" s="289" t="s">
        <v>156</v>
      </c>
      <c r="F41" s="286"/>
      <c r="G41" s="418" t="s">
        <v>4727</v>
      </c>
      <c r="H41" s="418"/>
      <c r="I41" s="418"/>
      <c r="J41" s="418"/>
      <c r="K41" s="284"/>
    </row>
    <row r="42" spans="2:11" s="1" customFormat="1" ht="15" customHeight="1">
      <c r="B42" s="287"/>
      <c r="C42" s="288"/>
      <c r="D42" s="286"/>
      <c r="E42" s="289" t="s">
        <v>4728</v>
      </c>
      <c r="F42" s="286"/>
      <c r="G42" s="418" t="s">
        <v>4729</v>
      </c>
      <c r="H42" s="418"/>
      <c r="I42" s="418"/>
      <c r="J42" s="418"/>
      <c r="K42" s="284"/>
    </row>
    <row r="43" spans="2:11" s="1" customFormat="1" ht="15" customHeight="1">
      <c r="B43" s="287"/>
      <c r="C43" s="288"/>
      <c r="D43" s="286"/>
      <c r="E43" s="289"/>
      <c r="F43" s="286"/>
      <c r="G43" s="418" t="s">
        <v>4730</v>
      </c>
      <c r="H43" s="418"/>
      <c r="I43" s="418"/>
      <c r="J43" s="418"/>
      <c r="K43" s="284"/>
    </row>
    <row r="44" spans="2:11" s="1" customFormat="1" ht="15" customHeight="1">
      <c r="B44" s="287"/>
      <c r="C44" s="288"/>
      <c r="D44" s="286"/>
      <c r="E44" s="289" t="s">
        <v>4731</v>
      </c>
      <c r="F44" s="286"/>
      <c r="G44" s="418" t="s">
        <v>4732</v>
      </c>
      <c r="H44" s="418"/>
      <c r="I44" s="418"/>
      <c r="J44" s="418"/>
      <c r="K44" s="284"/>
    </row>
    <row r="45" spans="2:11" s="1" customFormat="1" ht="15" customHeight="1">
      <c r="B45" s="287"/>
      <c r="C45" s="288"/>
      <c r="D45" s="286"/>
      <c r="E45" s="289" t="s">
        <v>158</v>
      </c>
      <c r="F45" s="286"/>
      <c r="G45" s="418" t="s">
        <v>4733</v>
      </c>
      <c r="H45" s="418"/>
      <c r="I45" s="418"/>
      <c r="J45" s="418"/>
      <c r="K45" s="284"/>
    </row>
    <row r="46" spans="2:11" s="1" customFormat="1" ht="12.75" customHeight="1">
      <c r="B46" s="287"/>
      <c r="C46" s="288"/>
      <c r="D46" s="286"/>
      <c r="E46" s="286"/>
      <c r="F46" s="286"/>
      <c r="G46" s="286"/>
      <c r="H46" s="286"/>
      <c r="I46" s="286"/>
      <c r="J46" s="286"/>
      <c r="K46" s="284"/>
    </row>
    <row r="47" spans="2:11" s="1" customFormat="1" ht="15" customHeight="1">
      <c r="B47" s="287"/>
      <c r="C47" s="288"/>
      <c r="D47" s="418" t="s">
        <v>4734</v>
      </c>
      <c r="E47" s="418"/>
      <c r="F47" s="418"/>
      <c r="G47" s="418"/>
      <c r="H47" s="418"/>
      <c r="I47" s="418"/>
      <c r="J47" s="418"/>
      <c r="K47" s="284"/>
    </row>
    <row r="48" spans="2:11" s="1" customFormat="1" ht="15" customHeight="1">
      <c r="B48" s="287"/>
      <c r="C48" s="288"/>
      <c r="D48" s="288"/>
      <c r="E48" s="418" t="s">
        <v>4735</v>
      </c>
      <c r="F48" s="418"/>
      <c r="G48" s="418"/>
      <c r="H48" s="418"/>
      <c r="I48" s="418"/>
      <c r="J48" s="418"/>
      <c r="K48" s="284"/>
    </row>
    <row r="49" spans="2:11" s="1" customFormat="1" ht="15" customHeight="1">
      <c r="B49" s="287"/>
      <c r="C49" s="288"/>
      <c r="D49" s="288"/>
      <c r="E49" s="418" t="s">
        <v>4736</v>
      </c>
      <c r="F49" s="418"/>
      <c r="G49" s="418"/>
      <c r="H49" s="418"/>
      <c r="I49" s="418"/>
      <c r="J49" s="418"/>
      <c r="K49" s="284"/>
    </row>
    <row r="50" spans="2:11" s="1" customFormat="1" ht="15" customHeight="1">
      <c r="B50" s="287"/>
      <c r="C50" s="288"/>
      <c r="D50" s="288"/>
      <c r="E50" s="418" t="s">
        <v>4737</v>
      </c>
      <c r="F50" s="418"/>
      <c r="G50" s="418"/>
      <c r="H50" s="418"/>
      <c r="I50" s="418"/>
      <c r="J50" s="418"/>
      <c r="K50" s="284"/>
    </row>
    <row r="51" spans="2:11" s="1" customFormat="1" ht="15" customHeight="1">
      <c r="B51" s="287"/>
      <c r="C51" s="288"/>
      <c r="D51" s="418" t="s">
        <v>4738</v>
      </c>
      <c r="E51" s="418"/>
      <c r="F51" s="418"/>
      <c r="G51" s="418"/>
      <c r="H51" s="418"/>
      <c r="I51" s="418"/>
      <c r="J51" s="418"/>
      <c r="K51" s="284"/>
    </row>
    <row r="52" spans="2:11" s="1" customFormat="1" ht="25.5" customHeight="1">
      <c r="B52" s="283"/>
      <c r="C52" s="419" t="s">
        <v>4739</v>
      </c>
      <c r="D52" s="419"/>
      <c r="E52" s="419"/>
      <c r="F52" s="419"/>
      <c r="G52" s="419"/>
      <c r="H52" s="419"/>
      <c r="I52" s="419"/>
      <c r="J52" s="419"/>
      <c r="K52" s="284"/>
    </row>
    <row r="53" spans="2:11" s="1" customFormat="1" ht="5.25" customHeight="1">
      <c r="B53" s="283"/>
      <c r="C53" s="285"/>
      <c r="D53" s="285"/>
      <c r="E53" s="285"/>
      <c r="F53" s="285"/>
      <c r="G53" s="285"/>
      <c r="H53" s="285"/>
      <c r="I53" s="285"/>
      <c r="J53" s="285"/>
      <c r="K53" s="284"/>
    </row>
    <row r="54" spans="2:11" s="1" customFormat="1" ht="15" customHeight="1">
      <c r="B54" s="283"/>
      <c r="C54" s="418" t="s">
        <v>4740</v>
      </c>
      <c r="D54" s="418"/>
      <c r="E54" s="418"/>
      <c r="F54" s="418"/>
      <c r="G54" s="418"/>
      <c r="H54" s="418"/>
      <c r="I54" s="418"/>
      <c r="J54" s="418"/>
      <c r="K54" s="284"/>
    </row>
    <row r="55" spans="2:11" s="1" customFormat="1" ht="15" customHeight="1">
      <c r="B55" s="283"/>
      <c r="C55" s="418" t="s">
        <v>4741</v>
      </c>
      <c r="D55" s="418"/>
      <c r="E55" s="418"/>
      <c r="F55" s="418"/>
      <c r="G55" s="418"/>
      <c r="H55" s="418"/>
      <c r="I55" s="418"/>
      <c r="J55" s="418"/>
      <c r="K55" s="284"/>
    </row>
    <row r="56" spans="2:11" s="1" customFormat="1" ht="12.75" customHeight="1">
      <c r="B56" s="283"/>
      <c r="C56" s="286"/>
      <c r="D56" s="286"/>
      <c r="E56" s="286"/>
      <c r="F56" s="286"/>
      <c r="G56" s="286"/>
      <c r="H56" s="286"/>
      <c r="I56" s="286"/>
      <c r="J56" s="286"/>
      <c r="K56" s="284"/>
    </row>
    <row r="57" spans="2:11" s="1" customFormat="1" ht="15" customHeight="1">
      <c r="B57" s="283"/>
      <c r="C57" s="418" t="s">
        <v>4742</v>
      </c>
      <c r="D57" s="418"/>
      <c r="E57" s="418"/>
      <c r="F57" s="418"/>
      <c r="G57" s="418"/>
      <c r="H57" s="418"/>
      <c r="I57" s="418"/>
      <c r="J57" s="418"/>
      <c r="K57" s="284"/>
    </row>
    <row r="58" spans="2:11" s="1" customFormat="1" ht="15" customHeight="1">
      <c r="B58" s="283"/>
      <c r="C58" s="288"/>
      <c r="D58" s="418" t="s">
        <v>4743</v>
      </c>
      <c r="E58" s="418"/>
      <c r="F58" s="418"/>
      <c r="G58" s="418"/>
      <c r="H58" s="418"/>
      <c r="I58" s="418"/>
      <c r="J58" s="418"/>
      <c r="K58" s="284"/>
    </row>
    <row r="59" spans="2:11" s="1" customFormat="1" ht="15" customHeight="1">
      <c r="B59" s="283"/>
      <c r="C59" s="288"/>
      <c r="D59" s="418" t="s">
        <v>4744</v>
      </c>
      <c r="E59" s="418"/>
      <c r="F59" s="418"/>
      <c r="G59" s="418"/>
      <c r="H59" s="418"/>
      <c r="I59" s="418"/>
      <c r="J59" s="418"/>
      <c r="K59" s="284"/>
    </row>
    <row r="60" spans="2:11" s="1" customFormat="1" ht="15" customHeight="1">
      <c r="B60" s="283"/>
      <c r="C60" s="288"/>
      <c r="D60" s="418" t="s">
        <v>4745</v>
      </c>
      <c r="E60" s="418"/>
      <c r="F60" s="418"/>
      <c r="G60" s="418"/>
      <c r="H60" s="418"/>
      <c r="I60" s="418"/>
      <c r="J60" s="418"/>
      <c r="K60" s="284"/>
    </row>
    <row r="61" spans="2:11" s="1" customFormat="1" ht="15" customHeight="1">
      <c r="B61" s="283"/>
      <c r="C61" s="288"/>
      <c r="D61" s="418" t="s">
        <v>4746</v>
      </c>
      <c r="E61" s="418"/>
      <c r="F61" s="418"/>
      <c r="G61" s="418"/>
      <c r="H61" s="418"/>
      <c r="I61" s="418"/>
      <c r="J61" s="418"/>
      <c r="K61" s="284"/>
    </row>
    <row r="62" spans="2:11" s="1" customFormat="1" ht="15" customHeight="1">
      <c r="B62" s="283"/>
      <c r="C62" s="288"/>
      <c r="D62" s="421" t="s">
        <v>4747</v>
      </c>
      <c r="E62" s="421"/>
      <c r="F62" s="421"/>
      <c r="G62" s="421"/>
      <c r="H62" s="421"/>
      <c r="I62" s="421"/>
      <c r="J62" s="421"/>
      <c r="K62" s="284"/>
    </row>
    <row r="63" spans="2:11" s="1" customFormat="1" ht="15" customHeight="1">
      <c r="B63" s="283"/>
      <c r="C63" s="288"/>
      <c r="D63" s="418" t="s">
        <v>4748</v>
      </c>
      <c r="E63" s="418"/>
      <c r="F63" s="418"/>
      <c r="G63" s="418"/>
      <c r="H63" s="418"/>
      <c r="I63" s="418"/>
      <c r="J63" s="418"/>
      <c r="K63" s="284"/>
    </row>
    <row r="64" spans="2:11" s="1" customFormat="1" ht="12.75" customHeight="1">
      <c r="B64" s="283"/>
      <c r="C64" s="288"/>
      <c r="D64" s="288"/>
      <c r="E64" s="291"/>
      <c r="F64" s="288"/>
      <c r="G64" s="288"/>
      <c r="H64" s="288"/>
      <c r="I64" s="288"/>
      <c r="J64" s="288"/>
      <c r="K64" s="284"/>
    </row>
    <row r="65" spans="2:11" s="1" customFormat="1" ht="15" customHeight="1">
      <c r="B65" s="283"/>
      <c r="C65" s="288"/>
      <c r="D65" s="418" t="s">
        <v>4749</v>
      </c>
      <c r="E65" s="418"/>
      <c r="F65" s="418"/>
      <c r="G65" s="418"/>
      <c r="H65" s="418"/>
      <c r="I65" s="418"/>
      <c r="J65" s="418"/>
      <c r="K65" s="284"/>
    </row>
    <row r="66" spans="2:11" s="1" customFormat="1" ht="15" customHeight="1">
      <c r="B66" s="283"/>
      <c r="C66" s="288"/>
      <c r="D66" s="421" t="s">
        <v>4750</v>
      </c>
      <c r="E66" s="421"/>
      <c r="F66" s="421"/>
      <c r="G66" s="421"/>
      <c r="H66" s="421"/>
      <c r="I66" s="421"/>
      <c r="J66" s="421"/>
      <c r="K66" s="284"/>
    </row>
    <row r="67" spans="2:11" s="1" customFormat="1" ht="15" customHeight="1">
      <c r="B67" s="283"/>
      <c r="C67" s="288"/>
      <c r="D67" s="418" t="s">
        <v>4751</v>
      </c>
      <c r="E67" s="418"/>
      <c r="F67" s="418"/>
      <c r="G67" s="418"/>
      <c r="H67" s="418"/>
      <c r="I67" s="418"/>
      <c r="J67" s="418"/>
      <c r="K67" s="284"/>
    </row>
    <row r="68" spans="2:11" s="1" customFormat="1" ht="15" customHeight="1">
      <c r="B68" s="283"/>
      <c r="C68" s="288"/>
      <c r="D68" s="418" t="s">
        <v>4752</v>
      </c>
      <c r="E68" s="418"/>
      <c r="F68" s="418"/>
      <c r="G68" s="418"/>
      <c r="H68" s="418"/>
      <c r="I68" s="418"/>
      <c r="J68" s="418"/>
      <c r="K68" s="284"/>
    </row>
    <row r="69" spans="2:11" s="1" customFormat="1" ht="15" customHeight="1">
      <c r="B69" s="283"/>
      <c r="C69" s="288"/>
      <c r="D69" s="418" t="s">
        <v>4753</v>
      </c>
      <c r="E69" s="418"/>
      <c r="F69" s="418"/>
      <c r="G69" s="418"/>
      <c r="H69" s="418"/>
      <c r="I69" s="418"/>
      <c r="J69" s="418"/>
      <c r="K69" s="284"/>
    </row>
    <row r="70" spans="2:11" s="1" customFormat="1" ht="15" customHeight="1">
      <c r="B70" s="283"/>
      <c r="C70" s="288"/>
      <c r="D70" s="418" t="s">
        <v>4754</v>
      </c>
      <c r="E70" s="418"/>
      <c r="F70" s="418"/>
      <c r="G70" s="418"/>
      <c r="H70" s="418"/>
      <c r="I70" s="418"/>
      <c r="J70" s="418"/>
      <c r="K70" s="284"/>
    </row>
    <row r="71" spans="2:11" s="1" customFormat="1" ht="12.75" customHeight="1">
      <c r="B71" s="292"/>
      <c r="C71" s="293"/>
      <c r="D71" s="293"/>
      <c r="E71" s="293"/>
      <c r="F71" s="293"/>
      <c r="G71" s="293"/>
      <c r="H71" s="293"/>
      <c r="I71" s="293"/>
      <c r="J71" s="293"/>
      <c r="K71" s="294"/>
    </row>
    <row r="72" spans="2:11" s="1" customFormat="1" ht="18.75" customHeight="1">
      <c r="B72" s="295"/>
      <c r="C72" s="295"/>
      <c r="D72" s="295"/>
      <c r="E72" s="295"/>
      <c r="F72" s="295"/>
      <c r="G72" s="295"/>
      <c r="H72" s="295"/>
      <c r="I72" s="295"/>
      <c r="J72" s="295"/>
      <c r="K72" s="296"/>
    </row>
    <row r="73" spans="2:11" s="1" customFormat="1" ht="18.75" customHeight="1">
      <c r="B73" s="296"/>
      <c r="C73" s="296"/>
      <c r="D73" s="296"/>
      <c r="E73" s="296"/>
      <c r="F73" s="296"/>
      <c r="G73" s="296"/>
      <c r="H73" s="296"/>
      <c r="I73" s="296"/>
      <c r="J73" s="296"/>
      <c r="K73" s="296"/>
    </row>
    <row r="74" spans="2:11" s="1" customFormat="1" ht="7.5" customHeight="1">
      <c r="B74" s="297"/>
      <c r="C74" s="298"/>
      <c r="D74" s="298"/>
      <c r="E74" s="298"/>
      <c r="F74" s="298"/>
      <c r="G74" s="298"/>
      <c r="H74" s="298"/>
      <c r="I74" s="298"/>
      <c r="J74" s="298"/>
      <c r="K74" s="299"/>
    </row>
    <row r="75" spans="2:11" s="1" customFormat="1" ht="45" customHeight="1">
      <c r="B75" s="300"/>
      <c r="C75" s="422" t="s">
        <v>4755</v>
      </c>
      <c r="D75" s="422"/>
      <c r="E75" s="422"/>
      <c r="F75" s="422"/>
      <c r="G75" s="422"/>
      <c r="H75" s="422"/>
      <c r="I75" s="422"/>
      <c r="J75" s="422"/>
      <c r="K75" s="301"/>
    </row>
    <row r="76" spans="2:11" s="1" customFormat="1" ht="17.25" customHeight="1">
      <c r="B76" s="300"/>
      <c r="C76" s="302" t="s">
        <v>4756</v>
      </c>
      <c r="D76" s="302"/>
      <c r="E76" s="302"/>
      <c r="F76" s="302" t="s">
        <v>4757</v>
      </c>
      <c r="G76" s="303"/>
      <c r="H76" s="302" t="s">
        <v>54</v>
      </c>
      <c r="I76" s="302" t="s">
        <v>57</v>
      </c>
      <c r="J76" s="302" t="s">
        <v>4758</v>
      </c>
      <c r="K76" s="301"/>
    </row>
    <row r="77" spans="2:11" s="1" customFormat="1" ht="17.25" customHeight="1">
      <c r="B77" s="300"/>
      <c r="C77" s="304" t="s">
        <v>4759</v>
      </c>
      <c r="D77" s="304"/>
      <c r="E77" s="304"/>
      <c r="F77" s="305" t="s">
        <v>4760</v>
      </c>
      <c r="G77" s="306"/>
      <c r="H77" s="304"/>
      <c r="I77" s="304"/>
      <c r="J77" s="304" t="s">
        <v>4761</v>
      </c>
      <c r="K77" s="301"/>
    </row>
    <row r="78" spans="2:11" s="1" customFormat="1" ht="5.25" customHeight="1">
      <c r="B78" s="300"/>
      <c r="C78" s="307"/>
      <c r="D78" s="307"/>
      <c r="E78" s="307"/>
      <c r="F78" s="307"/>
      <c r="G78" s="308"/>
      <c r="H78" s="307"/>
      <c r="I78" s="307"/>
      <c r="J78" s="307"/>
      <c r="K78" s="301"/>
    </row>
    <row r="79" spans="2:11" s="1" customFormat="1" ht="15" customHeight="1">
      <c r="B79" s="300"/>
      <c r="C79" s="289" t="s">
        <v>53</v>
      </c>
      <c r="D79" s="309"/>
      <c r="E79" s="309"/>
      <c r="F79" s="310" t="s">
        <v>4762</v>
      </c>
      <c r="G79" s="311"/>
      <c r="H79" s="289" t="s">
        <v>4763</v>
      </c>
      <c r="I79" s="289" t="s">
        <v>4764</v>
      </c>
      <c r="J79" s="289">
        <v>20</v>
      </c>
      <c r="K79" s="301"/>
    </row>
    <row r="80" spans="2:11" s="1" customFormat="1" ht="15" customHeight="1">
      <c r="B80" s="300"/>
      <c r="C80" s="289" t="s">
        <v>4765</v>
      </c>
      <c r="D80" s="289"/>
      <c r="E80" s="289"/>
      <c r="F80" s="310" t="s">
        <v>4762</v>
      </c>
      <c r="G80" s="311"/>
      <c r="H80" s="289" t="s">
        <v>4766</v>
      </c>
      <c r="I80" s="289" t="s">
        <v>4764</v>
      </c>
      <c r="J80" s="289">
        <v>120</v>
      </c>
      <c r="K80" s="301"/>
    </row>
    <row r="81" spans="2:11" s="1" customFormat="1" ht="15" customHeight="1">
      <c r="B81" s="312"/>
      <c r="C81" s="289" t="s">
        <v>4767</v>
      </c>
      <c r="D81" s="289"/>
      <c r="E81" s="289"/>
      <c r="F81" s="310" t="s">
        <v>4768</v>
      </c>
      <c r="G81" s="311"/>
      <c r="H81" s="289" t="s">
        <v>4769</v>
      </c>
      <c r="I81" s="289" t="s">
        <v>4764</v>
      </c>
      <c r="J81" s="289">
        <v>50</v>
      </c>
      <c r="K81" s="301"/>
    </row>
    <row r="82" spans="2:11" s="1" customFormat="1" ht="15" customHeight="1">
      <c r="B82" s="312"/>
      <c r="C82" s="289" t="s">
        <v>4770</v>
      </c>
      <c r="D82" s="289"/>
      <c r="E82" s="289"/>
      <c r="F82" s="310" t="s">
        <v>4762</v>
      </c>
      <c r="G82" s="311"/>
      <c r="H82" s="289" t="s">
        <v>4771</v>
      </c>
      <c r="I82" s="289" t="s">
        <v>4772</v>
      </c>
      <c r="J82" s="289"/>
      <c r="K82" s="301"/>
    </row>
    <row r="83" spans="2:11" s="1" customFormat="1" ht="15" customHeight="1">
      <c r="B83" s="312"/>
      <c r="C83" s="313" t="s">
        <v>4773</v>
      </c>
      <c r="D83" s="313"/>
      <c r="E83" s="313"/>
      <c r="F83" s="314" t="s">
        <v>4768</v>
      </c>
      <c r="G83" s="313"/>
      <c r="H83" s="313" t="s">
        <v>4774</v>
      </c>
      <c r="I83" s="313" t="s">
        <v>4764</v>
      </c>
      <c r="J83" s="313">
        <v>15</v>
      </c>
      <c r="K83" s="301"/>
    </row>
    <row r="84" spans="2:11" s="1" customFormat="1" ht="15" customHeight="1">
      <c r="B84" s="312"/>
      <c r="C84" s="313" t="s">
        <v>4775</v>
      </c>
      <c r="D84" s="313"/>
      <c r="E84" s="313"/>
      <c r="F84" s="314" t="s">
        <v>4768</v>
      </c>
      <c r="G84" s="313"/>
      <c r="H84" s="313" t="s">
        <v>4776</v>
      </c>
      <c r="I84" s="313" t="s">
        <v>4764</v>
      </c>
      <c r="J84" s="313">
        <v>15</v>
      </c>
      <c r="K84" s="301"/>
    </row>
    <row r="85" spans="2:11" s="1" customFormat="1" ht="15" customHeight="1">
      <c r="B85" s="312"/>
      <c r="C85" s="313" t="s">
        <v>4777</v>
      </c>
      <c r="D85" s="313"/>
      <c r="E85" s="313"/>
      <c r="F85" s="314" t="s">
        <v>4768</v>
      </c>
      <c r="G85" s="313"/>
      <c r="H85" s="313" t="s">
        <v>4778</v>
      </c>
      <c r="I85" s="313" t="s">
        <v>4764</v>
      </c>
      <c r="J85" s="313">
        <v>20</v>
      </c>
      <c r="K85" s="301"/>
    </row>
    <row r="86" spans="2:11" s="1" customFormat="1" ht="15" customHeight="1">
      <c r="B86" s="312"/>
      <c r="C86" s="313" t="s">
        <v>4779</v>
      </c>
      <c r="D86" s="313"/>
      <c r="E86" s="313"/>
      <c r="F86" s="314" t="s">
        <v>4768</v>
      </c>
      <c r="G86" s="313"/>
      <c r="H86" s="313" t="s">
        <v>4780</v>
      </c>
      <c r="I86" s="313" t="s">
        <v>4764</v>
      </c>
      <c r="J86" s="313">
        <v>20</v>
      </c>
      <c r="K86" s="301"/>
    </row>
    <row r="87" spans="2:11" s="1" customFormat="1" ht="15" customHeight="1">
      <c r="B87" s="312"/>
      <c r="C87" s="289" t="s">
        <v>4781</v>
      </c>
      <c r="D87" s="289"/>
      <c r="E87" s="289"/>
      <c r="F87" s="310" t="s">
        <v>4768</v>
      </c>
      <c r="G87" s="311"/>
      <c r="H87" s="289" t="s">
        <v>4782</v>
      </c>
      <c r="I87" s="289" t="s">
        <v>4764</v>
      </c>
      <c r="J87" s="289">
        <v>50</v>
      </c>
      <c r="K87" s="301"/>
    </row>
    <row r="88" spans="2:11" s="1" customFormat="1" ht="15" customHeight="1">
      <c r="B88" s="312"/>
      <c r="C88" s="289" t="s">
        <v>4783</v>
      </c>
      <c r="D88" s="289"/>
      <c r="E88" s="289"/>
      <c r="F88" s="310" t="s">
        <v>4768</v>
      </c>
      <c r="G88" s="311"/>
      <c r="H88" s="289" t="s">
        <v>4784</v>
      </c>
      <c r="I88" s="289" t="s">
        <v>4764</v>
      </c>
      <c r="J88" s="289">
        <v>20</v>
      </c>
      <c r="K88" s="301"/>
    </row>
    <row r="89" spans="2:11" s="1" customFormat="1" ht="15" customHeight="1">
      <c r="B89" s="312"/>
      <c r="C89" s="289" t="s">
        <v>4785</v>
      </c>
      <c r="D89" s="289"/>
      <c r="E89" s="289"/>
      <c r="F89" s="310" t="s">
        <v>4768</v>
      </c>
      <c r="G89" s="311"/>
      <c r="H89" s="289" t="s">
        <v>4786</v>
      </c>
      <c r="I89" s="289" t="s">
        <v>4764</v>
      </c>
      <c r="J89" s="289">
        <v>20</v>
      </c>
      <c r="K89" s="301"/>
    </row>
    <row r="90" spans="2:11" s="1" customFormat="1" ht="15" customHeight="1">
      <c r="B90" s="312"/>
      <c r="C90" s="289" t="s">
        <v>4787</v>
      </c>
      <c r="D90" s="289"/>
      <c r="E90" s="289"/>
      <c r="F90" s="310" t="s">
        <v>4768</v>
      </c>
      <c r="G90" s="311"/>
      <c r="H90" s="289" t="s">
        <v>4788</v>
      </c>
      <c r="I90" s="289" t="s">
        <v>4764</v>
      </c>
      <c r="J90" s="289">
        <v>50</v>
      </c>
      <c r="K90" s="301"/>
    </row>
    <row r="91" spans="2:11" s="1" customFormat="1" ht="15" customHeight="1">
      <c r="B91" s="312"/>
      <c r="C91" s="289" t="s">
        <v>4789</v>
      </c>
      <c r="D91" s="289"/>
      <c r="E91" s="289"/>
      <c r="F91" s="310" t="s">
        <v>4768</v>
      </c>
      <c r="G91" s="311"/>
      <c r="H91" s="289" t="s">
        <v>4789</v>
      </c>
      <c r="I91" s="289" t="s">
        <v>4764</v>
      </c>
      <c r="J91" s="289">
        <v>50</v>
      </c>
      <c r="K91" s="301"/>
    </row>
    <row r="92" spans="2:11" s="1" customFormat="1" ht="15" customHeight="1">
      <c r="B92" s="312"/>
      <c r="C92" s="289" t="s">
        <v>4790</v>
      </c>
      <c r="D92" s="289"/>
      <c r="E92" s="289"/>
      <c r="F92" s="310" t="s">
        <v>4768</v>
      </c>
      <c r="G92" s="311"/>
      <c r="H92" s="289" t="s">
        <v>4791</v>
      </c>
      <c r="I92" s="289" t="s">
        <v>4764</v>
      </c>
      <c r="J92" s="289">
        <v>255</v>
      </c>
      <c r="K92" s="301"/>
    </row>
    <row r="93" spans="2:11" s="1" customFormat="1" ht="15" customHeight="1">
      <c r="B93" s="312"/>
      <c r="C93" s="289" t="s">
        <v>4792</v>
      </c>
      <c r="D93" s="289"/>
      <c r="E93" s="289"/>
      <c r="F93" s="310" t="s">
        <v>4762</v>
      </c>
      <c r="G93" s="311"/>
      <c r="H93" s="289" t="s">
        <v>4793</v>
      </c>
      <c r="I93" s="289" t="s">
        <v>4794</v>
      </c>
      <c r="J93" s="289"/>
      <c r="K93" s="301"/>
    </row>
    <row r="94" spans="2:11" s="1" customFormat="1" ht="15" customHeight="1">
      <c r="B94" s="312"/>
      <c r="C94" s="289" t="s">
        <v>4795</v>
      </c>
      <c r="D94" s="289"/>
      <c r="E94" s="289"/>
      <c r="F94" s="310" t="s">
        <v>4762</v>
      </c>
      <c r="G94" s="311"/>
      <c r="H94" s="289" t="s">
        <v>4796</v>
      </c>
      <c r="I94" s="289" t="s">
        <v>4797</v>
      </c>
      <c r="J94" s="289"/>
      <c r="K94" s="301"/>
    </row>
    <row r="95" spans="2:11" s="1" customFormat="1" ht="15" customHeight="1">
      <c r="B95" s="312"/>
      <c r="C95" s="289" t="s">
        <v>4798</v>
      </c>
      <c r="D95" s="289"/>
      <c r="E95" s="289"/>
      <c r="F95" s="310" t="s">
        <v>4762</v>
      </c>
      <c r="G95" s="311"/>
      <c r="H95" s="289" t="s">
        <v>4798</v>
      </c>
      <c r="I95" s="289" t="s">
        <v>4797</v>
      </c>
      <c r="J95" s="289"/>
      <c r="K95" s="301"/>
    </row>
    <row r="96" spans="2:11" s="1" customFormat="1" ht="15" customHeight="1">
      <c r="B96" s="312"/>
      <c r="C96" s="289" t="s">
        <v>38</v>
      </c>
      <c r="D96" s="289"/>
      <c r="E96" s="289"/>
      <c r="F96" s="310" t="s">
        <v>4762</v>
      </c>
      <c r="G96" s="311"/>
      <c r="H96" s="289" t="s">
        <v>4799</v>
      </c>
      <c r="I96" s="289" t="s">
        <v>4797</v>
      </c>
      <c r="J96" s="289"/>
      <c r="K96" s="301"/>
    </row>
    <row r="97" spans="2:11" s="1" customFormat="1" ht="15" customHeight="1">
      <c r="B97" s="312"/>
      <c r="C97" s="289" t="s">
        <v>48</v>
      </c>
      <c r="D97" s="289"/>
      <c r="E97" s="289"/>
      <c r="F97" s="310" t="s">
        <v>4762</v>
      </c>
      <c r="G97" s="311"/>
      <c r="H97" s="289" t="s">
        <v>4800</v>
      </c>
      <c r="I97" s="289" t="s">
        <v>4797</v>
      </c>
      <c r="J97" s="289"/>
      <c r="K97" s="301"/>
    </row>
    <row r="98" spans="2:11" s="1" customFormat="1" ht="15" customHeight="1">
      <c r="B98" s="315"/>
      <c r="C98" s="316"/>
      <c r="D98" s="316"/>
      <c r="E98" s="316"/>
      <c r="F98" s="316"/>
      <c r="G98" s="316"/>
      <c r="H98" s="316"/>
      <c r="I98" s="316"/>
      <c r="J98" s="316"/>
      <c r="K98" s="317"/>
    </row>
    <row r="99" spans="2:11" s="1" customFormat="1" ht="18.75" customHeight="1">
      <c r="B99" s="318"/>
      <c r="C99" s="319"/>
      <c r="D99" s="319"/>
      <c r="E99" s="319"/>
      <c r="F99" s="319"/>
      <c r="G99" s="319"/>
      <c r="H99" s="319"/>
      <c r="I99" s="319"/>
      <c r="J99" s="319"/>
      <c r="K99" s="318"/>
    </row>
    <row r="100" spans="2:11" s="1" customFormat="1" ht="18.75" customHeight="1">
      <c r="B100" s="296"/>
      <c r="C100" s="296"/>
      <c r="D100" s="296"/>
      <c r="E100" s="296"/>
      <c r="F100" s="296"/>
      <c r="G100" s="296"/>
      <c r="H100" s="296"/>
      <c r="I100" s="296"/>
      <c r="J100" s="296"/>
      <c r="K100" s="296"/>
    </row>
    <row r="101" spans="2:11" s="1" customFormat="1" ht="7.5" customHeight="1">
      <c r="B101" s="297"/>
      <c r="C101" s="298"/>
      <c r="D101" s="298"/>
      <c r="E101" s="298"/>
      <c r="F101" s="298"/>
      <c r="G101" s="298"/>
      <c r="H101" s="298"/>
      <c r="I101" s="298"/>
      <c r="J101" s="298"/>
      <c r="K101" s="299"/>
    </row>
    <row r="102" spans="2:11" s="1" customFormat="1" ht="45" customHeight="1">
      <c r="B102" s="300"/>
      <c r="C102" s="422" t="s">
        <v>4801</v>
      </c>
      <c r="D102" s="422"/>
      <c r="E102" s="422"/>
      <c r="F102" s="422"/>
      <c r="G102" s="422"/>
      <c r="H102" s="422"/>
      <c r="I102" s="422"/>
      <c r="J102" s="422"/>
      <c r="K102" s="301"/>
    </row>
    <row r="103" spans="2:11" s="1" customFormat="1" ht="17.25" customHeight="1">
      <c r="B103" s="300"/>
      <c r="C103" s="302" t="s">
        <v>4756</v>
      </c>
      <c r="D103" s="302"/>
      <c r="E103" s="302"/>
      <c r="F103" s="302" t="s">
        <v>4757</v>
      </c>
      <c r="G103" s="303"/>
      <c r="H103" s="302" t="s">
        <v>54</v>
      </c>
      <c r="I103" s="302" t="s">
        <v>57</v>
      </c>
      <c r="J103" s="302" t="s">
        <v>4758</v>
      </c>
      <c r="K103" s="301"/>
    </row>
    <row r="104" spans="2:11" s="1" customFormat="1" ht="17.25" customHeight="1">
      <c r="B104" s="300"/>
      <c r="C104" s="304" t="s">
        <v>4759</v>
      </c>
      <c r="D104" s="304"/>
      <c r="E104" s="304"/>
      <c r="F104" s="305" t="s">
        <v>4760</v>
      </c>
      <c r="G104" s="306"/>
      <c r="H104" s="304"/>
      <c r="I104" s="304"/>
      <c r="J104" s="304" t="s">
        <v>4761</v>
      </c>
      <c r="K104" s="301"/>
    </row>
    <row r="105" spans="2:11" s="1" customFormat="1" ht="5.25" customHeight="1">
      <c r="B105" s="300"/>
      <c r="C105" s="302"/>
      <c r="D105" s="302"/>
      <c r="E105" s="302"/>
      <c r="F105" s="302"/>
      <c r="G105" s="320"/>
      <c r="H105" s="302"/>
      <c r="I105" s="302"/>
      <c r="J105" s="302"/>
      <c r="K105" s="301"/>
    </row>
    <row r="106" spans="2:11" s="1" customFormat="1" ht="15" customHeight="1">
      <c r="B106" s="300"/>
      <c r="C106" s="289" t="s">
        <v>53</v>
      </c>
      <c r="D106" s="309"/>
      <c r="E106" s="309"/>
      <c r="F106" s="310" t="s">
        <v>4762</v>
      </c>
      <c r="G106" s="289"/>
      <c r="H106" s="289" t="s">
        <v>4802</v>
      </c>
      <c r="I106" s="289" t="s">
        <v>4764</v>
      </c>
      <c r="J106" s="289">
        <v>20</v>
      </c>
      <c r="K106" s="301"/>
    </row>
    <row r="107" spans="2:11" s="1" customFormat="1" ht="15" customHeight="1">
      <c r="B107" s="300"/>
      <c r="C107" s="289" t="s">
        <v>4765</v>
      </c>
      <c r="D107" s="289"/>
      <c r="E107" s="289"/>
      <c r="F107" s="310" t="s">
        <v>4762</v>
      </c>
      <c r="G107" s="289"/>
      <c r="H107" s="289" t="s">
        <v>4802</v>
      </c>
      <c r="I107" s="289" t="s">
        <v>4764</v>
      </c>
      <c r="J107" s="289">
        <v>120</v>
      </c>
      <c r="K107" s="301"/>
    </row>
    <row r="108" spans="2:11" s="1" customFormat="1" ht="15" customHeight="1">
      <c r="B108" s="312"/>
      <c r="C108" s="289" t="s">
        <v>4767</v>
      </c>
      <c r="D108" s="289"/>
      <c r="E108" s="289"/>
      <c r="F108" s="310" t="s">
        <v>4768</v>
      </c>
      <c r="G108" s="289"/>
      <c r="H108" s="289" t="s">
        <v>4802</v>
      </c>
      <c r="I108" s="289" t="s">
        <v>4764</v>
      </c>
      <c r="J108" s="289">
        <v>50</v>
      </c>
      <c r="K108" s="301"/>
    </row>
    <row r="109" spans="2:11" s="1" customFormat="1" ht="15" customHeight="1">
      <c r="B109" s="312"/>
      <c r="C109" s="289" t="s">
        <v>4770</v>
      </c>
      <c r="D109" s="289"/>
      <c r="E109" s="289"/>
      <c r="F109" s="310" t="s">
        <v>4762</v>
      </c>
      <c r="G109" s="289"/>
      <c r="H109" s="289" t="s">
        <v>4802</v>
      </c>
      <c r="I109" s="289" t="s">
        <v>4772</v>
      </c>
      <c r="J109" s="289"/>
      <c r="K109" s="301"/>
    </row>
    <row r="110" spans="2:11" s="1" customFormat="1" ht="15" customHeight="1">
      <c r="B110" s="312"/>
      <c r="C110" s="289" t="s">
        <v>4781</v>
      </c>
      <c r="D110" s="289"/>
      <c r="E110" s="289"/>
      <c r="F110" s="310" t="s">
        <v>4768</v>
      </c>
      <c r="G110" s="289"/>
      <c r="H110" s="289" t="s">
        <v>4802</v>
      </c>
      <c r="I110" s="289" t="s">
        <v>4764</v>
      </c>
      <c r="J110" s="289">
        <v>50</v>
      </c>
      <c r="K110" s="301"/>
    </row>
    <row r="111" spans="2:11" s="1" customFormat="1" ht="15" customHeight="1">
      <c r="B111" s="312"/>
      <c r="C111" s="289" t="s">
        <v>4789</v>
      </c>
      <c r="D111" s="289"/>
      <c r="E111" s="289"/>
      <c r="F111" s="310" t="s">
        <v>4768</v>
      </c>
      <c r="G111" s="289"/>
      <c r="H111" s="289" t="s">
        <v>4802</v>
      </c>
      <c r="I111" s="289" t="s">
        <v>4764</v>
      </c>
      <c r="J111" s="289">
        <v>50</v>
      </c>
      <c r="K111" s="301"/>
    </row>
    <row r="112" spans="2:11" s="1" customFormat="1" ht="15" customHeight="1">
      <c r="B112" s="312"/>
      <c r="C112" s="289" t="s">
        <v>4787</v>
      </c>
      <c r="D112" s="289"/>
      <c r="E112" s="289"/>
      <c r="F112" s="310" t="s">
        <v>4768</v>
      </c>
      <c r="G112" s="289"/>
      <c r="H112" s="289" t="s">
        <v>4802</v>
      </c>
      <c r="I112" s="289" t="s">
        <v>4764</v>
      </c>
      <c r="J112" s="289">
        <v>50</v>
      </c>
      <c r="K112" s="301"/>
    </row>
    <row r="113" spans="2:11" s="1" customFormat="1" ht="15" customHeight="1">
      <c r="B113" s="312"/>
      <c r="C113" s="289" t="s">
        <v>53</v>
      </c>
      <c r="D113" s="289"/>
      <c r="E113" s="289"/>
      <c r="F113" s="310" t="s">
        <v>4762</v>
      </c>
      <c r="G113" s="289"/>
      <c r="H113" s="289" t="s">
        <v>4803</v>
      </c>
      <c r="I113" s="289" t="s">
        <v>4764</v>
      </c>
      <c r="J113" s="289">
        <v>20</v>
      </c>
      <c r="K113" s="301"/>
    </row>
    <row r="114" spans="2:11" s="1" customFormat="1" ht="15" customHeight="1">
      <c r="B114" s="312"/>
      <c r="C114" s="289" t="s">
        <v>4804</v>
      </c>
      <c r="D114" s="289"/>
      <c r="E114" s="289"/>
      <c r="F114" s="310" t="s">
        <v>4762</v>
      </c>
      <c r="G114" s="289"/>
      <c r="H114" s="289" t="s">
        <v>4805</v>
      </c>
      <c r="I114" s="289" t="s">
        <v>4764</v>
      </c>
      <c r="J114" s="289">
        <v>120</v>
      </c>
      <c r="K114" s="301"/>
    </row>
    <row r="115" spans="2:11" s="1" customFormat="1" ht="15" customHeight="1">
      <c r="B115" s="312"/>
      <c r="C115" s="289" t="s">
        <v>38</v>
      </c>
      <c r="D115" s="289"/>
      <c r="E115" s="289"/>
      <c r="F115" s="310" t="s">
        <v>4762</v>
      </c>
      <c r="G115" s="289"/>
      <c r="H115" s="289" t="s">
        <v>4806</v>
      </c>
      <c r="I115" s="289" t="s">
        <v>4797</v>
      </c>
      <c r="J115" s="289"/>
      <c r="K115" s="301"/>
    </row>
    <row r="116" spans="2:11" s="1" customFormat="1" ht="15" customHeight="1">
      <c r="B116" s="312"/>
      <c r="C116" s="289" t="s">
        <v>48</v>
      </c>
      <c r="D116" s="289"/>
      <c r="E116" s="289"/>
      <c r="F116" s="310" t="s">
        <v>4762</v>
      </c>
      <c r="G116" s="289"/>
      <c r="H116" s="289" t="s">
        <v>4807</v>
      </c>
      <c r="I116" s="289" t="s">
        <v>4797</v>
      </c>
      <c r="J116" s="289"/>
      <c r="K116" s="301"/>
    </row>
    <row r="117" spans="2:11" s="1" customFormat="1" ht="15" customHeight="1">
      <c r="B117" s="312"/>
      <c r="C117" s="289" t="s">
        <v>57</v>
      </c>
      <c r="D117" s="289"/>
      <c r="E117" s="289"/>
      <c r="F117" s="310" t="s">
        <v>4762</v>
      </c>
      <c r="G117" s="289"/>
      <c r="H117" s="289" t="s">
        <v>4808</v>
      </c>
      <c r="I117" s="289" t="s">
        <v>4809</v>
      </c>
      <c r="J117" s="289"/>
      <c r="K117" s="301"/>
    </row>
    <row r="118" spans="2:11" s="1" customFormat="1" ht="15" customHeight="1">
      <c r="B118" s="315"/>
      <c r="C118" s="321"/>
      <c r="D118" s="321"/>
      <c r="E118" s="321"/>
      <c r="F118" s="321"/>
      <c r="G118" s="321"/>
      <c r="H118" s="321"/>
      <c r="I118" s="321"/>
      <c r="J118" s="321"/>
      <c r="K118" s="317"/>
    </row>
    <row r="119" spans="2:11" s="1" customFormat="1" ht="18.75" customHeight="1">
      <c r="B119" s="322"/>
      <c r="C119" s="323"/>
      <c r="D119" s="323"/>
      <c r="E119" s="323"/>
      <c r="F119" s="324"/>
      <c r="G119" s="323"/>
      <c r="H119" s="323"/>
      <c r="I119" s="323"/>
      <c r="J119" s="323"/>
      <c r="K119" s="322"/>
    </row>
    <row r="120" spans="2:11" s="1" customFormat="1" ht="18.75" customHeight="1">
      <c r="B120" s="296"/>
      <c r="C120" s="296"/>
      <c r="D120" s="296"/>
      <c r="E120" s="296"/>
      <c r="F120" s="296"/>
      <c r="G120" s="296"/>
      <c r="H120" s="296"/>
      <c r="I120" s="296"/>
      <c r="J120" s="296"/>
      <c r="K120" s="296"/>
    </row>
    <row r="121" spans="2:11" s="1" customFormat="1" ht="7.5" customHeight="1">
      <c r="B121" s="325"/>
      <c r="C121" s="326"/>
      <c r="D121" s="326"/>
      <c r="E121" s="326"/>
      <c r="F121" s="326"/>
      <c r="G121" s="326"/>
      <c r="H121" s="326"/>
      <c r="I121" s="326"/>
      <c r="J121" s="326"/>
      <c r="K121" s="327"/>
    </row>
    <row r="122" spans="2:11" s="1" customFormat="1" ht="45" customHeight="1">
      <c r="B122" s="328"/>
      <c r="C122" s="420" t="s">
        <v>4810</v>
      </c>
      <c r="D122" s="420"/>
      <c r="E122" s="420"/>
      <c r="F122" s="420"/>
      <c r="G122" s="420"/>
      <c r="H122" s="420"/>
      <c r="I122" s="420"/>
      <c r="J122" s="420"/>
      <c r="K122" s="329"/>
    </row>
    <row r="123" spans="2:11" s="1" customFormat="1" ht="17.25" customHeight="1">
      <c r="B123" s="330"/>
      <c r="C123" s="302" t="s">
        <v>4756</v>
      </c>
      <c r="D123" s="302"/>
      <c r="E123" s="302"/>
      <c r="F123" s="302" t="s">
        <v>4757</v>
      </c>
      <c r="G123" s="303"/>
      <c r="H123" s="302" t="s">
        <v>54</v>
      </c>
      <c r="I123" s="302" t="s">
        <v>57</v>
      </c>
      <c r="J123" s="302" t="s">
        <v>4758</v>
      </c>
      <c r="K123" s="331"/>
    </row>
    <row r="124" spans="2:11" s="1" customFormat="1" ht="17.25" customHeight="1">
      <c r="B124" s="330"/>
      <c r="C124" s="304" t="s">
        <v>4759</v>
      </c>
      <c r="D124" s="304"/>
      <c r="E124" s="304"/>
      <c r="F124" s="305" t="s">
        <v>4760</v>
      </c>
      <c r="G124" s="306"/>
      <c r="H124" s="304"/>
      <c r="I124" s="304"/>
      <c r="J124" s="304" t="s">
        <v>4761</v>
      </c>
      <c r="K124" s="331"/>
    </row>
    <row r="125" spans="2:11" s="1" customFormat="1" ht="5.25" customHeight="1">
      <c r="B125" s="332"/>
      <c r="C125" s="307"/>
      <c r="D125" s="307"/>
      <c r="E125" s="307"/>
      <c r="F125" s="307"/>
      <c r="G125" s="333"/>
      <c r="H125" s="307"/>
      <c r="I125" s="307"/>
      <c r="J125" s="307"/>
      <c r="K125" s="334"/>
    </row>
    <row r="126" spans="2:11" s="1" customFormat="1" ht="15" customHeight="1">
      <c r="B126" s="332"/>
      <c r="C126" s="289" t="s">
        <v>4765</v>
      </c>
      <c r="D126" s="309"/>
      <c r="E126" s="309"/>
      <c r="F126" s="310" t="s">
        <v>4762</v>
      </c>
      <c r="G126" s="289"/>
      <c r="H126" s="289" t="s">
        <v>4802</v>
      </c>
      <c r="I126" s="289" t="s">
        <v>4764</v>
      </c>
      <c r="J126" s="289">
        <v>120</v>
      </c>
      <c r="K126" s="335"/>
    </row>
    <row r="127" spans="2:11" s="1" customFormat="1" ht="15" customHeight="1">
      <c r="B127" s="332"/>
      <c r="C127" s="289" t="s">
        <v>4811</v>
      </c>
      <c r="D127" s="289"/>
      <c r="E127" s="289"/>
      <c r="F127" s="310" t="s">
        <v>4762</v>
      </c>
      <c r="G127" s="289"/>
      <c r="H127" s="289" t="s">
        <v>4812</v>
      </c>
      <c r="I127" s="289" t="s">
        <v>4764</v>
      </c>
      <c r="J127" s="289" t="s">
        <v>4813</v>
      </c>
      <c r="K127" s="335"/>
    </row>
    <row r="128" spans="2:11" s="1" customFormat="1" ht="15" customHeight="1">
      <c r="B128" s="332"/>
      <c r="C128" s="289" t="s">
        <v>106</v>
      </c>
      <c r="D128" s="289"/>
      <c r="E128" s="289"/>
      <c r="F128" s="310" t="s">
        <v>4762</v>
      </c>
      <c r="G128" s="289"/>
      <c r="H128" s="289" t="s">
        <v>4814</v>
      </c>
      <c r="I128" s="289" t="s">
        <v>4764</v>
      </c>
      <c r="J128" s="289" t="s">
        <v>4813</v>
      </c>
      <c r="K128" s="335"/>
    </row>
    <row r="129" spans="2:11" s="1" customFormat="1" ht="15" customHeight="1">
      <c r="B129" s="332"/>
      <c r="C129" s="289" t="s">
        <v>4773</v>
      </c>
      <c r="D129" s="289"/>
      <c r="E129" s="289"/>
      <c r="F129" s="310" t="s">
        <v>4768</v>
      </c>
      <c r="G129" s="289"/>
      <c r="H129" s="289" t="s">
        <v>4774</v>
      </c>
      <c r="I129" s="289" t="s">
        <v>4764</v>
      </c>
      <c r="J129" s="289">
        <v>15</v>
      </c>
      <c r="K129" s="335"/>
    </row>
    <row r="130" spans="2:11" s="1" customFormat="1" ht="15" customHeight="1">
      <c r="B130" s="332"/>
      <c r="C130" s="313" t="s">
        <v>4775</v>
      </c>
      <c r="D130" s="313"/>
      <c r="E130" s="313"/>
      <c r="F130" s="314" t="s">
        <v>4768</v>
      </c>
      <c r="G130" s="313"/>
      <c r="H130" s="313" t="s">
        <v>4776</v>
      </c>
      <c r="I130" s="313" t="s">
        <v>4764</v>
      </c>
      <c r="J130" s="313">
        <v>15</v>
      </c>
      <c r="K130" s="335"/>
    </row>
    <row r="131" spans="2:11" s="1" customFormat="1" ht="15" customHeight="1">
      <c r="B131" s="332"/>
      <c r="C131" s="313" t="s">
        <v>4777</v>
      </c>
      <c r="D131" s="313"/>
      <c r="E131" s="313"/>
      <c r="F131" s="314" t="s">
        <v>4768</v>
      </c>
      <c r="G131" s="313"/>
      <c r="H131" s="313" t="s">
        <v>4778</v>
      </c>
      <c r="I131" s="313" t="s">
        <v>4764</v>
      </c>
      <c r="J131" s="313">
        <v>20</v>
      </c>
      <c r="K131" s="335"/>
    </row>
    <row r="132" spans="2:11" s="1" customFormat="1" ht="15" customHeight="1">
      <c r="B132" s="332"/>
      <c r="C132" s="313" t="s">
        <v>4779</v>
      </c>
      <c r="D132" s="313"/>
      <c r="E132" s="313"/>
      <c r="F132" s="314" t="s">
        <v>4768</v>
      </c>
      <c r="G132" s="313"/>
      <c r="H132" s="313" t="s">
        <v>4780</v>
      </c>
      <c r="I132" s="313" t="s">
        <v>4764</v>
      </c>
      <c r="J132" s="313">
        <v>20</v>
      </c>
      <c r="K132" s="335"/>
    </row>
    <row r="133" spans="2:11" s="1" customFormat="1" ht="15" customHeight="1">
      <c r="B133" s="332"/>
      <c r="C133" s="289" t="s">
        <v>4767</v>
      </c>
      <c r="D133" s="289"/>
      <c r="E133" s="289"/>
      <c r="F133" s="310" t="s">
        <v>4768</v>
      </c>
      <c r="G133" s="289"/>
      <c r="H133" s="289" t="s">
        <v>4802</v>
      </c>
      <c r="I133" s="289" t="s">
        <v>4764</v>
      </c>
      <c r="J133" s="289">
        <v>50</v>
      </c>
      <c r="K133" s="335"/>
    </row>
    <row r="134" spans="2:11" s="1" customFormat="1" ht="15" customHeight="1">
      <c r="B134" s="332"/>
      <c r="C134" s="289" t="s">
        <v>4781</v>
      </c>
      <c r="D134" s="289"/>
      <c r="E134" s="289"/>
      <c r="F134" s="310" t="s">
        <v>4768</v>
      </c>
      <c r="G134" s="289"/>
      <c r="H134" s="289" t="s">
        <v>4802</v>
      </c>
      <c r="I134" s="289" t="s">
        <v>4764</v>
      </c>
      <c r="J134" s="289">
        <v>50</v>
      </c>
      <c r="K134" s="335"/>
    </row>
    <row r="135" spans="2:11" s="1" customFormat="1" ht="15" customHeight="1">
      <c r="B135" s="332"/>
      <c r="C135" s="289" t="s">
        <v>4787</v>
      </c>
      <c r="D135" s="289"/>
      <c r="E135" s="289"/>
      <c r="F135" s="310" t="s">
        <v>4768</v>
      </c>
      <c r="G135" s="289"/>
      <c r="H135" s="289" t="s">
        <v>4802</v>
      </c>
      <c r="I135" s="289" t="s">
        <v>4764</v>
      </c>
      <c r="J135" s="289">
        <v>50</v>
      </c>
      <c r="K135" s="335"/>
    </row>
    <row r="136" spans="2:11" s="1" customFormat="1" ht="15" customHeight="1">
      <c r="B136" s="332"/>
      <c r="C136" s="289" t="s">
        <v>4789</v>
      </c>
      <c r="D136" s="289"/>
      <c r="E136" s="289"/>
      <c r="F136" s="310" t="s">
        <v>4768</v>
      </c>
      <c r="G136" s="289"/>
      <c r="H136" s="289" t="s">
        <v>4802</v>
      </c>
      <c r="I136" s="289" t="s">
        <v>4764</v>
      </c>
      <c r="J136" s="289">
        <v>50</v>
      </c>
      <c r="K136" s="335"/>
    </row>
    <row r="137" spans="2:11" s="1" customFormat="1" ht="15" customHeight="1">
      <c r="B137" s="332"/>
      <c r="C137" s="289" t="s">
        <v>4790</v>
      </c>
      <c r="D137" s="289"/>
      <c r="E137" s="289"/>
      <c r="F137" s="310" t="s">
        <v>4768</v>
      </c>
      <c r="G137" s="289"/>
      <c r="H137" s="289" t="s">
        <v>4815</v>
      </c>
      <c r="I137" s="289" t="s">
        <v>4764</v>
      </c>
      <c r="J137" s="289">
        <v>255</v>
      </c>
      <c r="K137" s="335"/>
    </row>
    <row r="138" spans="2:11" s="1" customFormat="1" ht="15" customHeight="1">
      <c r="B138" s="332"/>
      <c r="C138" s="289" t="s">
        <v>4792</v>
      </c>
      <c r="D138" s="289"/>
      <c r="E138" s="289"/>
      <c r="F138" s="310" t="s">
        <v>4762</v>
      </c>
      <c r="G138" s="289"/>
      <c r="H138" s="289" t="s">
        <v>4816</v>
      </c>
      <c r="I138" s="289" t="s">
        <v>4794</v>
      </c>
      <c r="J138" s="289"/>
      <c r="K138" s="335"/>
    </row>
    <row r="139" spans="2:11" s="1" customFormat="1" ht="15" customHeight="1">
      <c r="B139" s="332"/>
      <c r="C139" s="289" t="s">
        <v>4795</v>
      </c>
      <c r="D139" s="289"/>
      <c r="E139" s="289"/>
      <c r="F139" s="310" t="s">
        <v>4762</v>
      </c>
      <c r="G139" s="289"/>
      <c r="H139" s="289" t="s">
        <v>4817</v>
      </c>
      <c r="I139" s="289" t="s">
        <v>4797</v>
      </c>
      <c r="J139" s="289"/>
      <c r="K139" s="335"/>
    </row>
    <row r="140" spans="2:11" s="1" customFormat="1" ht="15" customHeight="1">
      <c r="B140" s="332"/>
      <c r="C140" s="289" t="s">
        <v>4798</v>
      </c>
      <c r="D140" s="289"/>
      <c r="E140" s="289"/>
      <c r="F140" s="310" t="s">
        <v>4762</v>
      </c>
      <c r="G140" s="289"/>
      <c r="H140" s="289" t="s">
        <v>4798</v>
      </c>
      <c r="I140" s="289" t="s">
        <v>4797</v>
      </c>
      <c r="J140" s="289"/>
      <c r="K140" s="335"/>
    </row>
    <row r="141" spans="2:11" s="1" customFormat="1" ht="15" customHeight="1">
      <c r="B141" s="332"/>
      <c r="C141" s="289" t="s">
        <v>38</v>
      </c>
      <c r="D141" s="289"/>
      <c r="E141" s="289"/>
      <c r="F141" s="310" t="s">
        <v>4762</v>
      </c>
      <c r="G141" s="289"/>
      <c r="H141" s="289" t="s">
        <v>4818</v>
      </c>
      <c r="I141" s="289" t="s">
        <v>4797</v>
      </c>
      <c r="J141" s="289"/>
      <c r="K141" s="335"/>
    </row>
    <row r="142" spans="2:11" s="1" customFormat="1" ht="15" customHeight="1">
      <c r="B142" s="332"/>
      <c r="C142" s="289" t="s">
        <v>4819</v>
      </c>
      <c r="D142" s="289"/>
      <c r="E142" s="289"/>
      <c r="F142" s="310" t="s">
        <v>4762</v>
      </c>
      <c r="G142" s="289"/>
      <c r="H142" s="289" t="s">
        <v>4820</v>
      </c>
      <c r="I142" s="289" t="s">
        <v>4797</v>
      </c>
      <c r="J142" s="289"/>
      <c r="K142" s="335"/>
    </row>
    <row r="143" spans="2:11" s="1" customFormat="1" ht="15" customHeight="1">
      <c r="B143" s="336"/>
      <c r="C143" s="337"/>
      <c r="D143" s="337"/>
      <c r="E143" s="337"/>
      <c r="F143" s="337"/>
      <c r="G143" s="337"/>
      <c r="H143" s="337"/>
      <c r="I143" s="337"/>
      <c r="J143" s="337"/>
      <c r="K143" s="338"/>
    </row>
    <row r="144" spans="2:11" s="1" customFormat="1" ht="18.75" customHeight="1">
      <c r="B144" s="323"/>
      <c r="C144" s="323"/>
      <c r="D144" s="323"/>
      <c r="E144" s="323"/>
      <c r="F144" s="324"/>
      <c r="G144" s="323"/>
      <c r="H144" s="323"/>
      <c r="I144" s="323"/>
      <c r="J144" s="323"/>
      <c r="K144" s="323"/>
    </row>
    <row r="145" spans="2:11" s="1" customFormat="1" ht="18.75" customHeight="1">
      <c r="B145" s="296"/>
      <c r="C145" s="296"/>
      <c r="D145" s="296"/>
      <c r="E145" s="296"/>
      <c r="F145" s="296"/>
      <c r="G145" s="296"/>
      <c r="H145" s="296"/>
      <c r="I145" s="296"/>
      <c r="J145" s="296"/>
      <c r="K145" s="296"/>
    </row>
    <row r="146" spans="2:11" s="1" customFormat="1" ht="7.5" customHeight="1">
      <c r="B146" s="297"/>
      <c r="C146" s="298"/>
      <c r="D146" s="298"/>
      <c r="E146" s="298"/>
      <c r="F146" s="298"/>
      <c r="G146" s="298"/>
      <c r="H146" s="298"/>
      <c r="I146" s="298"/>
      <c r="J146" s="298"/>
      <c r="K146" s="299"/>
    </row>
    <row r="147" spans="2:11" s="1" customFormat="1" ht="45" customHeight="1">
      <c r="B147" s="300"/>
      <c r="C147" s="422" t="s">
        <v>4821</v>
      </c>
      <c r="D147" s="422"/>
      <c r="E147" s="422"/>
      <c r="F147" s="422"/>
      <c r="G147" s="422"/>
      <c r="H147" s="422"/>
      <c r="I147" s="422"/>
      <c r="J147" s="422"/>
      <c r="K147" s="301"/>
    </row>
    <row r="148" spans="2:11" s="1" customFormat="1" ht="17.25" customHeight="1">
      <c r="B148" s="300"/>
      <c r="C148" s="302" t="s">
        <v>4756</v>
      </c>
      <c r="D148" s="302"/>
      <c r="E148" s="302"/>
      <c r="F148" s="302" t="s">
        <v>4757</v>
      </c>
      <c r="G148" s="303"/>
      <c r="H148" s="302" t="s">
        <v>54</v>
      </c>
      <c r="I148" s="302" t="s">
        <v>57</v>
      </c>
      <c r="J148" s="302" t="s">
        <v>4758</v>
      </c>
      <c r="K148" s="301"/>
    </row>
    <row r="149" spans="2:11" s="1" customFormat="1" ht="17.25" customHeight="1">
      <c r="B149" s="300"/>
      <c r="C149" s="304" t="s">
        <v>4759</v>
      </c>
      <c r="D149" s="304"/>
      <c r="E149" s="304"/>
      <c r="F149" s="305" t="s">
        <v>4760</v>
      </c>
      <c r="G149" s="306"/>
      <c r="H149" s="304"/>
      <c r="I149" s="304"/>
      <c r="J149" s="304" t="s">
        <v>4761</v>
      </c>
      <c r="K149" s="301"/>
    </row>
    <row r="150" spans="2:11" s="1" customFormat="1" ht="5.25" customHeight="1">
      <c r="B150" s="312"/>
      <c r="C150" s="307"/>
      <c r="D150" s="307"/>
      <c r="E150" s="307"/>
      <c r="F150" s="307"/>
      <c r="G150" s="308"/>
      <c r="H150" s="307"/>
      <c r="I150" s="307"/>
      <c r="J150" s="307"/>
      <c r="K150" s="335"/>
    </row>
    <row r="151" spans="2:11" s="1" customFormat="1" ht="15" customHeight="1">
      <c r="B151" s="312"/>
      <c r="C151" s="339" t="s">
        <v>4765</v>
      </c>
      <c r="D151" s="289"/>
      <c r="E151" s="289"/>
      <c r="F151" s="340" t="s">
        <v>4762</v>
      </c>
      <c r="G151" s="289"/>
      <c r="H151" s="339" t="s">
        <v>4802</v>
      </c>
      <c r="I151" s="339" t="s">
        <v>4764</v>
      </c>
      <c r="J151" s="339">
        <v>120</v>
      </c>
      <c r="K151" s="335"/>
    </row>
    <row r="152" spans="2:11" s="1" customFormat="1" ht="15" customHeight="1">
      <c r="B152" s="312"/>
      <c r="C152" s="339" t="s">
        <v>4811</v>
      </c>
      <c r="D152" s="289"/>
      <c r="E152" s="289"/>
      <c r="F152" s="340" t="s">
        <v>4762</v>
      </c>
      <c r="G152" s="289"/>
      <c r="H152" s="339" t="s">
        <v>4822</v>
      </c>
      <c r="I152" s="339" t="s">
        <v>4764</v>
      </c>
      <c r="J152" s="339" t="s">
        <v>4813</v>
      </c>
      <c r="K152" s="335"/>
    </row>
    <row r="153" spans="2:11" s="1" customFormat="1" ht="15" customHeight="1">
      <c r="B153" s="312"/>
      <c r="C153" s="339" t="s">
        <v>106</v>
      </c>
      <c r="D153" s="289"/>
      <c r="E153" s="289"/>
      <c r="F153" s="340" t="s">
        <v>4762</v>
      </c>
      <c r="G153" s="289"/>
      <c r="H153" s="339" t="s">
        <v>4823</v>
      </c>
      <c r="I153" s="339" t="s">
        <v>4764</v>
      </c>
      <c r="J153" s="339" t="s">
        <v>4813</v>
      </c>
      <c r="K153" s="335"/>
    </row>
    <row r="154" spans="2:11" s="1" customFormat="1" ht="15" customHeight="1">
      <c r="B154" s="312"/>
      <c r="C154" s="339" t="s">
        <v>4767</v>
      </c>
      <c r="D154" s="289"/>
      <c r="E154" s="289"/>
      <c r="F154" s="340" t="s">
        <v>4768</v>
      </c>
      <c r="G154" s="289"/>
      <c r="H154" s="339" t="s">
        <v>4802</v>
      </c>
      <c r="I154" s="339" t="s">
        <v>4764</v>
      </c>
      <c r="J154" s="339">
        <v>50</v>
      </c>
      <c r="K154" s="335"/>
    </row>
    <row r="155" spans="2:11" s="1" customFormat="1" ht="15" customHeight="1">
      <c r="B155" s="312"/>
      <c r="C155" s="339" t="s">
        <v>4770</v>
      </c>
      <c r="D155" s="289"/>
      <c r="E155" s="289"/>
      <c r="F155" s="340" t="s">
        <v>4762</v>
      </c>
      <c r="G155" s="289"/>
      <c r="H155" s="339" t="s">
        <v>4802</v>
      </c>
      <c r="I155" s="339" t="s">
        <v>4772</v>
      </c>
      <c r="J155" s="339"/>
      <c r="K155" s="335"/>
    </row>
    <row r="156" spans="2:11" s="1" customFormat="1" ht="15" customHeight="1">
      <c r="B156" s="312"/>
      <c r="C156" s="339" t="s">
        <v>4781</v>
      </c>
      <c r="D156" s="289"/>
      <c r="E156" s="289"/>
      <c r="F156" s="340" t="s">
        <v>4768</v>
      </c>
      <c r="G156" s="289"/>
      <c r="H156" s="339" t="s">
        <v>4802</v>
      </c>
      <c r="I156" s="339" t="s">
        <v>4764</v>
      </c>
      <c r="J156" s="339">
        <v>50</v>
      </c>
      <c r="K156" s="335"/>
    </row>
    <row r="157" spans="2:11" s="1" customFormat="1" ht="15" customHeight="1">
      <c r="B157" s="312"/>
      <c r="C157" s="339" t="s">
        <v>4789</v>
      </c>
      <c r="D157" s="289"/>
      <c r="E157" s="289"/>
      <c r="F157" s="340" t="s">
        <v>4768</v>
      </c>
      <c r="G157" s="289"/>
      <c r="H157" s="339" t="s">
        <v>4802</v>
      </c>
      <c r="I157" s="339" t="s">
        <v>4764</v>
      </c>
      <c r="J157" s="339">
        <v>50</v>
      </c>
      <c r="K157" s="335"/>
    </row>
    <row r="158" spans="2:11" s="1" customFormat="1" ht="15" customHeight="1">
      <c r="B158" s="312"/>
      <c r="C158" s="339" t="s">
        <v>4787</v>
      </c>
      <c r="D158" s="289"/>
      <c r="E158" s="289"/>
      <c r="F158" s="340" t="s">
        <v>4768</v>
      </c>
      <c r="G158" s="289"/>
      <c r="H158" s="339" t="s">
        <v>4802</v>
      </c>
      <c r="I158" s="339" t="s">
        <v>4764</v>
      </c>
      <c r="J158" s="339">
        <v>50</v>
      </c>
      <c r="K158" s="335"/>
    </row>
    <row r="159" spans="2:11" s="1" customFormat="1" ht="15" customHeight="1">
      <c r="B159" s="312"/>
      <c r="C159" s="339" t="s">
        <v>121</v>
      </c>
      <c r="D159" s="289"/>
      <c r="E159" s="289"/>
      <c r="F159" s="340" t="s">
        <v>4762</v>
      </c>
      <c r="G159" s="289"/>
      <c r="H159" s="339" t="s">
        <v>4824</v>
      </c>
      <c r="I159" s="339" t="s">
        <v>4764</v>
      </c>
      <c r="J159" s="339" t="s">
        <v>4825</v>
      </c>
      <c r="K159" s="335"/>
    </row>
    <row r="160" spans="2:11" s="1" customFormat="1" ht="15" customHeight="1">
      <c r="B160" s="312"/>
      <c r="C160" s="339" t="s">
        <v>4826</v>
      </c>
      <c r="D160" s="289"/>
      <c r="E160" s="289"/>
      <c r="F160" s="340" t="s">
        <v>4762</v>
      </c>
      <c r="G160" s="289"/>
      <c r="H160" s="339" t="s">
        <v>4827</v>
      </c>
      <c r="I160" s="339" t="s">
        <v>4797</v>
      </c>
      <c r="J160" s="339"/>
      <c r="K160" s="335"/>
    </row>
    <row r="161" spans="2:11" s="1" customFormat="1" ht="15" customHeight="1">
      <c r="B161" s="341"/>
      <c r="C161" s="321"/>
      <c r="D161" s="321"/>
      <c r="E161" s="321"/>
      <c r="F161" s="321"/>
      <c r="G161" s="321"/>
      <c r="H161" s="321"/>
      <c r="I161" s="321"/>
      <c r="J161" s="321"/>
      <c r="K161" s="342"/>
    </row>
    <row r="162" spans="2:11" s="1" customFormat="1" ht="18.75" customHeight="1">
      <c r="B162" s="323"/>
      <c r="C162" s="333"/>
      <c r="D162" s="333"/>
      <c r="E162" s="333"/>
      <c r="F162" s="343"/>
      <c r="G162" s="333"/>
      <c r="H162" s="333"/>
      <c r="I162" s="333"/>
      <c r="J162" s="333"/>
      <c r="K162" s="323"/>
    </row>
    <row r="163" spans="2:11" s="1" customFormat="1" ht="18.75" customHeight="1">
      <c r="B163" s="296"/>
      <c r="C163" s="296"/>
      <c r="D163" s="296"/>
      <c r="E163" s="296"/>
      <c r="F163" s="296"/>
      <c r="G163" s="296"/>
      <c r="H163" s="296"/>
      <c r="I163" s="296"/>
      <c r="J163" s="296"/>
      <c r="K163" s="296"/>
    </row>
    <row r="164" spans="2:11" s="1" customFormat="1" ht="7.5" customHeight="1">
      <c r="B164" s="278"/>
      <c r="C164" s="279"/>
      <c r="D164" s="279"/>
      <c r="E164" s="279"/>
      <c r="F164" s="279"/>
      <c r="G164" s="279"/>
      <c r="H164" s="279"/>
      <c r="I164" s="279"/>
      <c r="J164" s="279"/>
      <c r="K164" s="280"/>
    </row>
    <row r="165" spans="2:11" s="1" customFormat="1" ht="45" customHeight="1">
      <c r="B165" s="281"/>
      <c r="C165" s="420" t="s">
        <v>4828</v>
      </c>
      <c r="D165" s="420"/>
      <c r="E165" s="420"/>
      <c r="F165" s="420"/>
      <c r="G165" s="420"/>
      <c r="H165" s="420"/>
      <c r="I165" s="420"/>
      <c r="J165" s="420"/>
      <c r="K165" s="282"/>
    </row>
    <row r="166" spans="2:11" s="1" customFormat="1" ht="17.25" customHeight="1">
      <c r="B166" s="281"/>
      <c r="C166" s="302" t="s">
        <v>4756</v>
      </c>
      <c r="D166" s="302"/>
      <c r="E166" s="302"/>
      <c r="F166" s="302" t="s">
        <v>4757</v>
      </c>
      <c r="G166" s="344"/>
      <c r="H166" s="345" t="s">
        <v>54</v>
      </c>
      <c r="I166" s="345" t="s">
        <v>57</v>
      </c>
      <c r="J166" s="302" t="s">
        <v>4758</v>
      </c>
      <c r="K166" s="282"/>
    </row>
    <row r="167" spans="2:11" s="1" customFormat="1" ht="17.25" customHeight="1">
      <c r="B167" s="283"/>
      <c r="C167" s="304" t="s">
        <v>4759</v>
      </c>
      <c r="D167" s="304"/>
      <c r="E167" s="304"/>
      <c r="F167" s="305" t="s">
        <v>4760</v>
      </c>
      <c r="G167" s="346"/>
      <c r="H167" s="347"/>
      <c r="I167" s="347"/>
      <c r="J167" s="304" t="s">
        <v>4761</v>
      </c>
      <c r="K167" s="284"/>
    </row>
    <row r="168" spans="2:11" s="1" customFormat="1" ht="5.25" customHeight="1">
      <c r="B168" s="312"/>
      <c r="C168" s="307"/>
      <c r="D168" s="307"/>
      <c r="E168" s="307"/>
      <c r="F168" s="307"/>
      <c r="G168" s="308"/>
      <c r="H168" s="307"/>
      <c r="I168" s="307"/>
      <c r="J168" s="307"/>
      <c r="K168" s="335"/>
    </row>
    <row r="169" spans="2:11" s="1" customFormat="1" ht="15" customHeight="1">
      <c r="B169" s="312"/>
      <c r="C169" s="289" t="s">
        <v>4765</v>
      </c>
      <c r="D169" s="289"/>
      <c r="E169" s="289"/>
      <c r="F169" s="310" t="s">
        <v>4762</v>
      </c>
      <c r="G169" s="289"/>
      <c r="H169" s="289" t="s">
        <v>4802</v>
      </c>
      <c r="I169" s="289" t="s">
        <v>4764</v>
      </c>
      <c r="J169" s="289">
        <v>120</v>
      </c>
      <c r="K169" s="335"/>
    </row>
    <row r="170" spans="2:11" s="1" customFormat="1" ht="15" customHeight="1">
      <c r="B170" s="312"/>
      <c r="C170" s="289" t="s">
        <v>4811</v>
      </c>
      <c r="D170" s="289"/>
      <c r="E170" s="289"/>
      <c r="F170" s="310" t="s">
        <v>4762</v>
      </c>
      <c r="G170" s="289"/>
      <c r="H170" s="289" t="s">
        <v>4812</v>
      </c>
      <c r="I170" s="289" t="s">
        <v>4764</v>
      </c>
      <c r="J170" s="289" t="s">
        <v>4813</v>
      </c>
      <c r="K170" s="335"/>
    </row>
    <row r="171" spans="2:11" s="1" customFormat="1" ht="15" customHeight="1">
      <c r="B171" s="312"/>
      <c r="C171" s="289" t="s">
        <v>106</v>
      </c>
      <c r="D171" s="289"/>
      <c r="E171" s="289"/>
      <c r="F171" s="310" t="s">
        <v>4762</v>
      </c>
      <c r="G171" s="289"/>
      <c r="H171" s="289" t="s">
        <v>4829</v>
      </c>
      <c r="I171" s="289" t="s">
        <v>4764</v>
      </c>
      <c r="J171" s="289" t="s">
        <v>4813</v>
      </c>
      <c r="K171" s="335"/>
    </row>
    <row r="172" spans="2:11" s="1" customFormat="1" ht="15" customHeight="1">
      <c r="B172" s="312"/>
      <c r="C172" s="289" t="s">
        <v>4767</v>
      </c>
      <c r="D172" s="289"/>
      <c r="E172" s="289"/>
      <c r="F172" s="310" t="s">
        <v>4768</v>
      </c>
      <c r="G172" s="289"/>
      <c r="H172" s="289" t="s">
        <v>4829</v>
      </c>
      <c r="I172" s="289" t="s">
        <v>4764</v>
      </c>
      <c r="J172" s="289">
        <v>50</v>
      </c>
      <c r="K172" s="335"/>
    </row>
    <row r="173" spans="2:11" s="1" customFormat="1" ht="15" customHeight="1">
      <c r="B173" s="312"/>
      <c r="C173" s="289" t="s">
        <v>4770</v>
      </c>
      <c r="D173" s="289"/>
      <c r="E173" s="289"/>
      <c r="F173" s="310" t="s">
        <v>4762</v>
      </c>
      <c r="G173" s="289"/>
      <c r="H173" s="289" t="s">
        <v>4829</v>
      </c>
      <c r="I173" s="289" t="s">
        <v>4772</v>
      </c>
      <c r="J173" s="289"/>
      <c r="K173" s="335"/>
    </row>
    <row r="174" spans="2:11" s="1" customFormat="1" ht="15" customHeight="1">
      <c r="B174" s="312"/>
      <c r="C174" s="289" t="s">
        <v>4781</v>
      </c>
      <c r="D174" s="289"/>
      <c r="E174" s="289"/>
      <c r="F174" s="310" t="s">
        <v>4768</v>
      </c>
      <c r="G174" s="289"/>
      <c r="H174" s="289" t="s">
        <v>4829</v>
      </c>
      <c r="I174" s="289" t="s">
        <v>4764</v>
      </c>
      <c r="J174" s="289">
        <v>50</v>
      </c>
      <c r="K174" s="335"/>
    </row>
    <row r="175" spans="2:11" s="1" customFormat="1" ht="15" customHeight="1">
      <c r="B175" s="312"/>
      <c r="C175" s="289" t="s">
        <v>4789</v>
      </c>
      <c r="D175" s="289"/>
      <c r="E175" s="289"/>
      <c r="F175" s="310" t="s">
        <v>4768</v>
      </c>
      <c r="G175" s="289"/>
      <c r="H175" s="289" t="s">
        <v>4829</v>
      </c>
      <c r="I175" s="289" t="s">
        <v>4764</v>
      </c>
      <c r="J175" s="289">
        <v>50</v>
      </c>
      <c r="K175" s="335"/>
    </row>
    <row r="176" spans="2:11" s="1" customFormat="1" ht="15" customHeight="1">
      <c r="B176" s="312"/>
      <c r="C176" s="289" t="s">
        <v>4787</v>
      </c>
      <c r="D176" s="289"/>
      <c r="E176" s="289"/>
      <c r="F176" s="310" t="s">
        <v>4768</v>
      </c>
      <c r="G176" s="289"/>
      <c r="H176" s="289" t="s">
        <v>4829</v>
      </c>
      <c r="I176" s="289" t="s">
        <v>4764</v>
      </c>
      <c r="J176" s="289">
        <v>50</v>
      </c>
      <c r="K176" s="335"/>
    </row>
    <row r="177" spans="2:11" s="1" customFormat="1" ht="15" customHeight="1">
      <c r="B177" s="312"/>
      <c r="C177" s="289" t="s">
        <v>154</v>
      </c>
      <c r="D177" s="289"/>
      <c r="E177" s="289"/>
      <c r="F177" s="310" t="s">
        <v>4762</v>
      </c>
      <c r="G177" s="289"/>
      <c r="H177" s="289" t="s">
        <v>4830</v>
      </c>
      <c r="I177" s="289" t="s">
        <v>4831</v>
      </c>
      <c r="J177" s="289"/>
      <c r="K177" s="335"/>
    </row>
    <row r="178" spans="2:11" s="1" customFormat="1" ht="15" customHeight="1">
      <c r="B178" s="312"/>
      <c r="C178" s="289" t="s">
        <v>57</v>
      </c>
      <c r="D178" s="289"/>
      <c r="E178" s="289"/>
      <c r="F178" s="310" t="s">
        <v>4762</v>
      </c>
      <c r="G178" s="289"/>
      <c r="H178" s="289" t="s">
        <v>4832</v>
      </c>
      <c r="I178" s="289" t="s">
        <v>4833</v>
      </c>
      <c r="J178" s="289">
        <v>1</v>
      </c>
      <c r="K178" s="335"/>
    </row>
    <row r="179" spans="2:11" s="1" customFormat="1" ht="15" customHeight="1">
      <c r="B179" s="312"/>
      <c r="C179" s="289" t="s">
        <v>53</v>
      </c>
      <c r="D179" s="289"/>
      <c r="E179" s="289"/>
      <c r="F179" s="310" t="s">
        <v>4762</v>
      </c>
      <c r="G179" s="289"/>
      <c r="H179" s="289" t="s">
        <v>4834</v>
      </c>
      <c r="I179" s="289" t="s">
        <v>4764</v>
      </c>
      <c r="J179" s="289">
        <v>20</v>
      </c>
      <c r="K179" s="335"/>
    </row>
    <row r="180" spans="2:11" s="1" customFormat="1" ht="15" customHeight="1">
      <c r="B180" s="312"/>
      <c r="C180" s="289" t="s">
        <v>54</v>
      </c>
      <c r="D180" s="289"/>
      <c r="E180" s="289"/>
      <c r="F180" s="310" t="s">
        <v>4762</v>
      </c>
      <c r="G180" s="289"/>
      <c r="H180" s="289" t="s">
        <v>4835</v>
      </c>
      <c r="I180" s="289" t="s">
        <v>4764</v>
      </c>
      <c r="J180" s="289">
        <v>255</v>
      </c>
      <c r="K180" s="335"/>
    </row>
    <row r="181" spans="2:11" s="1" customFormat="1" ht="15" customHeight="1">
      <c r="B181" s="312"/>
      <c r="C181" s="289" t="s">
        <v>155</v>
      </c>
      <c r="D181" s="289"/>
      <c r="E181" s="289"/>
      <c r="F181" s="310" t="s">
        <v>4762</v>
      </c>
      <c r="G181" s="289"/>
      <c r="H181" s="289" t="s">
        <v>4726</v>
      </c>
      <c r="I181" s="289" t="s">
        <v>4764</v>
      </c>
      <c r="J181" s="289">
        <v>10</v>
      </c>
      <c r="K181" s="335"/>
    </row>
    <row r="182" spans="2:11" s="1" customFormat="1" ht="15" customHeight="1">
      <c r="B182" s="312"/>
      <c r="C182" s="289" t="s">
        <v>156</v>
      </c>
      <c r="D182" s="289"/>
      <c r="E182" s="289"/>
      <c r="F182" s="310" t="s">
        <v>4762</v>
      </c>
      <c r="G182" s="289"/>
      <c r="H182" s="289" t="s">
        <v>4836</v>
      </c>
      <c r="I182" s="289" t="s">
        <v>4797</v>
      </c>
      <c r="J182" s="289"/>
      <c r="K182" s="335"/>
    </row>
    <row r="183" spans="2:11" s="1" customFormat="1" ht="15" customHeight="1">
      <c r="B183" s="312"/>
      <c r="C183" s="289" t="s">
        <v>4837</v>
      </c>
      <c r="D183" s="289"/>
      <c r="E183" s="289"/>
      <c r="F183" s="310" t="s">
        <v>4762</v>
      </c>
      <c r="G183" s="289"/>
      <c r="H183" s="289" t="s">
        <v>4838</v>
      </c>
      <c r="I183" s="289" t="s">
        <v>4797</v>
      </c>
      <c r="J183" s="289"/>
      <c r="K183" s="335"/>
    </row>
    <row r="184" spans="2:11" s="1" customFormat="1" ht="15" customHeight="1">
      <c r="B184" s="312"/>
      <c r="C184" s="289" t="s">
        <v>4826</v>
      </c>
      <c r="D184" s="289"/>
      <c r="E184" s="289"/>
      <c r="F184" s="310" t="s">
        <v>4762</v>
      </c>
      <c r="G184" s="289"/>
      <c r="H184" s="289" t="s">
        <v>4839</v>
      </c>
      <c r="I184" s="289" t="s">
        <v>4797</v>
      </c>
      <c r="J184" s="289"/>
      <c r="K184" s="335"/>
    </row>
    <row r="185" spans="2:11" s="1" customFormat="1" ht="15" customHeight="1">
      <c r="B185" s="312"/>
      <c r="C185" s="289" t="s">
        <v>158</v>
      </c>
      <c r="D185" s="289"/>
      <c r="E185" s="289"/>
      <c r="F185" s="310" t="s">
        <v>4768</v>
      </c>
      <c r="G185" s="289"/>
      <c r="H185" s="289" t="s">
        <v>4840</v>
      </c>
      <c r="I185" s="289" t="s">
        <v>4764</v>
      </c>
      <c r="J185" s="289">
        <v>50</v>
      </c>
      <c r="K185" s="335"/>
    </row>
    <row r="186" spans="2:11" s="1" customFormat="1" ht="15" customHeight="1">
      <c r="B186" s="312"/>
      <c r="C186" s="289" t="s">
        <v>4841</v>
      </c>
      <c r="D186" s="289"/>
      <c r="E186" s="289"/>
      <c r="F186" s="310" t="s">
        <v>4768</v>
      </c>
      <c r="G186" s="289"/>
      <c r="H186" s="289" t="s">
        <v>4842</v>
      </c>
      <c r="I186" s="289" t="s">
        <v>4843</v>
      </c>
      <c r="J186" s="289"/>
      <c r="K186" s="335"/>
    </row>
    <row r="187" spans="2:11" s="1" customFormat="1" ht="15" customHeight="1">
      <c r="B187" s="312"/>
      <c r="C187" s="289" t="s">
        <v>4844</v>
      </c>
      <c r="D187" s="289"/>
      <c r="E187" s="289"/>
      <c r="F187" s="310" t="s">
        <v>4768</v>
      </c>
      <c r="G187" s="289"/>
      <c r="H187" s="289" t="s">
        <v>4845</v>
      </c>
      <c r="I187" s="289" t="s">
        <v>4843</v>
      </c>
      <c r="J187" s="289"/>
      <c r="K187" s="335"/>
    </row>
    <row r="188" spans="2:11" s="1" customFormat="1" ht="15" customHeight="1">
      <c r="B188" s="312"/>
      <c r="C188" s="289" t="s">
        <v>4846</v>
      </c>
      <c r="D188" s="289"/>
      <c r="E188" s="289"/>
      <c r="F188" s="310" t="s">
        <v>4768</v>
      </c>
      <c r="G188" s="289"/>
      <c r="H188" s="289" t="s">
        <v>4847</v>
      </c>
      <c r="I188" s="289" t="s">
        <v>4843</v>
      </c>
      <c r="J188" s="289"/>
      <c r="K188" s="335"/>
    </row>
    <row r="189" spans="2:11" s="1" customFormat="1" ht="15" customHeight="1">
      <c r="B189" s="312"/>
      <c r="C189" s="348" t="s">
        <v>4848</v>
      </c>
      <c r="D189" s="289"/>
      <c r="E189" s="289"/>
      <c r="F189" s="310" t="s">
        <v>4768</v>
      </c>
      <c r="G189" s="289"/>
      <c r="H189" s="289" t="s">
        <v>4849</v>
      </c>
      <c r="I189" s="289" t="s">
        <v>4850</v>
      </c>
      <c r="J189" s="349" t="s">
        <v>4851</v>
      </c>
      <c r="K189" s="335"/>
    </row>
    <row r="190" spans="2:11" s="19" customFormat="1" ht="15" customHeight="1">
      <c r="B190" s="350"/>
      <c r="C190" s="351" t="s">
        <v>4852</v>
      </c>
      <c r="D190" s="352"/>
      <c r="E190" s="352"/>
      <c r="F190" s="353" t="s">
        <v>4768</v>
      </c>
      <c r="G190" s="352"/>
      <c r="H190" s="352" t="s">
        <v>4853</v>
      </c>
      <c r="I190" s="352" t="s">
        <v>4850</v>
      </c>
      <c r="J190" s="354" t="s">
        <v>4851</v>
      </c>
      <c r="K190" s="355"/>
    </row>
    <row r="191" spans="2:11" s="1" customFormat="1" ht="15" customHeight="1">
      <c r="B191" s="312"/>
      <c r="C191" s="348" t="s">
        <v>42</v>
      </c>
      <c r="D191" s="289"/>
      <c r="E191" s="289"/>
      <c r="F191" s="310" t="s">
        <v>4762</v>
      </c>
      <c r="G191" s="289"/>
      <c r="H191" s="286" t="s">
        <v>4854</v>
      </c>
      <c r="I191" s="289" t="s">
        <v>4855</v>
      </c>
      <c r="J191" s="289"/>
      <c r="K191" s="335"/>
    </row>
    <row r="192" spans="2:11" s="1" customFormat="1" ht="15" customHeight="1">
      <c r="B192" s="312"/>
      <c r="C192" s="348" t="s">
        <v>4856</v>
      </c>
      <c r="D192" s="289"/>
      <c r="E192" s="289"/>
      <c r="F192" s="310" t="s">
        <v>4762</v>
      </c>
      <c r="G192" s="289"/>
      <c r="H192" s="289" t="s">
        <v>4857</v>
      </c>
      <c r="I192" s="289" t="s">
        <v>4797</v>
      </c>
      <c r="J192" s="289"/>
      <c r="K192" s="335"/>
    </row>
    <row r="193" spans="2:11" s="1" customFormat="1" ht="15" customHeight="1">
      <c r="B193" s="312"/>
      <c r="C193" s="348" t="s">
        <v>4858</v>
      </c>
      <c r="D193" s="289"/>
      <c r="E193" s="289"/>
      <c r="F193" s="310" t="s">
        <v>4762</v>
      </c>
      <c r="G193" s="289"/>
      <c r="H193" s="289" t="s">
        <v>4859</v>
      </c>
      <c r="I193" s="289" t="s">
        <v>4797</v>
      </c>
      <c r="J193" s="289"/>
      <c r="K193" s="335"/>
    </row>
    <row r="194" spans="2:11" s="1" customFormat="1" ht="15" customHeight="1">
      <c r="B194" s="312"/>
      <c r="C194" s="348" t="s">
        <v>4860</v>
      </c>
      <c r="D194" s="289"/>
      <c r="E194" s="289"/>
      <c r="F194" s="310" t="s">
        <v>4768</v>
      </c>
      <c r="G194" s="289"/>
      <c r="H194" s="289" t="s">
        <v>4861</v>
      </c>
      <c r="I194" s="289" t="s">
        <v>4797</v>
      </c>
      <c r="J194" s="289"/>
      <c r="K194" s="335"/>
    </row>
    <row r="195" spans="2:11" s="1" customFormat="1" ht="15" customHeight="1">
      <c r="B195" s="341"/>
      <c r="C195" s="356"/>
      <c r="D195" s="321"/>
      <c r="E195" s="321"/>
      <c r="F195" s="321"/>
      <c r="G195" s="321"/>
      <c r="H195" s="321"/>
      <c r="I195" s="321"/>
      <c r="J195" s="321"/>
      <c r="K195" s="342"/>
    </row>
    <row r="196" spans="2:11" s="1" customFormat="1" ht="18.75" customHeight="1">
      <c r="B196" s="323"/>
      <c r="C196" s="333"/>
      <c r="D196" s="333"/>
      <c r="E196" s="333"/>
      <c r="F196" s="343"/>
      <c r="G196" s="333"/>
      <c r="H196" s="333"/>
      <c r="I196" s="333"/>
      <c r="J196" s="333"/>
      <c r="K196" s="323"/>
    </row>
    <row r="197" spans="2:11" s="1" customFormat="1" ht="18.75" customHeight="1">
      <c r="B197" s="323"/>
      <c r="C197" s="333"/>
      <c r="D197" s="333"/>
      <c r="E197" s="333"/>
      <c r="F197" s="343"/>
      <c r="G197" s="333"/>
      <c r="H197" s="333"/>
      <c r="I197" s="333"/>
      <c r="J197" s="333"/>
      <c r="K197" s="323"/>
    </row>
    <row r="198" spans="2:11" s="1" customFormat="1" ht="18.75" customHeight="1">
      <c r="B198" s="296"/>
      <c r="C198" s="296"/>
      <c r="D198" s="296"/>
      <c r="E198" s="296"/>
      <c r="F198" s="296"/>
      <c r="G198" s="296"/>
      <c r="H198" s="296"/>
      <c r="I198" s="296"/>
      <c r="J198" s="296"/>
      <c r="K198" s="296"/>
    </row>
    <row r="199" spans="2:11" s="1" customFormat="1" ht="13.5">
      <c r="B199" s="278"/>
      <c r="C199" s="279"/>
      <c r="D199" s="279"/>
      <c r="E199" s="279"/>
      <c r="F199" s="279"/>
      <c r="G199" s="279"/>
      <c r="H199" s="279"/>
      <c r="I199" s="279"/>
      <c r="J199" s="279"/>
      <c r="K199" s="280"/>
    </row>
    <row r="200" spans="2:11" s="1" customFormat="1" ht="21">
      <c r="B200" s="281"/>
      <c r="C200" s="420" t="s">
        <v>4862</v>
      </c>
      <c r="D200" s="420"/>
      <c r="E200" s="420"/>
      <c r="F200" s="420"/>
      <c r="G200" s="420"/>
      <c r="H200" s="420"/>
      <c r="I200" s="420"/>
      <c r="J200" s="420"/>
      <c r="K200" s="282"/>
    </row>
    <row r="201" spans="2:11" s="1" customFormat="1" ht="25.5" customHeight="1">
      <c r="B201" s="281"/>
      <c r="C201" s="357" t="s">
        <v>4863</v>
      </c>
      <c r="D201" s="357"/>
      <c r="E201" s="357"/>
      <c r="F201" s="357" t="s">
        <v>4864</v>
      </c>
      <c r="G201" s="358"/>
      <c r="H201" s="423" t="s">
        <v>4865</v>
      </c>
      <c r="I201" s="423"/>
      <c r="J201" s="423"/>
      <c r="K201" s="282"/>
    </row>
    <row r="202" spans="2:11" s="1" customFormat="1" ht="5.25" customHeight="1">
      <c r="B202" s="312"/>
      <c r="C202" s="307"/>
      <c r="D202" s="307"/>
      <c r="E202" s="307"/>
      <c r="F202" s="307"/>
      <c r="G202" s="333"/>
      <c r="H202" s="307"/>
      <c r="I202" s="307"/>
      <c r="J202" s="307"/>
      <c r="K202" s="335"/>
    </row>
    <row r="203" spans="2:11" s="1" customFormat="1" ht="15" customHeight="1">
      <c r="B203" s="312"/>
      <c r="C203" s="289" t="s">
        <v>4855</v>
      </c>
      <c r="D203" s="289"/>
      <c r="E203" s="289"/>
      <c r="F203" s="310" t="s">
        <v>43</v>
      </c>
      <c r="G203" s="289"/>
      <c r="H203" s="424" t="s">
        <v>4866</v>
      </c>
      <c r="I203" s="424"/>
      <c r="J203" s="424"/>
      <c r="K203" s="335"/>
    </row>
    <row r="204" spans="2:11" s="1" customFormat="1" ht="15" customHeight="1">
      <c r="B204" s="312"/>
      <c r="C204" s="289"/>
      <c r="D204" s="289"/>
      <c r="E204" s="289"/>
      <c r="F204" s="310" t="s">
        <v>44</v>
      </c>
      <c r="G204" s="289"/>
      <c r="H204" s="424" t="s">
        <v>4867</v>
      </c>
      <c r="I204" s="424"/>
      <c r="J204" s="424"/>
      <c r="K204" s="335"/>
    </row>
    <row r="205" spans="2:11" s="1" customFormat="1" ht="15" customHeight="1">
      <c r="B205" s="312"/>
      <c r="C205" s="289"/>
      <c r="D205" s="289"/>
      <c r="E205" s="289"/>
      <c r="F205" s="310" t="s">
        <v>47</v>
      </c>
      <c r="G205" s="289"/>
      <c r="H205" s="424" t="s">
        <v>4868</v>
      </c>
      <c r="I205" s="424"/>
      <c r="J205" s="424"/>
      <c r="K205" s="335"/>
    </row>
    <row r="206" spans="2:11" s="1" customFormat="1" ht="15" customHeight="1">
      <c r="B206" s="312"/>
      <c r="C206" s="289"/>
      <c r="D206" s="289"/>
      <c r="E206" s="289"/>
      <c r="F206" s="310" t="s">
        <v>45</v>
      </c>
      <c r="G206" s="289"/>
      <c r="H206" s="424" t="s">
        <v>4869</v>
      </c>
      <c r="I206" s="424"/>
      <c r="J206" s="424"/>
      <c r="K206" s="335"/>
    </row>
    <row r="207" spans="2:11" s="1" customFormat="1" ht="15" customHeight="1">
      <c r="B207" s="312"/>
      <c r="C207" s="289"/>
      <c r="D207" s="289"/>
      <c r="E207" s="289"/>
      <c r="F207" s="310" t="s">
        <v>46</v>
      </c>
      <c r="G207" s="289"/>
      <c r="H207" s="424" t="s">
        <v>4870</v>
      </c>
      <c r="I207" s="424"/>
      <c r="J207" s="424"/>
      <c r="K207" s="335"/>
    </row>
    <row r="208" spans="2:11" s="1" customFormat="1" ht="15" customHeight="1">
      <c r="B208" s="312"/>
      <c r="C208" s="289"/>
      <c r="D208" s="289"/>
      <c r="E208" s="289"/>
      <c r="F208" s="310"/>
      <c r="G208" s="289"/>
      <c r="H208" s="289"/>
      <c r="I208" s="289"/>
      <c r="J208" s="289"/>
      <c r="K208" s="335"/>
    </row>
    <row r="209" spans="2:11" s="1" customFormat="1" ht="15" customHeight="1">
      <c r="B209" s="312"/>
      <c r="C209" s="289" t="s">
        <v>4809</v>
      </c>
      <c r="D209" s="289"/>
      <c r="E209" s="289"/>
      <c r="F209" s="310" t="s">
        <v>78</v>
      </c>
      <c r="G209" s="289"/>
      <c r="H209" s="424" t="s">
        <v>4871</v>
      </c>
      <c r="I209" s="424"/>
      <c r="J209" s="424"/>
      <c r="K209" s="335"/>
    </row>
    <row r="210" spans="2:11" s="1" customFormat="1" ht="15" customHeight="1">
      <c r="B210" s="312"/>
      <c r="C210" s="289"/>
      <c r="D210" s="289"/>
      <c r="E210" s="289"/>
      <c r="F210" s="310" t="s">
        <v>4705</v>
      </c>
      <c r="G210" s="289"/>
      <c r="H210" s="424" t="s">
        <v>4706</v>
      </c>
      <c r="I210" s="424"/>
      <c r="J210" s="424"/>
      <c r="K210" s="335"/>
    </row>
    <row r="211" spans="2:11" s="1" customFormat="1" ht="15" customHeight="1">
      <c r="B211" s="312"/>
      <c r="C211" s="289"/>
      <c r="D211" s="289"/>
      <c r="E211" s="289"/>
      <c r="F211" s="310" t="s">
        <v>4703</v>
      </c>
      <c r="G211" s="289"/>
      <c r="H211" s="424" t="s">
        <v>4872</v>
      </c>
      <c r="I211" s="424"/>
      <c r="J211" s="424"/>
      <c r="K211" s="335"/>
    </row>
    <row r="212" spans="2:11" s="1" customFormat="1" ht="15" customHeight="1">
      <c r="B212" s="359"/>
      <c r="C212" s="289"/>
      <c r="D212" s="289"/>
      <c r="E212" s="289"/>
      <c r="F212" s="310" t="s">
        <v>4707</v>
      </c>
      <c r="G212" s="348"/>
      <c r="H212" s="425" t="s">
        <v>4708</v>
      </c>
      <c r="I212" s="425"/>
      <c r="J212" s="425"/>
      <c r="K212" s="360"/>
    </row>
    <row r="213" spans="2:11" s="1" customFormat="1" ht="15" customHeight="1">
      <c r="B213" s="359"/>
      <c r="C213" s="289"/>
      <c r="D213" s="289"/>
      <c r="E213" s="289"/>
      <c r="F213" s="310" t="s">
        <v>4709</v>
      </c>
      <c r="G213" s="348"/>
      <c r="H213" s="425" t="s">
        <v>1681</v>
      </c>
      <c r="I213" s="425"/>
      <c r="J213" s="425"/>
      <c r="K213" s="360"/>
    </row>
    <row r="214" spans="2:11" s="1" customFormat="1" ht="15" customHeight="1">
      <c r="B214" s="359"/>
      <c r="C214" s="289"/>
      <c r="D214" s="289"/>
      <c r="E214" s="289"/>
      <c r="F214" s="310"/>
      <c r="G214" s="348"/>
      <c r="H214" s="339"/>
      <c r="I214" s="339"/>
      <c r="J214" s="339"/>
      <c r="K214" s="360"/>
    </row>
    <row r="215" spans="2:11" s="1" customFormat="1" ht="15" customHeight="1">
      <c r="B215" s="359"/>
      <c r="C215" s="289" t="s">
        <v>4833</v>
      </c>
      <c r="D215" s="289"/>
      <c r="E215" s="289"/>
      <c r="F215" s="310">
        <v>1</v>
      </c>
      <c r="G215" s="348"/>
      <c r="H215" s="425" t="s">
        <v>4873</v>
      </c>
      <c r="I215" s="425"/>
      <c r="J215" s="425"/>
      <c r="K215" s="360"/>
    </row>
    <row r="216" spans="2:11" s="1" customFormat="1" ht="15" customHeight="1">
      <c r="B216" s="359"/>
      <c r="C216" s="289"/>
      <c r="D216" s="289"/>
      <c r="E216" s="289"/>
      <c r="F216" s="310">
        <v>2</v>
      </c>
      <c r="G216" s="348"/>
      <c r="H216" s="425" t="s">
        <v>4874</v>
      </c>
      <c r="I216" s="425"/>
      <c r="J216" s="425"/>
      <c r="K216" s="360"/>
    </row>
    <row r="217" spans="2:11" s="1" customFormat="1" ht="15" customHeight="1">
      <c r="B217" s="359"/>
      <c r="C217" s="289"/>
      <c r="D217" s="289"/>
      <c r="E217" s="289"/>
      <c r="F217" s="310">
        <v>3</v>
      </c>
      <c r="G217" s="348"/>
      <c r="H217" s="425" t="s">
        <v>4875</v>
      </c>
      <c r="I217" s="425"/>
      <c r="J217" s="425"/>
      <c r="K217" s="360"/>
    </row>
    <row r="218" spans="2:11" s="1" customFormat="1" ht="15" customHeight="1">
      <c r="B218" s="359"/>
      <c r="C218" s="289"/>
      <c r="D218" s="289"/>
      <c r="E218" s="289"/>
      <c r="F218" s="310">
        <v>4</v>
      </c>
      <c r="G218" s="348"/>
      <c r="H218" s="425" t="s">
        <v>4876</v>
      </c>
      <c r="I218" s="425"/>
      <c r="J218" s="425"/>
      <c r="K218" s="360"/>
    </row>
    <row r="219" spans="2:11" s="1" customFormat="1" ht="12.75" customHeight="1">
      <c r="B219" s="361"/>
      <c r="C219" s="362"/>
      <c r="D219" s="362"/>
      <c r="E219" s="362"/>
      <c r="F219" s="362"/>
      <c r="G219" s="362"/>
      <c r="H219" s="362"/>
      <c r="I219" s="362"/>
      <c r="J219" s="362"/>
      <c r="K219" s="363"/>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27</vt:i4>
      </vt:variant>
    </vt:vector>
  </HeadingPairs>
  <TitlesOfParts>
    <vt:vector size="41" baseType="lpstr">
      <vt:lpstr>Rekapitulace stavby</vt:lpstr>
      <vt:lpstr>SO 01 - Zelená učebna s c...</vt:lpstr>
      <vt:lpstr>SO 02 - Zázemí venkovní u...</vt:lpstr>
      <vt:lpstr>SO 03 - Přístřešek</vt:lpstr>
      <vt:lpstr>SO 04 - Terénní úpravy - ...</vt:lpstr>
      <vt:lpstr>005 - VRN</vt:lpstr>
      <vt:lpstr>D.1.4.1 - Zdravotně techn...</vt:lpstr>
      <vt:lpstr>D.1.4.2 - Vzduchotechnika</vt:lpstr>
      <vt:lpstr>D.1.4.3 - Vytápění</vt:lpstr>
      <vt:lpstr>D.1.4.4 - Silnoproudá ele...</vt:lpstr>
      <vt:lpstr>D.1.4.4-1 - Elektromateriál</vt:lpstr>
      <vt:lpstr>D.1.4.7 - Měření a regulace </vt:lpstr>
      <vt:lpstr>D.1.4.6 - Strukturovaná k...</vt:lpstr>
      <vt:lpstr>Pokyny pro vyplnění</vt:lpstr>
      <vt:lpstr>'005 - VRN'!Názvy_tisku</vt:lpstr>
      <vt:lpstr>'D.1.4.1 - Zdravotně techn...'!Názvy_tisku</vt:lpstr>
      <vt:lpstr>'D.1.4.2 - Vzduchotechnika'!Názvy_tisku</vt:lpstr>
      <vt:lpstr>'D.1.4.3 - Vytápění'!Názvy_tisku</vt:lpstr>
      <vt:lpstr>'D.1.4.4 - Silnoproudá ele...'!Názvy_tisku</vt:lpstr>
      <vt:lpstr>'D.1.4.4-1 - Elektromateriál'!Názvy_tisku</vt:lpstr>
      <vt:lpstr>'D.1.4.6 - Strukturovaná k...'!Názvy_tisku</vt:lpstr>
      <vt:lpstr>'D.1.4.7 - Měření a regulace '!Názvy_tisku</vt:lpstr>
      <vt:lpstr>'Rekapitulace stavby'!Názvy_tisku</vt:lpstr>
      <vt:lpstr>'SO 01 - Zelená učebna s c...'!Názvy_tisku</vt:lpstr>
      <vt:lpstr>'SO 02 - Zázemí venkovní u...'!Názvy_tisku</vt:lpstr>
      <vt:lpstr>'SO 03 - Přístřešek'!Názvy_tisku</vt:lpstr>
      <vt:lpstr>'SO 04 - Terénní úpravy - ...'!Názvy_tisku</vt:lpstr>
      <vt:lpstr>'005 - VRN'!Oblast_tisku</vt:lpstr>
      <vt:lpstr>'D.1.4.1 - Zdravotně techn...'!Oblast_tisku</vt:lpstr>
      <vt:lpstr>'D.1.4.2 - Vzduchotechnika'!Oblast_tisku</vt:lpstr>
      <vt:lpstr>'D.1.4.3 - Vytápění'!Oblast_tisku</vt:lpstr>
      <vt:lpstr>'D.1.4.4 - Silnoproudá ele...'!Oblast_tisku</vt:lpstr>
      <vt:lpstr>'D.1.4.4-1 - Elektromateriál'!Oblast_tisku</vt:lpstr>
      <vt:lpstr>'D.1.4.6 - Strukturovaná k...'!Oblast_tisku</vt:lpstr>
      <vt:lpstr>'D.1.4.7 - Měření a regulace '!Oblast_tisku</vt:lpstr>
      <vt:lpstr>'Pokyny pro vyplnění'!Oblast_tisku</vt:lpstr>
      <vt:lpstr>'Rekapitulace stavby'!Oblast_tisku</vt:lpstr>
      <vt:lpstr>'SO 01 - Zelená učebna s c...'!Oblast_tisku</vt:lpstr>
      <vt:lpstr>'SO 02 - Zázemí venkovní u...'!Oblast_tisku</vt:lpstr>
      <vt:lpstr>'SO 03 - Přístřešek'!Oblast_tisku</vt:lpstr>
      <vt:lpstr>'SO 04 - Terénní úpravy -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MIRA-PC\Uživatel</dc:creator>
  <cp:lastModifiedBy>Drobilová Monika</cp:lastModifiedBy>
  <dcterms:created xsi:type="dcterms:W3CDTF">2025-02-11T20:32:07Z</dcterms:created>
  <dcterms:modified xsi:type="dcterms:W3CDTF">2025-02-12T14:17:34Z</dcterms:modified>
</cp:coreProperties>
</file>